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8"/>
  </bookViews>
  <sheets>
    <sheet name="總表" sheetId="1" state="hidden" r:id="rId2"/>
    <sheet name="機關權責目錄" sheetId="2" state="visible" r:id="rId3"/>
    <sheet name="壹、人口" sheetId="3" state="visible" r:id="rId4"/>
    <sheet name="貳、勞動與經濟" sheetId="4" state="visible" r:id="rId5"/>
    <sheet name="參、福利與家庭" sheetId="5" state="visible" r:id="rId6"/>
    <sheet name="肆、教育、媒體與文化" sheetId="6" state="visible" r:id="rId7"/>
    <sheet name="伍、健康與醫療" sheetId="7" state="visible" r:id="rId8"/>
    <sheet name="陸、人身安全與司法" sheetId="8" state="visible" r:id="rId9"/>
    <sheet name="柒、社會參與" sheetId="9" state="visible" r:id="rId10"/>
    <sheet name="捌、環境、能源與科技" sheetId="10" state="visible" r:id="rId11"/>
  </sheets>
  <definedNames>
    <definedName function="false" hidden="true" localSheetId="1" name="_xlnm._FilterDatabase" vbProcedure="false">機關權責目錄!$A$4:$AD$2272</definedName>
    <definedName function="false" hidden="false" localSheetId="0" name="Print_Area" vbProcedure="false">總表!$A$1:總表.$xfd$26</definedName>
    <definedName function="false" hidden="false" localSheetId="0" name="Print_Titles" vbProcedure="false">總表!$A:$B</definedName>
    <definedName function="false" hidden="false" localSheetId="1" name="Print_Area" vbProcedure="false">機關權責目錄!$A:$AD</definedName>
    <definedName function="false" hidden="false" localSheetId="5" name="Print_Area" vbProcedure="false">肆</definedName>
  </definedNames>
  <calcPr iterateCount="100" refMode="A1" iterate="false" iterateDelta="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s>
  <commentList>
    <comment ref="AB3" authorId="0">
      <text>
        <r>
          <rPr>
            <b val="true"/>
            <sz val="14"/>
            <color rgb="FF000000"/>
            <rFont val="標楷體"/>
            <family val="0"/>
            <charset val="136"/>
          </rPr>
          <t xml:space="preserve">注意事項:
1.各機關(含分局大隊、地所、戶所)發布之性別統計指標
  均</t>
        </r>
        <r>
          <rPr>
            <b val="true"/>
            <sz val="14"/>
            <color rgb="FFFF0000"/>
            <rFont val="標楷體"/>
            <family val="0"/>
            <charset val="136"/>
          </rPr>
          <t xml:space="preserve">至少</t>
        </r>
        <r>
          <rPr>
            <b val="true"/>
            <sz val="14"/>
            <color rgb="FF000000"/>
            <rFont val="標楷體"/>
            <family val="0"/>
            <charset val="136"/>
          </rPr>
          <t xml:space="preserve">需有表7-7。(查填機關篩選各機關)
2.本頁為目錄頁，請於「</t>
        </r>
        <r>
          <rPr>
            <b val="true"/>
            <sz val="14"/>
            <color rgb="FFFF0000"/>
            <rFont val="標楷體"/>
            <family val="0"/>
            <charset val="136"/>
          </rPr>
          <t xml:space="preserve">查填機關</t>
        </r>
        <r>
          <rPr>
            <b val="true"/>
            <sz val="14"/>
            <color rgb="FF000000"/>
            <rFont val="標楷體"/>
            <family val="0"/>
            <charset val="136"/>
          </rPr>
          <t xml:space="preserve">」欄位，點選下拉式
  選單</t>
        </r>
        <r>
          <rPr>
            <b val="true"/>
            <sz val="14"/>
            <color rgb="FFFF0000"/>
            <rFont val="標楷體"/>
            <family val="0"/>
            <charset val="136"/>
          </rPr>
          <t xml:space="preserve">篩選</t>
        </r>
        <r>
          <rPr>
            <b val="true"/>
            <sz val="14"/>
            <color rgb="FF000000"/>
            <rFont val="標楷體"/>
            <family val="0"/>
            <charset val="136"/>
          </rPr>
          <t xml:space="preserve">，對應類別，參照後附各指標分頁。
3.後附各分頁為各大類指標頁，表末「</t>
        </r>
        <r>
          <rPr>
            <b val="true"/>
            <sz val="14"/>
            <color rgb="FFFF0000"/>
            <rFont val="標楷體"/>
            <family val="0"/>
            <charset val="136"/>
          </rPr>
          <t xml:space="preserve">來源網址</t>
        </r>
        <r>
          <rPr>
            <b val="true"/>
            <sz val="14"/>
            <color rgb="FF000000"/>
            <rFont val="標楷體"/>
            <family val="0"/>
            <charset val="136"/>
          </rPr>
          <t xml:space="preserve">」僅供查填
  時使用，請於發布時</t>
        </r>
        <r>
          <rPr>
            <b val="true"/>
            <sz val="14"/>
            <color rgb="FFFF0000"/>
            <rFont val="標楷體"/>
            <family val="0"/>
            <charset val="136"/>
          </rPr>
          <t xml:space="preserve">刪除</t>
        </r>
        <r>
          <rPr>
            <b val="true"/>
            <sz val="14"/>
            <color rgb="FF000000"/>
            <rFont val="標楷體"/>
            <family val="0"/>
            <charset val="136"/>
          </rPr>
          <t xml:space="preserve">該列。
4.本頁紅字顯示者，為配合本市性平會及主計總處策進而有
  增修之指標。</t>
        </r>
      </text>
    </comment>
  </commentList>
</comments>
</file>

<file path=xl/sharedStrings.xml><?xml version="1.0" encoding="utf-8"?>
<sst xmlns="http://schemas.openxmlformats.org/spreadsheetml/2006/main" count="22819" uniqueCount="3349">
  <si>
    <t xml:space="preserve">類別</t>
  </si>
  <si>
    <t xml:space="preserve">1-1.人口概況</t>
  </si>
  <si>
    <t xml:space="preserve">1-2.人口年齡分配</t>
  </si>
  <si>
    <t xml:space="preserve">1-3.人口消長</t>
  </si>
  <si>
    <t xml:space="preserve">1-4.原住民概況</t>
  </si>
  <si>
    <t xml:space="preserve">1-5.婚姻狀況</t>
  </si>
  <si>
    <t xml:space="preserve">1-6.婚姻狀況-未婚</t>
  </si>
  <si>
    <t xml:space="preserve">1-7.婚姻狀況-有偶</t>
  </si>
  <si>
    <t xml:space="preserve">1-8.婚姻狀況-離婚</t>
  </si>
  <si>
    <t xml:space="preserve">1-9婚姻狀況-喪偶</t>
  </si>
  <si>
    <t xml:space="preserve">1-10.結婚情形</t>
  </si>
  <si>
    <t xml:space="preserve">1-11.初婚情形</t>
  </si>
  <si>
    <t xml:space="preserve">1-12.離婚情形</t>
  </si>
  <si>
    <t xml:space="preserve">1-13.生育率</t>
  </si>
  <si>
    <t xml:space="preserve">1-14.年齡別生育率</t>
  </si>
  <si>
    <t xml:space="preserve">1-15.嬰兒出生情形</t>
  </si>
  <si>
    <t xml:space="preserve">1-16.嬰兒生母生產胎次及年齡</t>
  </si>
  <si>
    <t xml:space="preserve">1-17.家庭組織型態</t>
  </si>
  <si>
    <t xml:space="preserve">1-18.不動產繼承</t>
  </si>
  <si>
    <t xml:space="preserve">1-19.外裔、外籍、大陸及港澳地區配偶</t>
  </si>
  <si>
    <t xml:space="preserve">1-20.原住民族狀況</t>
  </si>
  <si>
    <r>
      <rPr>
        <b val="true"/>
        <sz val="12"/>
        <color rgb="FF000000"/>
        <rFont val="微軟正黑體"/>
        <family val="2"/>
        <charset val="136"/>
      </rPr>
      <t xml:space="preserve">2-1.</t>
    </r>
    <r>
      <rPr>
        <b val="true"/>
        <sz val="12"/>
        <color rgb="FF000000"/>
        <rFont val="微軟正黑體"/>
        <family val="0"/>
        <charset val="136"/>
      </rPr>
      <t xml:space="preserve">勞動力</t>
    </r>
  </si>
  <si>
    <t xml:space="preserve">2-2.勞動力參與率</t>
  </si>
  <si>
    <t xml:space="preserve">2-3.就業者行業結構-農業及工業</t>
  </si>
  <si>
    <t xml:space="preserve">2-4.就業者行業結構-服務業</t>
  </si>
  <si>
    <t xml:space="preserve">2-5.就業者職業結構</t>
  </si>
  <si>
    <t xml:space="preserve">2-6.就業者從業身分結構</t>
  </si>
  <si>
    <t xml:space="preserve">2-7.失業率—教育程度別</t>
  </si>
  <si>
    <t xml:space="preserve">2-8.失業率—年齡別</t>
  </si>
  <si>
    <t xml:space="preserve">2-9.就業輔導</t>
  </si>
  <si>
    <t xml:space="preserve">2-9-1.就業輔導-按教育程度分</t>
  </si>
  <si>
    <t xml:space="preserve">2-9-2.就業輔導-按年齡分</t>
  </si>
  <si>
    <t xml:space="preserve">2-9-3.就業輔導-按職業別分</t>
  </si>
  <si>
    <t xml:space="preserve">2-10.勞資爭議及職災死亡人數</t>
  </si>
  <si>
    <t xml:space="preserve">2-11.大眾交通工具駕駛人員</t>
  </si>
  <si>
    <r>
      <rPr>
        <b val="true"/>
        <sz val="12"/>
        <color rgb="FF000000"/>
        <rFont val="微軟正黑體"/>
        <family val="2"/>
        <charset val="136"/>
      </rPr>
      <t xml:space="preserve">2-12.</t>
    </r>
    <r>
      <rPr>
        <b val="true"/>
        <sz val="12"/>
        <color rgb="FF000000"/>
        <rFont val="微軟正黑體"/>
        <family val="0"/>
        <charset val="136"/>
      </rPr>
      <t xml:space="preserve">依性別工作平等法申訴案件</t>
    </r>
  </si>
  <si>
    <t xml:space="preserve">2-13.家庭所得分配</t>
  </si>
  <si>
    <t xml:space="preserve">2-14.家庭所得差距</t>
  </si>
  <si>
    <t xml:space="preserve">2-15.商業登記負責人</t>
  </si>
  <si>
    <t xml:space="preserve">2-16.失業者職業訓練參訓狀況</t>
  </si>
  <si>
    <t xml:space="preserve">2-16-1.職業訓練人數(職種別)</t>
  </si>
  <si>
    <t xml:space="preserve">2-17. 婦女二度就業狀況</t>
  </si>
  <si>
    <t xml:space="preserve">2-18.公司登記負責人</t>
  </si>
  <si>
    <t xml:space="preserve">2-19.勞保申請育嬰留職停薪津貼概況</t>
  </si>
  <si>
    <t xml:space="preserve">2-20.非勞動力結構</t>
  </si>
  <si>
    <t xml:space="preserve">2-21.定額進用身心障礙者實際進用人數</t>
  </si>
  <si>
    <t xml:space="preserve">2-22.老農福利津貼及勞保老年給付</t>
  </si>
  <si>
    <t xml:space="preserve">2-23.農業健康保險</t>
  </si>
  <si>
    <t xml:space="preserve">2-24.原住民勞動力概況</t>
  </si>
  <si>
    <t xml:space="preserve">2-25.青年創業及中小企業貸款獲貸情形</t>
  </si>
  <si>
    <t xml:space="preserve">2-26.殯葬服務業概況</t>
  </si>
  <si>
    <t xml:space="preserve">3-1.老人照顧機構</t>
  </si>
  <si>
    <t xml:space="preserve">3-2.老人福利服務</t>
  </si>
  <si>
    <t xml:space="preserve">3-3.兒童少年保護</t>
  </si>
  <si>
    <t xml:space="preserve">3-4.托育服務</t>
  </si>
  <si>
    <t xml:space="preserve">3-5.婦女福利服務</t>
  </si>
  <si>
    <t xml:space="preserve">3-6.身心障礙</t>
  </si>
  <si>
    <t xml:space="preserve">3-7.申請住宅補貼</t>
  </si>
  <si>
    <t xml:space="preserve">3-8.喘息服務</t>
  </si>
  <si>
    <t xml:space="preserve">3-9.法律諮詢服務</t>
  </si>
  <si>
    <t xml:space="preserve">3-10 30歲以上(30-69歲)婦女縣市別3年抹片申報檢查情形</t>
  </si>
  <si>
    <t xml:space="preserve">3-11.外配就業人次</t>
  </si>
  <si>
    <t xml:space="preserve">3-12.中低收入老人</t>
  </si>
  <si>
    <t xml:space="preserve">3-13.日間照顧服務</t>
  </si>
  <si>
    <t xml:space="preserve">3-14.低收入戶</t>
  </si>
  <si>
    <t xml:space="preserve">3-15.發展遲緩兒童早期療育服務</t>
  </si>
  <si>
    <t xml:space="preserve">4-1.教育程度</t>
  </si>
  <si>
    <t xml:space="preserve">項目</t>
  </si>
  <si>
    <t xml:space="preserve">人口數</t>
  </si>
  <si>
    <t xml:space="preserve">人口
性比例</t>
  </si>
  <si>
    <t xml:space="preserve">15歲以上一般戶長人數</t>
  </si>
  <si>
    <t xml:space="preserve">15歲以上一般戶長性比例</t>
  </si>
  <si>
    <t xml:space="preserve">單獨生活戶戶長人數</t>
  </si>
  <si>
    <t xml:space="preserve">單獨生活戶戶長性比例</t>
  </si>
  <si>
    <t xml:space="preserve">人口結構</t>
  </si>
  <si>
    <t xml:space="preserve">人口結構比</t>
  </si>
  <si>
    <t xml:space="preserve">平均壽命(年)</t>
  </si>
  <si>
    <t xml:space="preserve">人口增加率</t>
  </si>
  <si>
    <t xml:space="preserve">出生登記</t>
  </si>
  <si>
    <t xml:space="preserve">出生嬰兒性比例</t>
  </si>
  <si>
    <t xml:space="preserve">死亡登記</t>
  </si>
  <si>
    <t xml:space="preserve">遷入數</t>
  </si>
  <si>
    <t xml:space="preserve">遷入人口性比例</t>
  </si>
  <si>
    <t xml:space="preserve">遷出數</t>
  </si>
  <si>
    <t xml:space="preserve">遷出人口性比例</t>
  </si>
  <si>
    <t xml:space="preserve">原住民人口數</t>
  </si>
  <si>
    <t xml:space="preserve">原住民性比例</t>
  </si>
  <si>
    <t xml:space="preserve">15歲以上人口</t>
  </si>
  <si>
    <t xml:space="preserve">15歲以上未婚人口結構</t>
  </si>
  <si>
    <t xml:space="preserve">15歲以上未婚人口結構比</t>
  </si>
  <si>
    <t xml:space="preserve">15歲以上有偶人口結構</t>
  </si>
  <si>
    <t xml:space="preserve">15歲以上有偶人口結構比</t>
  </si>
  <si>
    <t xml:space="preserve">15歲以上離婚人口結構</t>
  </si>
  <si>
    <t xml:space="preserve">15歲以上離婚人口結構比</t>
  </si>
  <si>
    <t xml:space="preserve">15歲以上喪偶人口結構</t>
  </si>
  <si>
    <t xml:space="preserve">15歲以上喪偶人口結構比</t>
  </si>
  <si>
    <t xml:space="preserve">與外國人結婚人數</t>
  </si>
  <si>
    <t xml:space="preserve">初婚年齡</t>
  </si>
  <si>
    <t xml:space="preserve">初婚年齡中位數</t>
  </si>
  <si>
    <t xml:space="preserve">初婚人數</t>
  </si>
  <si>
    <t xml:space="preserve">再婚人數</t>
  </si>
  <si>
    <t xml:space="preserve">初婚率</t>
  </si>
  <si>
    <t xml:space="preserve">再婚率</t>
  </si>
  <si>
    <t xml:space="preserve">性別比率</t>
  </si>
  <si>
    <t xml:space="preserve">年齡別結構</t>
  </si>
  <si>
    <t xml:space="preserve">年齡別結構比</t>
  </si>
  <si>
    <t xml:space="preserve">與外國人離婚人數</t>
  </si>
  <si>
    <t xml:space="preserve">有偶人口離婚情形</t>
  </si>
  <si>
    <t xml:space="preserve">有偶人口離婚率</t>
  </si>
  <si>
    <t xml:space="preserve">離婚之子女監護權歸屬</t>
  </si>
  <si>
    <t xml:space="preserve">一般生育率</t>
  </si>
  <si>
    <t xml:space="preserve">總生育率</t>
  </si>
  <si>
    <t xml:space="preserve">有偶婦女一般生育率</t>
  </si>
  <si>
    <t xml:space="preserve">生母年齡超過20歲之出生嬰兒比率</t>
  </si>
  <si>
    <t xml:space="preserve">15-19歲</t>
  </si>
  <si>
    <t xml:space="preserve">20-24歲</t>
  </si>
  <si>
    <t xml:space="preserve">25-29歲</t>
  </si>
  <si>
    <t xml:space="preserve">30-34歲</t>
  </si>
  <si>
    <t xml:space="preserve">35-39歲</t>
  </si>
  <si>
    <t xml:space="preserve">40-44歲</t>
  </si>
  <si>
    <t xml:space="preserve">45-49歲</t>
  </si>
  <si>
    <t xml:space="preserve">50-59歲</t>
  </si>
  <si>
    <t xml:space="preserve">出生情形</t>
  </si>
  <si>
    <t xml:space="preserve">生育胎生數</t>
  </si>
  <si>
    <t xml:space="preserve">出生情形結構比</t>
  </si>
  <si>
    <t xml:space="preserve">生育胎生數結構比</t>
  </si>
  <si>
    <t xml:space="preserve">生母生育胎次及年齡①</t>
  </si>
  <si>
    <t xml:space="preserve">生母生育胎次及年齡結構比①</t>
  </si>
  <si>
    <t xml:space="preserve">經濟戶長</t>
  </si>
  <si>
    <t xml:space="preserve">家庭組織型態</t>
  </si>
  <si>
    <t xml:space="preserve">繼承人合計</t>
  </si>
  <si>
    <t xml:space="preserve">外裔、外籍配偶（原屬）國籍</t>
  </si>
  <si>
    <t xml:space="preserve">大陸、港澳地區配偶</t>
  </si>
  <si>
    <t xml:space="preserve">原住民族人數</t>
  </si>
  <si>
    <r>
      <rPr>
        <sz val="9"/>
        <color rgb="FF000000"/>
        <rFont val="微軟正黑體"/>
        <family val="2"/>
        <charset val="136"/>
      </rPr>
      <t xml:space="preserve">15</t>
    </r>
    <r>
      <rPr>
        <sz val="9"/>
        <color rgb="FF000000"/>
        <rFont val="微軟正黑體"/>
        <family val="0"/>
        <charset val="136"/>
      </rPr>
      <t xml:space="preserve">歲以上民間人口</t>
    </r>
  </si>
  <si>
    <t xml:space="preserve">勞動力人口</t>
  </si>
  <si>
    <t xml:space="preserve"> 非勞動力人口</t>
  </si>
  <si>
    <t xml:space="preserve">女性勞動力比率</t>
  </si>
  <si>
    <t xml:space="preserve">性別</t>
  </si>
  <si>
    <t xml:space="preserve">年齡別</t>
  </si>
  <si>
    <t xml:space="preserve">婚姻別</t>
  </si>
  <si>
    <t xml:space="preserve">農業</t>
  </si>
  <si>
    <t xml:space="preserve">工業</t>
  </si>
  <si>
    <t xml:space="preserve">合計</t>
  </si>
  <si>
    <t xml:space="preserve">批發及零售業</t>
  </si>
  <si>
    <t xml:space="preserve">運輸及倉儲業</t>
  </si>
  <si>
    <t xml:space="preserve">住宿及餐飲業</t>
  </si>
  <si>
    <t xml:space="preserve">資訊及通訊傳播業</t>
  </si>
  <si>
    <t xml:space="preserve">金融及保險業</t>
  </si>
  <si>
    <t xml:space="preserve">專業、科學及技術服務業</t>
  </si>
  <si>
    <t xml:space="preserve">教育服務業</t>
  </si>
  <si>
    <t xml:space="preserve">其他服務業</t>
  </si>
  <si>
    <t xml:space="preserve">民意代表企業主管及經理人員</t>
  </si>
  <si>
    <t xml:space="preserve">專業人員</t>
  </si>
  <si>
    <t xml:space="preserve">技術員及助理專業人員</t>
  </si>
  <si>
    <t xml:space="preserve">  事務支援人員</t>
  </si>
  <si>
    <t xml:space="preserve">服務工作人員及售貨員</t>
  </si>
  <si>
    <t xml:space="preserve">農林漁牧工作人員</t>
  </si>
  <si>
    <t xml:space="preserve">技藝有關工作人員、
機械設備操作及勞力工</t>
  </si>
  <si>
    <t xml:space="preserve">創業者</t>
  </si>
  <si>
    <t xml:space="preserve">受政府僱用</t>
  </si>
  <si>
    <t xml:space="preserve">受私人僱用</t>
  </si>
  <si>
    <t xml:space="preserve">無酬家屬工作者</t>
  </si>
  <si>
    <t xml:space="preserve">總計</t>
  </si>
  <si>
    <t xml:space="preserve">研究所</t>
  </si>
  <si>
    <t xml:space="preserve">大學</t>
  </si>
  <si>
    <t xml:space="preserve">專科</t>
  </si>
  <si>
    <t xml:space="preserve">高中</t>
  </si>
  <si>
    <t xml:space="preserve">高職</t>
  </si>
  <si>
    <t xml:space="preserve">國中(初職)</t>
  </si>
  <si>
    <t xml:space="preserve">國小以下</t>
  </si>
  <si>
    <t xml:space="preserve">15-24歲</t>
  </si>
  <si>
    <t xml:space="preserve">50-54歲</t>
  </si>
  <si>
    <t xml:space="preserve">55-59歲</t>
  </si>
  <si>
    <t xml:space="preserve">60-64歲</t>
  </si>
  <si>
    <t xml:space="preserve">65歲以上</t>
  </si>
  <si>
    <t xml:space="preserve">市府推介就業輔導</t>
  </si>
  <si>
    <t xml:space="preserve">接受市府職業訓練人數</t>
  </si>
  <si>
    <t xml:space="preserve">原住民就業輔導人次</t>
  </si>
  <si>
    <t xml:space="preserve">新登記人數</t>
  </si>
  <si>
    <t xml:space="preserve">就業人數</t>
  </si>
  <si>
    <t xml:space="preserve">勞資爭議人數</t>
  </si>
  <si>
    <t xml:space="preserve">勞工重大職業災害死亡人數</t>
  </si>
  <si>
    <t xml:space="preserve">市區客運業駕駛</t>
  </si>
  <si>
    <t xml:space="preserve">就業歧視</t>
  </si>
  <si>
    <t xml:space="preserve">性騷擾</t>
  </si>
  <si>
    <t xml:space="preserve">因跨性別或性傾向申訴案件</t>
  </si>
  <si>
    <t xml:space="preserve">主要家計負責人</t>
  </si>
  <si>
    <t xml:space="preserve">按所得收入者性別分</t>
  </si>
  <si>
    <t xml:space="preserve">按經濟戶長性別分</t>
  </si>
  <si>
    <t xml:space="preserve">平均每戶可支配所得按戶數五等分位組</t>
  </si>
  <si>
    <t xml:space="preserve">各行業商業登記負責人</t>
  </si>
  <si>
    <t xml:space="preserve">參訓人數</t>
  </si>
  <si>
    <t xml:space="preserve">結訓人數</t>
  </si>
  <si>
    <t xml:space="preserve">結訓者輔導就業人數</t>
  </si>
  <si>
    <t xml:space="preserve">新興產業類</t>
  </si>
  <si>
    <t xml:space="preserve">工業類</t>
  </si>
  <si>
    <t xml:space="preserve">資訊業</t>
  </si>
  <si>
    <t xml:space="preserve">商業類</t>
  </si>
  <si>
    <t xml:space="preserve">餐飲類</t>
  </si>
  <si>
    <t xml:space="preserve">服務類</t>
  </si>
  <si>
    <t xml:space="preserve">農業類</t>
  </si>
  <si>
    <t xml:space="preserve">有效人數</t>
  </si>
  <si>
    <t xml:space="preserve">各行業公司登記負責人</t>
  </si>
  <si>
    <t xml:space="preserve">育嬰留職停薪申請人</t>
  </si>
  <si>
    <t xml:space="preserve">非勞動力原因</t>
  </si>
  <si>
    <t xml:space="preserve">定額進用身心障礙者實際進用人數</t>
  </si>
  <si>
    <t xml:space="preserve">老農福利津貼請領</t>
  </si>
  <si>
    <t xml:space="preserve">勞保老年給付請領</t>
  </si>
  <si>
    <t xml:space="preserve">農業健康被保險人</t>
  </si>
  <si>
    <t xml:space="preserve">原住民勞動力參與率</t>
  </si>
  <si>
    <t xml:space="preserve">原住民就業率</t>
  </si>
  <si>
    <t xml:space="preserve">原住民失業率</t>
  </si>
  <si>
    <t xml:space="preserve">貸款者或企業負責人</t>
  </si>
  <si>
    <t xml:space="preserve">貸款總額</t>
  </si>
  <si>
    <t xml:space="preserve">年底殯葬設施經營</t>
  </si>
  <si>
    <t xml:space="preserve">年底殯葬禮儀服務業</t>
  </si>
  <si>
    <t xml:space="preserve">年底其他法人</t>
  </si>
  <si>
    <t xml:space="preserve">安養機構</t>
  </si>
  <si>
    <t xml:space="preserve">養護機構</t>
  </si>
  <si>
    <t xml:space="preserve">長期照顧機構</t>
  </si>
  <si>
    <t xml:space="preserve">獨居老人人數（年底）</t>
  </si>
  <si>
    <t xml:space="preserve">長青學苑參加人數</t>
  </si>
  <si>
    <t xml:space="preserve">長青學苑參加人數性比例</t>
  </si>
  <si>
    <t xml:space="preserve">違反兒童及青少年性交易防治條例人數</t>
  </si>
  <si>
    <t xml:space="preserve">兒童及青少年性交易案收容安置人數</t>
  </si>
  <si>
    <t xml:space="preserve">托兒設施容納受托兒童人數</t>
  </si>
  <si>
    <t xml:space="preserve">社區保母系統</t>
  </si>
  <si>
    <t xml:space="preserve">托育津貼</t>
  </si>
  <si>
    <t xml:space="preserve">提供托兒措施之事業單位家數</t>
  </si>
  <si>
    <t xml:space="preserve">婦女福利服務中心</t>
  </si>
  <si>
    <t xml:space="preserve">婦女中途之家、庇護中心</t>
  </si>
  <si>
    <t xml:space="preserve">特殊境遇家庭(年)</t>
  </si>
  <si>
    <t xml:space="preserve">身心障礙人口數</t>
  </si>
  <si>
    <t xml:space="preserve">身心障礙福利服務機構實際安置服務人數</t>
  </si>
  <si>
    <t xml:space="preserve">身心障礙學生教育補助人數</t>
  </si>
  <si>
    <t xml:space="preserve">購置住宅貸款利息補貼</t>
  </si>
  <si>
    <t xml:space="preserve">修繕住宅貸款利息補貼</t>
  </si>
  <si>
    <t xml:space="preserve">租金補貼</t>
  </si>
  <si>
    <t xml:space="preserve">喘息服務</t>
  </si>
  <si>
    <t xml:space="preserve">喘息服務主要照顧者與個案關係</t>
  </si>
  <si>
    <t xml:space="preserve">法律諮詢人數</t>
  </si>
  <si>
    <t xml:space="preserve">婦女人口數</t>
  </si>
  <si>
    <t xml:space="preserve">申報檢查人數</t>
  </si>
  <si>
    <t xml:space="preserve">申報參與率</t>
  </si>
  <si>
    <t xml:space="preserve">陽性人數</t>
  </si>
  <si>
    <t xml:space="preserve">陽性率</t>
  </si>
  <si>
    <t xml:space="preserve">就業服務輔導外籍配偶就業人次</t>
  </si>
  <si>
    <t xml:space="preserve">領取中低收入老人生活津貼人數</t>
  </si>
  <si>
    <t xml:space="preserve">中低收入老人特別照顧津貼受照顧人次</t>
  </si>
  <si>
    <t xml:space="preserve">原住民領取中低收入老人生活津貼人數</t>
  </si>
  <si>
    <t xml:space="preserve">失能老人數</t>
  </si>
  <si>
    <t xml:space="preserve">失智老人數</t>
  </si>
  <si>
    <t xml:space="preserve">低收入戶戶長</t>
  </si>
  <si>
    <t xml:space="preserve">低收入戶人數</t>
  </si>
  <si>
    <t xml:space="preserve">中低收入戶戶長</t>
  </si>
  <si>
    <t xml:space="preserve">中低收入戶人數</t>
  </si>
  <si>
    <t xml:space="preserve">原住民低收入戶戶長</t>
  </si>
  <si>
    <t xml:space="preserve">原住民低收入戶人數</t>
  </si>
  <si>
    <t xml:space="preserve">個案通報人數</t>
  </si>
  <si>
    <r>
      <rPr>
        <sz val="9"/>
        <color rgb="FF000000"/>
        <rFont val="微軟正黑體"/>
        <family val="2"/>
        <charset val="136"/>
      </rPr>
      <t xml:space="preserve">15</t>
    </r>
    <r>
      <rPr>
        <sz val="9"/>
        <color rgb="FF000000"/>
        <rFont val="微軟正黑體"/>
        <family val="0"/>
        <charset val="136"/>
      </rPr>
      <t xml:space="preserve">歲以上人口教育程度</t>
    </r>
  </si>
  <si>
    <t xml:space="preserve">幼年(0-14歲)</t>
  </si>
  <si>
    <t xml:space="preserve">青壯年(15-64歲)</t>
  </si>
  <si>
    <t xml:space="preserve">老年(65歲以上)</t>
  </si>
  <si>
    <t xml:space="preserve">男</t>
  </si>
  <si>
    <t xml:space="preserve">女</t>
  </si>
  <si>
    <t xml:space="preserve">平地</t>
  </si>
  <si>
    <t xml:space="preserve">山地</t>
  </si>
  <si>
    <t xml:space="preserve">未婚</t>
  </si>
  <si>
    <t xml:space="preserve">有偶</t>
  </si>
  <si>
    <t xml:space="preserve">離婚</t>
  </si>
  <si>
    <t xml:space="preserve">喪偶</t>
  </si>
  <si>
    <t xml:space="preserve">40歲以上</t>
  </si>
  <si>
    <t xml:space="preserve">第1胎</t>
  </si>
  <si>
    <t xml:space="preserve">第2胎</t>
  </si>
  <si>
    <t xml:space="preserve">第3胎</t>
  </si>
  <si>
    <t xml:space="preserve">第4胎以上</t>
  </si>
  <si>
    <t xml:space="preserve">單人</t>
  </si>
  <si>
    <t xml:space="preserve">夫婦</t>
  </si>
  <si>
    <t xml:space="preserve">單親家庭</t>
  </si>
  <si>
    <t xml:space="preserve">核心</t>
  </si>
  <si>
    <t xml:space="preserve">祖孫</t>
  </si>
  <si>
    <t xml:space="preserve">三代</t>
  </si>
  <si>
    <t xml:space="preserve">其他</t>
  </si>
  <si>
    <t xml:space="preserve">與子女同住者</t>
  </si>
  <si>
    <t xml:space="preserve">繼承不動產人數</t>
  </si>
  <si>
    <t xml:space="preserve">向法院申請
拋棄繼承人數</t>
  </si>
  <si>
    <t xml:space="preserve">未申請拋棄亦未申請繼承不動產人數</t>
  </si>
  <si>
    <t xml:space="preserve">越南</t>
  </si>
  <si>
    <t xml:space="preserve">印尼</t>
  </si>
  <si>
    <t xml:space="preserve">泰國</t>
  </si>
  <si>
    <t xml:space="preserve">菲律賓</t>
  </si>
  <si>
    <t xml:space="preserve">柬埔寨</t>
  </si>
  <si>
    <t xml:space="preserve">日本</t>
  </si>
  <si>
    <t xml:space="preserve">韓國</t>
  </si>
  <si>
    <t xml:space="preserve">其他國家</t>
  </si>
  <si>
    <t xml:space="preserve">大陸地區</t>
  </si>
  <si>
    <t xml:space="preserve">港澳地區</t>
  </si>
  <si>
    <t xml:space="preserve">阿美族</t>
  </si>
  <si>
    <t xml:space="preserve">泰雅族</t>
  </si>
  <si>
    <t xml:space="preserve">排灣族</t>
  </si>
  <si>
    <t xml:space="preserve">布農族</t>
  </si>
  <si>
    <t xml:space="preserve">魯凱族</t>
  </si>
  <si>
    <t xml:space="preserve">卑南族</t>
  </si>
  <si>
    <t xml:space="preserve">鄒族</t>
  </si>
  <si>
    <t xml:space="preserve">賽夏族</t>
  </si>
  <si>
    <t xml:space="preserve">雅美族</t>
  </si>
  <si>
    <t xml:space="preserve">邵族</t>
  </si>
  <si>
    <t xml:space="preserve">噶瑪蘭族</t>
  </si>
  <si>
    <t xml:space="preserve">太魯閣族</t>
  </si>
  <si>
    <t xml:space="preserve">撒奇萊雅族</t>
  </si>
  <si>
    <t xml:space="preserve">賽德克族</t>
  </si>
  <si>
    <t xml:space="preserve">拉阿魯哇族</t>
  </si>
  <si>
    <t xml:space="preserve">卡那卡那富族</t>
  </si>
  <si>
    <t xml:space="preserve">尚未申報</t>
  </si>
  <si>
    <t xml:space="preserve">就業者</t>
  </si>
  <si>
    <t xml:space="preserve">失業者</t>
  </si>
  <si>
    <t xml:space="preserve">25-44歲</t>
  </si>
  <si>
    <t xml:space="preserve">45-64歲</t>
  </si>
  <si>
    <t xml:space="preserve">有偶同居</t>
  </si>
  <si>
    <t xml:space="preserve">離婚喪偶及分居</t>
  </si>
  <si>
    <t xml:space="preserve">農林漁牧業</t>
  </si>
  <si>
    <t xml:space="preserve">礦業及土石採取業</t>
  </si>
  <si>
    <t xml:space="preserve">製造業</t>
  </si>
  <si>
    <t xml:space="preserve">電力及燃氣供應業</t>
  </si>
  <si>
    <t xml:space="preserve">用水供應及污染整治業</t>
  </si>
  <si>
    <t xml:space="preserve">營造業</t>
  </si>
  <si>
    <t xml:space="preserve">雇主</t>
  </si>
  <si>
    <t xml:space="preserve">自營作業者</t>
  </si>
  <si>
    <t xml:space="preserve">求職</t>
  </si>
  <si>
    <t xml:space="preserve">求才</t>
  </si>
  <si>
    <t xml:space="preserve">有效求職</t>
  </si>
  <si>
    <t xml:space="preserve">有效求才</t>
  </si>
  <si>
    <t xml:space="preserve">無性別</t>
  </si>
  <si>
    <t xml:space="preserve">24歲以下</t>
  </si>
  <si>
    <t xml:space="preserve">25-39歲</t>
  </si>
  <si>
    <t xml:space="preserve">40-54歲</t>
  </si>
  <si>
    <t xml:space="preserve">55-64歲</t>
  </si>
  <si>
    <t xml:space="preserve">每人所得</t>
  </si>
  <si>
    <t xml:space="preserve">每人可支配所得</t>
  </si>
  <si>
    <t xml:space="preserve">女性可支配所得與男性比</t>
  </si>
  <si>
    <t xml:space="preserve">總平均</t>
  </si>
  <si>
    <t xml:space="preserve">第一分位組(低所得)</t>
  </si>
  <si>
    <t xml:space="preserve">第二分位組</t>
  </si>
  <si>
    <t xml:space="preserve">第三分位組</t>
  </si>
  <si>
    <t xml:space="preserve">第四分位組</t>
  </si>
  <si>
    <t xml:space="preserve">第五分位組(高所得)</t>
  </si>
  <si>
    <t xml:space="preserve">女性負責人比率</t>
  </si>
  <si>
    <t xml:space="preserve">求職推介就業</t>
  </si>
  <si>
    <t xml:space="preserve">求職推介就業率</t>
  </si>
  <si>
    <t xml:space="preserve">女性申請人比率</t>
  </si>
  <si>
    <t xml:space="preserve">想工作而未找工作且隨時可以開始工作</t>
  </si>
  <si>
    <t xml:space="preserve">求學及準備升學</t>
  </si>
  <si>
    <t xml:space="preserve">料理家務</t>
  </si>
  <si>
    <t xml:space="preserve">高齡、身心障礙</t>
  </si>
  <si>
    <t xml:space="preserve">其他原因</t>
  </si>
  <si>
    <t xml:space="preserve">許可員工數</t>
  </si>
  <si>
    <t xml:space="preserve">許可經營殯葬
設施經營業員工數</t>
  </si>
  <si>
    <t xml:space="preserve">許可經營殯葬
禮儀服務業員工數</t>
  </si>
  <si>
    <t xml:space="preserve">可供進住人數</t>
  </si>
  <si>
    <t xml:space="preserve">實際進住人數</t>
  </si>
  <si>
    <t xml:space="preserve">0~11歲</t>
  </si>
  <si>
    <t xml:space="preserve">12~17歲</t>
  </si>
  <si>
    <t xml:space="preserve">緊急收容中心</t>
  </si>
  <si>
    <t xml:space="preserve">短期收容中心</t>
  </si>
  <si>
    <t xml:space="preserve">中途學校</t>
  </si>
  <si>
    <t xml:space="preserve">社會福利機構</t>
  </si>
  <si>
    <t xml:space="preserve">機構家數</t>
  </si>
  <si>
    <t xml:space="preserve">服務人次(年)</t>
  </si>
  <si>
    <t xml:space="preserve">可收容人數</t>
  </si>
  <si>
    <t xml:space="preserve">實際收容人次(年)</t>
  </si>
  <si>
    <t xml:space="preserve">扶助申請者</t>
  </si>
  <si>
    <t xml:space="preserve">原住民戶長申請扶助者</t>
  </si>
  <si>
    <t xml:space="preserve">扶助申請者之性別比率</t>
  </si>
  <si>
    <t xml:space="preserve">婦女扶助服務人次</t>
  </si>
  <si>
    <t xml:space="preserve">婦女扶助服務金額</t>
  </si>
  <si>
    <t xml:space="preserve">法律訴訟補助</t>
  </si>
  <si>
    <t xml:space="preserve">5歲以下</t>
  </si>
  <si>
    <t xml:space="preserve">6-11歲</t>
  </si>
  <si>
    <t xml:space="preserve">12-14歲</t>
  </si>
  <si>
    <t xml:space="preserve">15-17歲</t>
  </si>
  <si>
    <t xml:space="preserve">18-29歲</t>
  </si>
  <si>
    <t xml:space="preserve">30-44歲</t>
  </si>
  <si>
    <t xml:space="preserve">45-59歲</t>
  </si>
  <si>
    <t xml:space="preserve">申請人</t>
  </si>
  <si>
    <t xml:space="preserve">主要照顧者</t>
  </si>
  <si>
    <t xml:space="preserve">配偶</t>
  </si>
  <si>
    <t xml:space="preserve">未婚兒子</t>
  </si>
  <si>
    <t xml:space="preserve">未婚女兒</t>
  </si>
  <si>
    <t xml:space="preserve">已婚兒子</t>
  </si>
  <si>
    <t xml:space="preserve">媳婦</t>
  </si>
  <si>
    <t xml:space="preserve">已婚女兒/女婿</t>
  </si>
  <si>
    <t xml:space="preserve">孫子(媳婦)/孫女(女婿)</t>
  </si>
  <si>
    <t xml:space="preserve">父母</t>
  </si>
  <si>
    <t xml:space="preserve">兄弟姊妹</t>
  </si>
  <si>
    <t xml:space="preserve">公婆</t>
  </si>
  <si>
    <t xml:space="preserve">岳父母</t>
  </si>
  <si>
    <t xml:space="preserve">祖父母</t>
  </si>
  <si>
    <t xml:space="preserve">本勞</t>
  </si>
  <si>
    <t xml:space="preserve">外勞</t>
  </si>
  <si>
    <t xml:space="preserve">0-未滿1歲</t>
  </si>
  <si>
    <t xml:space="preserve">1-未滿2歲</t>
  </si>
  <si>
    <t xml:space="preserve">2-未滿3歲</t>
  </si>
  <si>
    <t xml:space="preserve">3-未滿4歲</t>
  </si>
  <si>
    <t xml:space="preserve">4-未滿5歲</t>
  </si>
  <si>
    <t xml:space="preserve">5-未滿6歲</t>
  </si>
  <si>
    <t xml:space="preserve">6歲以上</t>
  </si>
  <si>
    <r>
      <rPr>
        <sz val="9"/>
        <color rgb="FF000000"/>
        <rFont val="微軟正黑體"/>
        <family val="0"/>
        <charset val="136"/>
      </rPr>
      <t xml:space="preserve">國中
</t>
    </r>
    <r>
      <rPr>
        <sz val="9"/>
        <color rgb="FF000000"/>
        <rFont val="微軟正黑體"/>
        <family val="2"/>
        <charset val="136"/>
      </rPr>
      <t xml:space="preserve">(</t>
    </r>
    <r>
      <rPr>
        <sz val="9"/>
        <color rgb="FF000000"/>
        <rFont val="微軟正黑體"/>
        <family val="0"/>
        <charset val="136"/>
      </rPr>
      <t xml:space="preserve">初職</t>
    </r>
    <r>
      <rPr>
        <sz val="9"/>
        <color rgb="FF000000"/>
        <rFont val="微軟正黑體"/>
        <family val="2"/>
        <charset val="136"/>
      </rPr>
      <t xml:space="preserve">)</t>
    </r>
  </si>
  <si>
    <t xml:space="preserve">國小</t>
  </si>
  <si>
    <t xml:space="preserve">自修及不識字</t>
  </si>
  <si>
    <t xml:space="preserve">未滿15歲</t>
  </si>
  <si>
    <t xml:space="preserve">45歲以上</t>
  </si>
  <si>
    <t xml:space="preserve">婚生</t>
  </si>
  <si>
    <t xml:space="preserve">非婚生</t>
  </si>
  <si>
    <t xml:space="preserve">棄嬰</t>
  </si>
  <si>
    <t xml:space="preserve">單胞胎</t>
  </si>
  <si>
    <t xml:space="preserve">雙胞胎</t>
  </si>
  <si>
    <t xml:space="preserve">三胞胎以上</t>
  </si>
  <si>
    <t xml:space="preserve">性比例</t>
  </si>
  <si>
    <t xml:space="preserve">比率</t>
  </si>
  <si>
    <t xml:space="preserve">國中</t>
  </si>
  <si>
    <t xml:space="preserve">碩士</t>
  </si>
  <si>
    <t xml:space="preserve">博士</t>
  </si>
  <si>
    <t xml:space="preserve">不限</t>
  </si>
  <si>
    <t xml:space="preserve">15~19歲</t>
  </si>
  <si>
    <t xml:space="preserve">20~24歲</t>
  </si>
  <si>
    <t xml:space="preserve">25~29歲</t>
  </si>
  <si>
    <t xml:space="preserve">30~34歲</t>
  </si>
  <si>
    <t xml:space="preserve">35~39歲</t>
  </si>
  <si>
    <t xml:space="preserve">40~44歲</t>
  </si>
  <si>
    <t xml:space="preserve">45~49歲</t>
  </si>
  <si>
    <t xml:space="preserve">50~54歲</t>
  </si>
  <si>
    <t xml:space="preserve">55~59歲</t>
  </si>
  <si>
    <t xml:space="preserve">60~64歲</t>
  </si>
  <si>
    <t xml:space="preserve">未歸類</t>
  </si>
  <si>
    <t xml:space="preserve">年齡不拘</t>
  </si>
  <si>
    <t xml:space="preserve">現役軍人</t>
  </si>
  <si>
    <t xml:space="preserve">民意代表、主管及經理人員</t>
  </si>
  <si>
    <t xml:space="preserve">事務工作人員</t>
  </si>
  <si>
    <t xml:space="preserve">服務及銷售工作人員</t>
  </si>
  <si>
    <t xml:space="preserve">農林漁牧業生產工作人員</t>
  </si>
  <si>
    <t xml:space="preserve">技術有關工作人員</t>
  </si>
  <si>
    <t xml:space="preserve">機械設備操作及組裝工作人員</t>
  </si>
  <si>
    <t xml:space="preserve">非技術工及體力工</t>
  </si>
  <si>
    <t xml:space="preserve">輔導就業比率</t>
  </si>
  <si>
    <t xml:space="preserve">保母數
(年底)</t>
  </si>
  <si>
    <t xml:space="preserve">受托數
(年底)</t>
  </si>
  <si>
    <t xml:space="preserve">申請數</t>
  </si>
  <si>
    <t xml:space="preserve">金額</t>
  </si>
  <si>
    <t xml:space="preserve">每萬女性</t>
  </si>
  <si>
    <t xml:space="preserve">婦女緊急生活扶助人次</t>
  </si>
  <si>
    <t xml:space="preserve">男性</t>
  </si>
  <si>
    <t xml:space="preserve">女性</t>
  </si>
  <si>
    <t xml:space="preserve">申請戶數</t>
  </si>
  <si>
    <t xml:space="preserve">核准戶數</t>
  </si>
  <si>
    <t xml:space="preserve">出生數</t>
  </si>
  <si>
    <t xml:space="preserve">粗出生率</t>
  </si>
  <si>
    <t xml:space="preserve">死亡數</t>
  </si>
  <si>
    <t xml:space="preserve">粗死亡率</t>
  </si>
  <si>
    <t xml:space="preserve">人數</t>
  </si>
  <si>
    <t xml:space="preserve">父親</t>
  </si>
  <si>
    <t xml:space="preserve">母親</t>
  </si>
  <si>
    <t xml:space="preserve">父母
共同行使</t>
  </si>
  <si>
    <t xml:space="preserve">不拘</t>
  </si>
  <si>
    <t xml:space="preserve">男性比率</t>
  </si>
  <si>
    <t xml:space="preserve">女性比率</t>
  </si>
  <si>
    <t xml:space="preserve">女性所占比率</t>
  </si>
  <si>
    <t xml:space="preserve">平均</t>
  </si>
  <si>
    <t xml:space="preserve">平均每萬婦女緊急生活扶助人次</t>
  </si>
  <si>
    <t xml:space="preserve">人次</t>
  </si>
  <si>
    <t xml:space="preserve">單位</t>
  </si>
  <si>
    <t xml:space="preserve">人</t>
  </si>
  <si>
    <t xml:space="preserve">男/百女</t>
  </si>
  <si>
    <t xml:space="preserve">％</t>
  </si>
  <si>
    <t xml:space="preserve">歲</t>
  </si>
  <si>
    <t xml:space="preserve">‰</t>
  </si>
  <si>
    <t xml:space="preserve">‰</t>
  </si>
  <si>
    <t xml:space="preserve">%</t>
  </si>
  <si>
    <t xml:space="preserve">戶</t>
  </si>
  <si>
    <t xml:space="preserve">戶數</t>
  </si>
  <si>
    <t xml:space="preserve">千人</t>
  </si>
  <si>
    <t xml:space="preserve">件</t>
  </si>
  <si>
    <t xml:space="preserve">元</t>
  </si>
  <si>
    <t xml:space="preserve">千元</t>
  </si>
  <si>
    <t xml:space="preserve">家</t>
  </si>
  <si>
    <t xml:space="preserve">人次/萬人</t>
  </si>
  <si>
    <t xml:space="preserve">萬元</t>
  </si>
  <si>
    <t xml:space="preserve">91年</t>
  </si>
  <si>
    <t xml:space="preserve">…</t>
  </si>
  <si>
    <t xml:space="preserve">─</t>
  </si>
  <si>
    <t xml:space="preserve">… </t>
  </si>
  <si>
    <t xml:space="preserve">_</t>
  </si>
  <si>
    <t xml:space="preserve">92年</t>
  </si>
  <si>
    <t xml:space="preserve">ⓡ1</t>
  </si>
  <si>
    <t xml:space="preserve">93年</t>
  </si>
  <si>
    <t xml:space="preserve">94年</t>
  </si>
  <si>
    <t xml:space="preserve">95年</t>
  </si>
  <si>
    <t xml:space="preserve">96年</t>
  </si>
  <si>
    <t xml:space="preserve">ⓡ─</t>
  </si>
  <si>
    <t xml:space="preserve">97年</t>
  </si>
  <si>
    <t xml:space="preserve">ⓡ5</t>
  </si>
  <si>
    <t xml:space="preserve">98年</t>
  </si>
  <si>
    <t xml:space="preserve">ⓡ2</t>
  </si>
  <si>
    <t xml:space="preserve">99年</t>
  </si>
  <si>
    <t xml:space="preserve">100年</t>
  </si>
  <si>
    <t xml:space="preserve">-</t>
  </si>
  <si>
    <t xml:space="preserve">ⓡ17</t>
  </si>
  <si>
    <t xml:space="preserve">101年</t>
  </si>
  <si>
    <t xml:space="preserve">ⓡ19</t>
  </si>
  <si>
    <t xml:space="preserve">1103(不含托兒所)</t>
  </si>
  <si>
    <t xml:space="preserve">102年</t>
  </si>
  <si>
    <t xml:space="preserve">103年</t>
  </si>
  <si>
    <t xml:space="preserve"> -</t>
  </si>
  <si>
    <t xml:space="preserve">104年</t>
  </si>
  <si>
    <t xml:space="preserve">計算
方式</t>
  </si>
  <si>
    <t xml:space="preserve">分子</t>
  </si>
  <si>
    <t xml:space="preserve">男性人口數</t>
  </si>
  <si>
    <t xml:space="preserve">女性人口數</t>
  </si>
  <si>
    <t xml:space="preserve">男性人口數*100</t>
  </si>
  <si>
    <t xml:space="preserve">男性15歲以上一般戶長人數</t>
  </si>
  <si>
    <t xml:space="preserve">女性15歲以上一般戶長人數</t>
  </si>
  <si>
    <t xml:space="preserve">男性15歲以上一般戶長人數*100</t>
  </si>
  <si>
    <t xml:space="preserve">男性單獨生活戶戶長人數</t>
  </si>
  <si>
    <t xml:space="preserve">女性單獨生活戶戶長人數</t>
  </si>
  <si>
    <t xml:space="preserve">男性單獨生活戶戶長人數*100</t>
  </si>
  <si>
    <t xml:space="preserve">男性幼年人口數</t>
  </si>
  <si>
    <t xml:space="preserve">女性幼年人口數</t>
  </si>
  <si>
    <t xml:space="preserve">男性青壯年人口數</t>
  </si>
  <si>
    <t xml:space="preserve">女性青壯年人口數</t>
  </si>
  <si>
    <t xml:space="preserve">男性老年人口數</t>
  </si>
  <si>
    <t xml:space="preserve">女性老年人口數</t>
  </si>
  <si>
    <t xml:space="preserve">男性幼年人口數*100</t>
  </si>
  <si>
    <t xml:space="preserve">女性幼年人口數
*100</t>
  </si>
  <si>
    <t xml:space="preserve">男性青壯年人口數*100</t>
  </si>
  <si>
    <t xml:space="preserve">女性青壯年人口數*100</t>
  </si>
  <si>
    <t xml:space="preserve">男性老年人口數*100</t>
  </si>
  <si>
    <t xml:space="preserve">女性老年人口數*100</t>
  </si>
  <si>
    <t xml:space="preserve">男性零歲平均餘命</t>
  </si>
  <si>
    <t xml:space="preserve">女性零歲平均餘命</t>
  </si>
  <si>
    <t xml:space="preserve">男性人口增加數*1,000</t>
  </si>
  <si>
    <t xml:space="preserve">女性人口增加數*1,000</t>
  </si>
  <si>
    <t xml:space="preserve">男性出生人數</t>
  </si>
  <si>
    <t xml:space="preserve">男性出生人數*1000</t>
  </si>
  <si>
    <t xml:space="preserve">女性出生人數</t>
  </si>
  <si>
    <t xml:space="preserve">女性出生人數*1000</t>
  </si>
  <si>
    <t xml:space="preserve">男性出生人數*100</t>
  </si>
  <si>
    <t xml:space="preserve">男性死亡人數</t>
  </si>
  <si>
    <t xml:space="preserve">男性死亡人數*1000</t>
  </si>
  <si>
    <t xml:space="preserve">女性死亡人數</t>
  </si>
  <si>
    <t xml:space="preserve">女性死亡人數*1000</t>
  </si>
  <si>
    <t xml:space="preserve">男性遷入人數</t>
  </si>
  <si>
    <t xml:space="preserve">女性遷入人數</t>
  </si>
  <si>
    <t xml:space="preserve">男性遷入人數*100</t>
  </si>
  <si>
    <t xml:space="preserve">男性遷出人數</t>
  </si>
  <si>
    <t xml:space="preserve">女性遷出人數</t>
  </si>
  <si>
    <t xml:space="preserve">男性遷出人數*100</t>
  </si>
  <si>
    <t xml:space="preserve">男性原住民人口數</t>
  </si>
  <si>
    <t xml:space="preserve">女性原住民人口數</t>
  </si>
  <si>
    <t xml:space="preserve">男性平地原住民人口數</t>
  </si>
  <si>
    <t xml:space="preserve">女性平地原住民人口數</t>
  </si>
  <si>
    <t xml:space="preserve">男性山地原住民人口數</t>
  </si>
  <si>
    <t xml:space="preserve">女性山地原住民人口數</t>
  </si>
  <si>
    <t xml:space="preserve">男性原住民人口數*100</t>
  </si>
  <si>
    <t xml:space="preserve">男性15歲以上人口數</t>
  </si>
  <si>
    <t xml:space="preserve">女性15歲以上人口數</t>
  </si>
  <si>
    <t xml:space="preserve">男性15歲以上未婚人口數</t>
  </si>
  <si>
    <t xml:space="preserve">女性15歲以上未婚人口數</t>
  </si>
  <si>
    <t xml:space="preserve">男性15歲以上有偶人口數</t>
  </si>
  <si>
    <t xml:space="preserve">女性15歲以上有偶人口數</t>
  </si>
  <si>
    <t xml:space="preserve">男性15歲以上離婚人口數</t>
  </si>
  <si>
    <t xml:space="preserve">女性15歲以上離婚人口數</t>
  </si>
  <si>
    <t xml:space="preserve">男性15歲以上喪偶人口數</t>
  </si>
  <si>
    <t xml:space="preserve">女性15歲以上喪偶人口數</t>
  </si>
  <si>
    <t xml:space="preserve">男性15-未滿20歲未婚人口數</t>
  </si>
  <si>
    <t xml:space="preserve">女性15-未滿20歲未婚人口數</t>
  </si>
  <si>
    <t xml:space="preserve">男性20-未滿25歲未婚人口數</t>
  </si>
  <si>
    <t xml:space="preserve">女性20-未滿25歲未婚人口數</t>
  </si>
  <si>
    <t xml:space="preserve">男性25-未滿30歲未婚人口數</t>
  </si>
  <si>
    <t xml:space="preserve">女性25-未滿30歲未婚人口數</t>
  </si>
  <si>
    <t xml:space="preserve">男性30-未滿35歲未婚人口數</t>
  </si>
  <si>
    <t xml:space="preserve">女性30-未滿35歲未婚人口數</t>
  </si>
  <si>
    <t xml:space="preserve">男性35-未滿40歲未婚人口數</t>
  </si>
  <si>
    <t xml:space="preserve">女性35-未滿40歲未婚人口數</t>
  </si>
  <si>
    <t xml:space="preserve">男性40歲以上未婚人口數</t>
  </si>
  <si>
    <t xml:space="preserve">女性40歲以上未婚人口數</t>
  </si>
  <si>
    <t xml:space="preserve">男性15-未滿20歲未婚人口數*100</t>
  </si>
  <si>
    <t xml:space="preserve">女性15-未滿20歲未婚人口數*100</t>
  </si>
  <si>
    <t xml:space="preserve">男性20-未滿25歲未婚人口數*100</t>
  </si>
  <si>
    <t xml:space="preserve">女性20-未滿25歲未婚人口數*100</t>
  </si>
  <si>
    <t xml:space="preserve">男性25-未滿30歲未婚人口數*100</t>
  </si>
  <si>
    <t xml:space="preserve">女性25-未滿30歲未婚人口數*100</t>
  </si>
  <si>
    <t xml:space="preserve">男性30-未滿35歲未婚人口數*100</t>
  </si>
  <si>
    <t xml:space="preserve">女性30-未滿35歲未婚人口數*100</t>
  </si>
  <si>
    <t xml:space="preserve">男性35-未滿40歲未婚人口數*100</t>
  </si>
  <si>
    <t xml:space="preserve">女性35-未滿40歲未婚人口數*100</t>
  </si>
  <si>
    <t xml:space="preserve">男性40歲以上未婚人口數*100</t>
  </si>
  <si>
    <t xml:space="preserve">女性40歲以上未婚人口數*100</t>
  </si>
  <si>
    <t xml:space="preserve">男性15-未滿20歲有偶人口數</t>
  </si>
  <si>
    <t xml:space="preserve">女性15-未滿20歲有偶人口數</t>
  </si>
  <si>
    <t xml:space="preserve">男性20-未滿25歲有偶人口數</t>
  </si>
  <si>
    <t xml:space="preserve">女性20-未滿25歲有偶人口數</t>
  </si>
  <si>
    <t xml:space="preserve">男性25-未滿30歲有偶人口數</t>
  </si>
  <si>
    <t xml:space="preserve">女性25-未滿30歲有偶人口數</t>
  </si>
  <si>
    <t xml:space="preserve">男性30-未滿35歲有偶人口數</t>
  </si>
  <si>
    <t xml:space="preserve">女性30-未滿35歲有偶人口數</t>
  </si>
  <si>
    <t xml:space="preserve">男性35-未滿40歲有偶人口數</t>
  </si>
  <si>
    <t xml:space="preserve">女性35-未滿40歲有偶人口數</t>
  </si>
  <si>
    <t xml:space="preserve">男性40歲以上有偶人口數</t>
  </si>
  <si>
    <t xml:space="preserve">女性40歲以上有偶人口數</t>
  </si>
  <si>
    <t xml:space="preserve">男性15-未滿20歲有偶人口數*100</t>
  </si>
  <si>
    <t xml:space="preserve">女性15-未滿20歲有偶人口數*100</t>
  </si>
  <si>
    <t xml:space="preserve">男性20-未滿25歲有偶人口數*100</t>
  </si>
  <si>
    <t xml:space="preserve">女性20-未滿25歲有偶人口數*100</t>
  </si>
  <si>
    <t xml:space="preserve">男性25-未滿30歲有偶人口數*100</t>
  </si>
  <si>
    <t xml:space="preserve">女性25-未滿30歲有偶人口數*100</t>
  </si>
  <si>
    <t xml:space="preserve">男性30-未滿35歲有偶人口數*100</t>
  </si>
  <si>
    <t xml:space="preserve">女性30-未滿35歲有偶人口數*100</t>
  </si>
  <si>
    <t xml:space="preserve">男性35-未滿40歲有偶人口數*100</t>
  </si>
  <si>
    <t xml:space="preserve">女性35-未滿40歲有偶人口數*100</t>
  </si>
  <si>
    <t xml:space="preserve">男性40歲以上有偶人口數*100</t>
  </si>
  <si>
    <t xml:space="preserve">女性40歲以上有偶人口數*100</t>
  </si>
  <si>
    <t xml:space="preserve">男性15-未滿20歲離婚人口數</t>
  </si>
  <si>
    <t xml:space="preserve">女性15-未滿20歲離婚人口數</t>
  </si>
  <si>
    <t xml:space="preserve">男性20-未滿25歲離婚人口數</t>
  </si>
  <si>
    <t xml:space="preserve">女性20-未滿25歲離婚人口數</t>
  </si>
  <si>
    <t xml:space="preserve">男性25-未滿30歲離婚人口數</t>
  </si>
  <si>
    <t xml:space="preserve">女性25-未滿30歲離婚人口數</t>
  </si>
  <si>
    <t xml:space="preserve">男性30-未滿35歲離婚人口數</t>
  </si>
  <si>
    <t xml:space="preserve">女性30-未滿35歲離婚人口數</t>
  </si>
  <si>
    <t xml:space="preserve">男性35-未滿40歲離婚人口數</t>
  </si>
  <si>
    <t xml:space="preserve">女性35-未滿40歲離婚人口數</t>
  </si>
  <si>
    <t xml:space="preserve">男性40歲以上離婚人口數</t>
  </si>
  <si>
    <t xml:space="preserve">女性40歲以上離婚人口數</t>
  </si>
  <si>
    <t xml:space="preserve">男性15-未滿20歲離婚人口數
*100</t>
  </si>
  <si>
    <t xml:space="preserve">女性15-未滿20歲離婚人口數
*100</t>
  </si>
  <si>
    <t xml:space="preserve">男性20-未滿25歲離婚人口數
*100</t>
  </si>
  <si>
    <t xml:space="preserve">女性20-未滿25歲離婚人口數
*100</t>
  </si>
  <si>
    <t xml:space="preserve">男性25-未滿30歲離婚人口數
*100</t>
  </si>
  <si>
    <t xml:space="preserve">女性25-未滿30歲離婚人口數
*100</t>
  </si>
  <si>
    <t xml:space="preserve">男性30-未滿35歲離婚人口數
*100</t>
  </si>
  <si>
    <t xml:space="preserve">女性30-未滿35歲離婚人口數
*100</t>
  </si>
  <si>
    <t xml:space="preserve">男性35-未滿40歲離婚人口數
*100</t>
  </si>
  <si>
    <t xml:space="preserve">女性35-未滿40歲離婚人口數
*100</t>
  </si>
  <si>
    <t xml:space="preserve">男性40歲以上離婚人口數
*100</t>
  </si>
  <si>
    <t xml:space="preserve">女性40歲以上離婚人口數
*100</t>
  </si>
  <si>
    <t xml:space="preserve">男性15-未滿20歲喪偶人口數</t>
  </si>
  <si>
    <t xml:space="preserve">女性15-未滿20歲喪偶人口數</t>
  </si>
  <si>
    <t xml:space="preserve">男性20-未滿25歲喪偶人口數</t>
  </si>
  <si>
    <t xml:space="preserve">女性20-未滿25歲喪偶人口數</t>
  </si>
  <si>
    <t xml:space="preserve">男性25-未滿30歲喪偶人口數</t>
  </si>
  <si>
    <t xml:space="preserve">女性25-未滿30歲喪偶人口數</t>
  </si>
  <si>
    <t xml:space="preserve">男性30-未滿35歲喪偶人口數</t>
  </si>
  <si>
    <t xml:space="preserve">女性30-未滿35歲喪偶人口數</t>
  </si>
  <si>
    <t xml:space="preserve">男性35-未滿40歲喪偶人口數</t>
  </si>
  <si>
    <t xml:space="preserve">女性35-未滿40歲喪偶人口數</t>
  </si>
  <si>
    <t xml:space="preserve">男性40歲以上喪偶人口數</t>
  </si>
  <si>
    <t xml:space="preserve">女性40歲以上喪偶人口數</t>
  </si>
  <si>
    <t xml:space="preserve">男性15-未滿20歲喪偶人口數*100</t>
  </si>
  <si>
    <t xml:space="preserve">女性15-未滿20歲喪偶人口數*100</t>
  </si>
  <si>
    <t xml:space="preserve">男性20-未滿25歲喪偶人口數*100</t>
  </si>
  <si>
    <t xml:space="preserve">女性20-未滿25歲喪偶人口數*100</t>
  </si>
  <si>
    <t xml:space="preserve">男性25-未滿30歲喪偶人口數*100</t>
  </si>
  <si>
    <t xml:space="preserve">女性25-未滿30歲喪偶人口數*100</t>
  </si>
  <si>
    <t xml:space="preserve">男性30-未滿35歲喪偶人口數*100</t>
  </si>
  <si>
    <t xml:space="preserve">女性30-未滿35歲喪偶人口數*100</t>
  </si>
  <si>
    <t xml:space="preserve">男性35-未滿40歲喪偶人口數*100</t>
  </si>
  <si>
    <t xml:space="preserve">女性35-未滿40歲喪偶人口數*100</t>
  </si>
  <si>
    <t xml:space="preserve">男性40歲以上喪偶人口數*100</t>
  </si>
  <si>
    <t xml:space="preserve">女性40歲以上喪偶人口數*100</t>
  </si>
  <si>
    <t xml:space="preserve">配偶為大陸港澳及外籍人士之男性結婚人數</t>
  </si>
  <si>
    <t xml:space="preserve">配偶為大陸港澳及外籍人士之女性結婚人數</t>
  </si>
  <si>
    <t xml:space="preserve">初婚新郎年齡合計</t>
  </si>
  <si>
    <t xml:space="preserve">初婚新娘年齡合計</t>
  </si>
  <si>
    <t xml:space="preserve">初婚新郎年齡中位數</t>
  </si>
  <si>
    <t xml:space="preserve">初婚新娘年齡中位數</t>
  </si>
  <si>
    <t xml:space="preserve">初婚新郎人數</t>
  </si>
  <si>
    <t xml:space="preserve">初婚新娘人數</t>
  </si>
  <si>
    <t xml:space="preserve">再婚新郎人數</t>
  </si>
  <si>
    <t xml:space="preserve">再婚新娘人數</t>
  </si>
  <si>
    <t xml:space="preserve">初婚新郎人數*1,000</t>
  </si>
  <si>
    <t xml:space="preserve">初婚新娘人數*1,000</t>
  </si>
  <si>
    <t xml:space="preserve">再婚新郎人數*1,000</t>
  </si>
  <si>
    <t xml:space="preserve">再婚新娘人數*1,000</t>
  </si>
  <si>
    <t xml:space="preserve">初婚新郎人數*100</t>
  </si>
  <si>
    <t xml:space="preserve">初婚新娘人數
*100</t>
  </si>
  <si>
    <t xml:space="preserve">未滿15歲初婚新郎人數</t>
  </si>
  <si>
    <t xml:space="preserve">未滿15歲初婚新娘人數</t>
  </si>
  <si>
    <t xml:space="preserve">15-未滿20歲初婚新郎人數</t>
  </si>
  <si>
    <t xml:space="preserve">15-未滿20歲初婚新娘人數</t>
  </si>
  <si>
    <t xml:space="preserve">20-未滿25歲初婚新郎人數</t>
  </si>
  <si>
    <t xml:space="preserve">20-未滿25歲初婚新娘人數</t>
  </si>
  <si>
    <t xml:space="preserve">25-未滿30歲初婚新郎人數</t>
  </si>
  <si>
    <t xml:space="preserve">25-未滿30歲初婚新娘人數</t>
  </si>
  <si>
    <t xml:space="preserve">30-未滿35歲初婚新郎人數</t>
  </si>
  <si>
    <t xml:space="preserve">30-未滿35歲初婚新娘人數</t>
  </si>
  <si>
    <t xml:space="preserve">35-未滿40歲初婚新郎人數</t>
  </si>
  <si>
    <t xml:space="preserve">35-未滿40歲初婚新娘人數</t>
  </si>
  <si>
    <t xml:space="preserve">40-未滿45歲初婚新郎人數</t>
  </si>
  <si>
    <t xml:space="preserve">40-未滿45歲初婚新娘人數</t>
  </si>
  <si>
    <t xml:space="preserve">45歲以上初婚新郎人數</t>
  </si>
  <si>
    <t xml:space="preserve">45歲以上初婚新娘人數</t>
  </si>
  <si>
    <t xml:space="preserve">配偶為大陸港澳及外籍人士之男性離婚人數</t>
  </si>
  <si>
    <t xml:space="preserve">配偶為大陸港澳及外籍人士之女性離婚人數</t>
  </si>
  <si>
    <t xml:space="preserve">離婚對數*1,000</t>
  </si>
  <si>
    <t xml:space="preserve">離婚之子女監護權歸屬父親人數</t>
  </si>
  <si>
    <t xml:space="preserve">離婚之子女監護權歸屬母親人數</t>
  </si>
  <si>
    <t xml:space="preserve">離婚之子女監護權歸屬父母共同行使人數</t>
  </si>
  <si>
    <t xml:space="preserve">離婚之子女監護權歸屬其他人人數</t>
  </si>
  <si>
    <t xml:space="preserve">離婚之子女監護權歸屬父親人數*100</t>
  </si>
  <si>
    <t xml:space="preserve">離婚之子女監護權歸屬母親人數*100</t>
  </si>
  <si>
    <t xml:space="preserve">離婚之子女監護權歸屬父母共同行使人數*100</t>
  </si>
  <si>
    <t xml:space="preserve">離婚之子女監護權歸屬其他人人數*100</t>
  </si>
  <si>
    <t xml:space="preserve">活產數*1,000</t>
  </si>
  <si>
    <t xml:space="preserve">男性15-未滿60歲各人口年齡組別生育率的總和*5</t>
  </si>
  <si>
    <t xml:space="preserve">15-未滿50歲各育齡婦女年齡組別生育率的總和*5</t>
  </si>
  <si>
    <t xml:space="preserve">滿20歲婦女所生活產數*1,00</t>
  </si>
  <si>
    <t xml:space="preserve">父親為15-未滿20歲之活產數*1,000</t>
  </si>
  <si>
    <t xml:space="preserve">母親為15-未滿20歲之活產數*1,000</t>
  </si>
  <si>
    <t xml:space="preserve">父親為20-未滿25歲之活產數*1,000</t>
  </si>
  <si>
    <t xml:space="preserve">母親為20-未滿25歲之活產數*1,000</t>
  </si>
  <si>
    <t xml:space="preserve">父親為25-未滿30歲之活產數*1,000</t>
  </si>
  <si>
    <t xml:space="preserve">母親為25-未滿30歲之活產數*1,000</t>
  </si>
  <si>
    <t xml:space="preserve">父親為30-未滿35歲之活產數*1,000</t>
  </si>
  <si>
    <t xml:space="preserve">母親為30-未滿35歲之活產數*1,000</t>
  </si>
  <si>
    <t xml:space="preserve">父親為35-未滿40歲之活產數*1,000</t>
  </si>
  <si>
    <t xml:space="preserve">母親為35-未滿40歲之活產數*1,000</t>
  </si>
  <si>
    <t xml:space="preserve">父親為40-未滿45歲之活產數*1,000</t>
  </si>
  <si>
    <t xml:space="preserve">母親為40-未滿45歲之活產數*1,000</t>
  </si>
  <si>
    <t xml:space="preserve">父親為45-未滿50歲之活產數*1,000</t>
  </si>
  <si>
    <t xml:space="preserve">母親為45-未滿50歲之活產數*1,000</t>
  </si>
  <si>
    <t xml:space="preserve">父親為50-未滿60歲之活產數*1,000</t>
  </si>
  <si>
    <t xml:space="preserve">母親為50-未滿60歲之活產數*1,000</t>
  </si>
  <si>
    <t xml:space="preserve">男性婚生出生人數</t>
  </si>
  <si>
    <t xml:space="preserve">女性婚生出生人數</t>
  </si>
  <si>
    <t xml:space="preserve">男性非婚生出生人數</t>
  </si>
  <si>
    <t xml:space="preserve">女性非婚生出生人數</t>
  </si>
  <si>
    <t xml:space="preserve">男性棄嬰出生人數</t>
  </si>
  <si>
    <t xml:space="preserve">女性棄嬰出生人數</t>
  </si>
  <si>
    <t xml:space="preserve">男性單胞胎出生人數</t>
  </si>
  <si>
    <t xml:space="preserve">女性單胞胎出生人數</t>
  </si>
  <si>
    <t xml:space="preserve">男性雙胞胎出生人數</t>
  </si>
  <si>
    <t xml:space="preserve">女性雙胞胎出生人數</t>
  </si>
  <si>
    <t xml:space="preserve">男性三胞胎以上出生人數</t>
  </si>
  <si>
    <t xml:space="preserve">女性三胞胎以上出生人數</t>
  </si>
  <si>
    <t xml:space="preserve">男性婚生出生人數*100</t>
  </si>
  <si>
    <t xml:space="preserve">女性婚生出生人數*100</t>
  </si>
  <si>
    <t xml:space="preserve">男性非婚生出生人數*100</t>
  </si>
  <si>
    <t xml:space="preserve">女性非婚生出生人數*100</t>
  </si>
  <si>
    <t xml:space="preserve">男性棄嬰出生人數*100</t>
  </si>
  <si>
    <t xml:space="preserve">女性棄嬰出生人數*100</t>
  </si>
  <si>
    <t xml:space="preserve">男性單胞胎出生人數*100</t>
  </si>
  <si>
    <t xml:space="preserve">女性單胞胎出生人數*100</t>
  </si>
  <si>
    <t xml:space="preserve">男性雙胞胎出生人數*100</t>
  </si>
  <si>
    <t xml:space="preserve">女性雙胞胎出生人數*100</t>
  </si>
  <si>
    <t xml:space="preserve">男性三胞胎以上出生人數*100</t>
  </si>
  <si>
    <t xml:space="preserve">女性三胞胎以上出生人數*100</t>
  </si>
  <si>
    <t xml:space="preserve">生母生育胎次為第1胎之出生人數</t>
  </si>
  <si>
    <t xml:space="preserve">15-未滿20歲之生母生育胎次為第1胎之出生人數</t>
  </si>
  <si>
    <t xml:space="preserve">20-未滿25歲之生母生育胎次為第1胎之出生人數</t>
  </si>
  <si>
    <t xml:space="preserve">25-未滿30歲之生母生育胎次為第1胎之出生人數</t>
  </si>
  <si>
    <t xml:space="preserve">30-未滿35歲之生母生育胎次為第1胎之出生人數</t>
  </si>
  <si>
    <t xml:space="preserve">35-未滿40歲之生母生育胎次為第1胎之出生人數</t>
  </si>
  <si>
    <t xml:space="preserve">40-未滿45歲之生母生育胎次為第1胎之出生人數</t>
  </si>
  <si>
    <t xml:space="preserve">45-未滿50歲之生母生育胎次為第1胎之出生人數</t>
  </si>
  <si>
    <t xml:space="preserve">生母生育胎次為第2胎之出生人數</t>
  </si>
  <si>
    <t xml:space="preserve">生母生育胎次為第3胎之出生人數</t>
  </si>
  <si>
    <t xml:space="preserve">生母生育胎次為第4胎以上之出生人數</t>
  </si>
  <si>
    <t xml:space="preserve">生母生育胎次為第1胎之出生人數*100</t>
  </si>
  <si>
    <t xml:space="preserve">15-未滿20歲之生母生育胎次為第1胎之出生人數*100</t>
  </si>
  <si>
    <t xml:space="preserve">20-未滿25歲之生母生育胎次為第1胎之出生人數*100</t>
  </si>
  <si>
    <t xml:space="preserve">25-未滿30歲之生母生育胎次為第1胎之出生人數*100</t>
  </si>
  <si>
    <t xml:space="preserve">30-未滿35歲之生母生育胎次為第1胎之出生人數*100</t>
  </si>
  <si>
    <t xml:space="preserve">35-未滿40歲之生母生育胎次為第1胎之出生人數*100</t>
  </si>
  <si>
    <t xml:space="preserve">40-未滿45歲之生母生育胎次為第1胎之出生人數*100</t>
  </si>
  <si>
    <t xml:space="preserve">45-未滿50歲之生母生育胎次為第1胎之出生人數*100</t>
  </si>
  <si>
    <t xml:space="preserve">生母生育胎次為第2胎之出生人數*100</t>
  </si>
  <si>
    <t xml:space="preserve">生母生育胎次為第3胎之出生人數*100</t>
  </si>
  <si>
    <t xml:space="preserve">生母生育胎次為第4胎以上之出生人數*100</t>
  </si>
  <si>
    <t xml:space="preserve">經濟戶長戶數</t>
  </si>
  <si>
    <t xml:space="preserve">男性經濟戶長戶數</t>
  </si>
  <si>
    <t xml:space="preserve">女性經濟戶長戶數</t>
  </si>
  <si>
    <t xml:space="preserve">男性經濟戶長戶數*100</t>
  </si>
  <si>
    <t xml:space="preserve">家庭組織型態為單人戶數</t>
  </si>
  <si>
    <t xml:space="preserve">家庭組織型態為單人戶數*100</t>
  </si>
  <si>
    <t xml:space="preserve">家庭組織型態為夫婦戶數</t>
  </si>
  <si>
    <t xml:space="preserve">家庭組織型態為夫婦戶數*100</t>
  </si>
  <si>
    <t xml:space="preserve">家庭組織型態為單親家庭戶數</t>
  </si>
  <si>
    <t xml:space="preserve">家庭組織型態為單親家庭戶數*100</t>
  </si>
  <si>
    <t xml:space="preserve">家庭組織型態為核心戶數</t>
  </si>
  <si>
    <t xml:space="preserve">家庭組織型態為核心戶數*100</t>
  </si>
  <si>
    <t xml:space="preserve">家庭組織型態為祖孫戶數</t>
  </si>
  <si>
    <t xml:space="preserve">家庭組織型態為祖孫戶數*100</t>
  </si>
  <si>
    <t xml:space="preserve">家庭組織型態為三代戶數</t>
  </si>
  <si>
    <t xml:space="preserve">家庭組織型態為三代戶數*100</t>
  </si>
  <si>
    <t xml:space="preserve">家庭組織型態為其他戶數</t>
  </si>
  <si>
    <t xml:space="preserve">家庭組織型態為其他戶數*100</t>
  </si>
  <si>
    <t xml:space="preserve">與子女同住者(含單親、核心、三代)經濟戶長戶數</t>
  </si>
  <si>
    <t xml:space="preserve">與子女同住者(含單親、核心、三代)經濟戶長戶數*100</t>
  </si>
  <si>
    <t xml:space="preserve">男性繼承
人人數</t>
  </si>
  <si>
    <t xml:space="preserve">女性繼承
人人數</t>
  </si>
  <si>
    <t xml:space="preserve">男性繼承
不動產人數</t>
  </si>
  <si>
    <t xml:space="preserve">女性繼承
不動產人數</t>
  </si>
  <si>
    <t xml:space="preserve">男性向法院申請拋棄繼承人數</t>
  </si>
  <si>
    <t xml:space="preserve">女性向法院申請拋棄繼承人數</t>
  </si>
  <si>
    <t xml:space="preserve">男性未申請拋棄亦未申請繼承不動產人數</t>
  </si>
  <si>
    <t xml:space="preserve">女性未申請拋棄亦未申請繼承不動產人數</t>
  </si>
  <si>
    <t xml:space="preserve">男性外籍配偶人數</t>
  </si>
  <si>
    <t xml:space="preserve">女性外籍配偶人數</t>
  </si>
  <si>
    <t xml:space="preserve">男性越南籍配偶人數</t>
  </si>
  <si>
    <t xml:space="preserve">女性越南籍配偶人數</t>
  </si>
  <si>
    <t xml:space="preserve">男性印尼籍配偶人數</t>
  </si>
  <si>
    <t xml:space="preserve">女性印尼籍配偶人數</t>
  </si>
  <si>
    <t xml:space="preserve">男性泰國籍配偶人數</t>
  </si>
  <si>
    <t xml:space="preserve">女性泰國籍配偶人數</t>
  </si>
  <si>
    <t xml:space="preserve">男性菲律賓籍配偶人數</t>
  </si>
  <si>
    <t xml:space="preserve">女性菲律賓籍配偶人數</t>
  </si>
  <si>
    <t xml:space="preserve">男性柬埔寨籍配偶人數</t>
  </si>
  <si>
    <t xml:space="preserve">女性柬埔寨籍配偶人數</t>
  </si>
  <si>
    <t xml:space="preserve">男性日本籍配偶人數</t>
  </si>
  <si>
    <t xml:space="preserve">女性日本籍配偶人數</t>
  </si>
  <si>
    <t xml:space="preserve">男性韓國籍配偶人數</t>
  </si>
  <si>
    <t xml:space="preserve">女性韓國籍配偶人數</t>
  </si>
  <si>
    <t xml:space="preserve">男性其他國籍配偶人數</t>
  </si>
  <si>
    <t xml:space="preserve">女性其他國籍配偶人數</t>
  </si>
  <si>
    <t xml:space="preserve">男性大陸港澳地區配偶人數</t>
  </si>
  <si>
    <t xml:space="preserve">女性大陸港澳地區配偶人數</t>
  </si>
  <si>
    <t xml:space="preserve">男性大陸地區配偶人數</t>
  </si>
  <si>
    <t xml:space="preserve">女性大陸地區配偶人數</t>
  </si>
  <si>
    <t xml:space="preserve">男性港澳地區配偶人數</t>
  </si>
  <si>
    <t xml:space="preserve">女性港澳地區配偶人數</t>
  </si>
  <si>
    <t xml:space="preserve">男性阿美族原住民人數</t>
  </si>
  <si>
    <t xml:space="preserve">女性阿美族原住民人數</t>
  </si>
  <si>
    <t xml:space="preserve">男性泰雅族原住民人數</t>
  </si>
  <si>
    <t xml:space="preserve">女性泰雅族原住民人數</t>
  </si>
  <si>
    <t xml:space="preserve">男性排灣族原住民人數</t>
  </si>
  <si>
    <t xml:space="preserve">女性排灣族原住民人數</t>
  </si>
  <si>
    <t xml:space="preserve">男性布農族原住民人數</t>
  </si>
  <si>
    <t xml:space="preserve">女性布農族原住民人數</t>
  </si>
  <si>
    <t xml:space="preserve">男性魯凱族原住民人數</t>
  </si>
  <si>
    <t xml:space="preserve">女性魯凱族原住民人數</t>
  </si>
  <si>
    <t xml:space="preserve">男性卑南族原住民人數</t>
  </si>
  <si>
    <t xml:space="preserve">女性卑南族原住民人數</t>
  </si>
  <si>
    <t xml:space="preserve">男性鄒族原住民人數</t>
  </si>
  <si>
    <t xml:space="preserve">女性鄒族原住民人數</t>
  </si>
  <si>
    <t xml:space="preserve">男性賽夏族原住民人數</t>
  </si>
  <si>
    <t xml:space="preserve">女性賽夏族原住民人數</t>
  </si>
  <si>
    <t xml:space="preserve">男性雅美族原住民人數</t>
  </si>
  <si>
    <t xml:space="preserve">女性雅美族原住民人數</t>
  </si>
  <si>
    <t xml:space="preserve">男性邵族原住民人數</t>
  </si>
  <si>
    <t xml:space="preserve">女性邵族原住民人數</t>
  </si>
  <si>
    <t xml:space="preserve">男性噶瑪蘭族原住民人數</t>
  </si>
  <si>
    <t xml:space="preserve">女性噶瑪蘭族原住民人數</t>
  </si>
  <si>
    <t xml:space="preserve">男性太魯閣族原住民人數</t>
  </si>
  <si>
    <t xml:space="preserve">女性太魯閣族原住民人數</t>
  </si>
  <si>
    <t xml:space="preserve">男性撒奇萊雅族原住民人數</t>
  </si>
  <si>
    <t xml:space="preserve">女性撒奇萊雅族原住民人數</t>
  </si>
  <si>
    <t xml:space="preserve">男性賽德克族原住民人數</t>
  </si>
  <si>
    <t xml:space="preserve">女性賽德克族原住民人數</t>
  </si>
  <si>
    <t xml:space="preserve">男性拉阿魯哇族原住民人數</t>
  </si>
  <si>
    <t xml:space="preserve">女性拉阿魯哇族原住民人數</t>
  </si>
  <si>
    <t xml:space="preserve">男性卡那卡那富族原住民人數</t>
  </si>
  <si>
    <t xml:space="preserve">女性卡那卡那富族原住民人數</t>
  </si>
  <si>
    <t xml:space="preserve">男性尚未申報原住民人數</t>
  </si>
  <si>
    <t xml:space="preserve">女性尚未申報原住民人數</t>
  </si>
  <si>
    <r>
      <rPr>
        <sz val="8"/>
        <color rgb="FF000000"/>
        <rFont val="微軟正黑體"/>
        <family val="0"/>
        <charset val="136"/>
      </rPr>
      <t xml:space="preserve">男性</t>
    </r>
    <r>
      <rPr>
        <sz val="8"/>
        <color rgb="FF000000"/>
        <rFont val="微軟正黑體"/>
        <family val="2"/>
        <charset val="136"/>
      </rPr>
      <t xml:space="preserve">15</t>
    </r>
    <r>
      <rPr>
        <sz val="8"/>
        <color rgb="FF000000"/>
        <rFont val="微軟正黑體"/>
        <family val="0"/>
        <charset val="136"/>
      </rPr>
      <t xml:space="preserve">歲以上民間人口</t>
    </r>
  </si>
  <si>
    <r>
      <rPr>
        <sz val="8"/>
        <color rgb="FF000000"/>
        <rFont val="微軟正黑體"/>
        <family val="0"/>
        <charset val="136"/>
      </rPr>
      <t xml:space="preserve">女性</t>
    </r>
    <r>
      <rPr>
        <sz val="8"/>
        <color rgb="FF000000"/>
        <rFont val="微軟正黑體"/>
        <family val="2"/>
        <charset val="136"/>
      </rPr>
      <t xml:space="preserve">15</t>
    </r>
    <r>
      <rPr>
        <sz val="8"/>
        <color rgb="FF000000"/>
        <rFont val="微軟正黑體"/>
        <family val="0"/>
        <charset val="136"/>
      </rPr>
      <t xml:space="preserve">歲以上民間人口</t>
    </r>
  </si>
  <si>
    <t xml:space="preserve">男性勞動力人口數</t>
  </si>
  <si>
    <t xml:space="preserve">女性勞動力人口數</t>
  </si>
  <si>
    <t xml:space="preserve">男性就業者人數</t>
  </si>
  <si>
    <t xml:space="preserve">女性就業者人數</t>
  </si>
  <si>
    <t xml:space="preserve">男性失業者人數</t>
  </si>
  <si>
    <t xml:space="preserve">女性失業者人數</t>
  </si>
  <si>
    <t xml:space="preserve">男性非勞動力人口數</t>
  </si>
  <si>
    <t xml:space="preserve">女性非勞動力人口數</t>
  </si>
  <si>
    <r>
      <rPr>
        <sz val="8"/>
        <color rgb="FF000000"/>
        <rFont val="微軟正黑體"/>
        <family val="0"/>
        <charset val="136"/>
      </rPr>
      <t xml:space="preserve">女性勞動力人口數</t>
    </r>
    <r>
      <rPr>
        <sz val="8"/>
        <color rgb="FF000000"/>
        <rFont val="微軟正黑體"/>
        <family val="2"/>
        <charset val="136"/>
      </rPr>
      <t xml:space="preserve">*100</t>
    </r>
  </si>
  <si>
    <t xml:space="preserve">男性勞動力人口數*100</t>
  </si>
  <si>
    <t xml:space="preserve">女性勞動力人口數*100</t>
  </si>
  <si>
    <t xml:space="preserve">男性15-未滿25歲勞動力人口數*100</t>
  </si>
  <si>
    <t xml:space="preserve">女性15-未滿25歲勞動力人口數*100</t>
  </si>
  <si>
    <t xml:space="preserve">男性25-未滿45歲勞動力人口數*100</t>
  </si>
  <si>
    <t xml:space="preserve">女性25-未滿45歲勞動力人口數*100</t>
  </si>
  <si>
    <t xml:space="preserve">男性45-未滿65歲勞動力人口數*100</t>
  </si>
  <si>
    <t xml:space="preserve">女性45-未滿65歲勞動力人口數*100</t>
  </si>
  <si>
    <t xml:space="preserve">男性65歲以上勞動力人口數*100</t>
  </si>
  <si>
    <t xml:space="preserve">女性65歲以上勞動力人口數*100</t>
  </si>
  <si>
    <t xml:space="preserve">男性未婚勞動力人口數*100</t>
  </si>
  <si>
    <t xml:space="preserve">女性未婚勞動力人口數*100</t>
  </si>
  <si>
    <t xml:space="preserve">男性有偶同居勞動力人口數*100</t>
  </si>
  <si>
    <t xml:space="preserve">女性有偶同居勞動力人口數*100</t>
  </si>
  <si>
    <t xml:space="preserve">男性離婚喪偶及分居勞動力人口數*100</t>
  </si>
  <si>
    <t xml:space="preserve">女性離婚喪偶及分居勞動力人口數*100</t>
  </si>
  <si>
    <t xml:space="preserve">男性農林漁牧業就業者人數*100</t>
  </si>
  <si>
    <t xml:space="preserve">女性農林漁牧業就業者人數*100</t>
  </si>
  <si>
    <t xml:space="preserve">男性工業就業者人數*100</t>
  </si>
  <si>
    <t xml:space="preserve">女性工業就業者人數*100</t>
  </si>
  <si>
    <t xml:space="preserve">男性礦業及土石採取業就業者人數*100</t>
  </si>
  <si>
    <t xml:space="preserve">女性礦業及土石採取業就業者人數*100</t>
  </si>
  <si>
    <t xml:space="preserve">男性製造業就業者人數*100</t>
  </si>
  <si>
    <t xml:space="preserve">女性製造業就業者人數*100</t>
  </si>
  <si>
    <t xml:space="preserve">男性電力及燃氣供應業就業者人數*100</t>
  </si>
  <si>
    <t xml:space="preserve">女性電力及燃氣供應業就業者人數*100</t>
  </si>
  <si>
    <t xml:space="preserve">男性用水供應及污染整治業就業者人數*100</t>
  </si>
  <si>
    <t xml:space="preserve">女性用水供應及污染整治業就業者人數*100</t>
  </si>
  <si>
    <t xml:space="preserve">男性營造業就業者人數*100</t>
  </si>
  <si>
    <t xml:space="preserve">女性營造業就業者人數*100</t>
  </si>
  <si>
    <t xml:space="preserve">男性服務業就業者人數*100</t>
  </si>
  <si>
    <t xml:space="preserve">女性服務業就業者人數*100</t>
  </si>
  <si>
    <t xml:space="preserve">男性批發及零售業就業者人數*100</t>
  </si>
  <si>
    <t xml:space="preserve">女性批發及零售業就業者人數*100</t>
  </si>
  <si>
    <t xml:space="preserve">男性運輸及倉儲業就業者人數*100</t>
  </si>
  <si>
    <t xml:space="preserve">女性運輸及倉儲業就業者人數*100</t>
  </si>
  <si>
    <t xml:space="preserve">男性住宿及餐飲業就業者人數*100</t>
  </si>
  <si>
    <t xml:space="preserve">女性住宿及餐飲業就業者人數*100</t>
  </si>
  <si>
    <t xml:space="preserve">男性資訊及通訊傳播業就業者人數*100</t>
  </si>
  <si>
    <t xml:space="preserve">女性資訊及通訊傳播業就業者人數*100</t>
  </si>
  <si>
    <t xml:space="preserve">男性金融及保險業就業者人數*100</t>
  </si>
  <si>
    <t xml:space="preserve">女性金融及保險業就業者人數*100</t>
  </si>
  <si>
    <t xml:space="preserve">男性專業科學及技術服務業就業者人數*100</t>
  </si>
  <si>
    <t xml:space="preserve">女性專業科學及技術服務業就業者人數*100</t>
  </si>
  <si>
    <t xml:space="preserve">男性教育服務業就業者人數*100</t>
  </si>
  <si>
    <t xml:space="preserve">女性教育服務業就業者人數*100</t>
  </si>
  <si>
    <t xml:space="preserve">男性其他服務業就業者人數*100</t>
  </si>
  <si>
    <t xml:space="preserve">女性其他服務業就業者人數*100</t>
  </si>
  <si>
    <t xml:space="preserve">男性民意代表企業主管及經理人員人數*100</t>
  </si>
  <si>
    <t xml:space="preserve">女性民意代表企業主管及經理人員人數*100</t>
  </si>
  <si>
    <t xml:space="preserve">男性專業人員人數*100</t>
  </si>
  <si>
    <t xml:space="preserve">女性專業人員人數*100</t>
  </si>
  <si>
    <t xml:space="preserve">男性技術員及助理專業人員人數*100</t>
  </si>
  <si>
    <t xml:space="preserve">女性技術員及助理專業人員人數*100</t>
  </si>
  <si>
    <t xml:space="preserve">男性事務工作人員人數*100</t>
  </si>
  <si>
    <t xml:space="preserve">女性事務工作人員人數*100</t>
  </si>
  <si>
    <t xml:space="preserve">男性服務工作人員及售貨員人數*100</t>
  </si>
  <si>
    <t xml:space="preserve">女性服務工作人員及售貨員人數*100</t>
  </si>
  <si>
    <t xml:space="preserve">男性農林漁牧工作人員人數*100</t>
  </si>
  <si>
    <t xml:space="preserve">女性農林漁牧工作人員人數*100</t>
  </si>
  <si>
    <t xml:space="preserve">男性生產有關工人機械設備操作工及體力工人數*100</t>
  </si>
  <si>
    <t xml:space="preserve">女性生產有關工人機械設備操作工及體力工人數*100</t>
  </si>
  <si>
    <t xml:space="preserve">男性創業者人數*100</t>
  </si>
  <si>
    <t xml:space="preserve">女性創業者人數*100</t>
  </si>
  <si>
    <t xml:space="preserve">男性雇主人數*100</t>
  </si>
  <si>
    <t xml:space="preserve">女性雇主人數*100</t>
  </si>
  <si>
    <t xml:space="preserve">男性自營作業者人數*100</t>
  </si>
  <si>
    <t xml:space="preserve">女性自營作業者人數*100</t>
  </si>
  <si>
    <t xml:space="preserve">男性受政府僱用人數*100</t>
  </si>
  <si>
    <t xml:space="preserve">女性受政府僱用人數*100</t>
  </si>
  <si>
    <t xml:space="preserve">男性受私人僱用人數*100</t>
  </si>
  <si>
    <t xml:space="preserve">女性受私人僱用人數*100</t>
  </si>
  <si>
    <t xml:space="preserve">男性無酬家屬人數*100</t>
  </si>
  <si>
    <t xml:space="preserve">女性無酬家屬人數*100</t>
  </si>
  <si>
    <t xml:space="preserve">男性失業者人數*100</t>
  </si>
  <si>
    <t xml:space="preserve">女性失業者人數*100</t>
  </si>
  <si>
    <t xml:space="preserve">男性研究所教育程度失業者*100</t>
  </si>
  <si>
    <t xml:space="preserve">女性研究所教育程度失業者*100</t>
  </si>
  <si>
    <t xml:space="preserve">男性大學教育程度失業者*100</t>
  </si>
  <si>
    <t xml:space="preserve">女性大學教育程度失業者*100</t>
  </si>
  <si>
    <t xml:space="preserve">男性專科教育程度失業者*100</t>
  </si>
  <si>
    <t xml:space="preserve">女性專科教育程度失業者*100</t>
  </si>
  <si>
    <t xml:space="preserve">男性高中教育程度失業者*100</t>
  </si>
  <si>
    <t xml:space="preserve">女性高中教育程度失業者*100</t>
  </si>
  <si>
    <t xml:space="preserve">男性高職教育程度失業者*100</t>
  </si>
  <si>
    <t xml:space="preserve">女性高職教育程度失業者*100</t>
  </si>
  <si>
    <t xml:space="preserve">男性國中(初職)教育程度失業者*100</t>
  </si>
  <si>
    <t xml:space="preserve">女性國中(初職)教育程度失業者*100</t>
  </si>
  <si>
    <t xml:space="preserve">男性國小以下教育程度失業者*100</t>
  </si>
  <si>
    <t xml:space="preserve">女性國小以下教育程度失業者*100</t>
  </si>
  <si>
    <t xml:space="preserve">男性15-未滿25歲失業者人數*100</t>
  </si>
  <si>
    <t xml:space="preserve">女性15-未滿25歲失業者人數*100</t>
  </si>
  <si>
    <t xml:space="preserve">男性25-未滿30歲失業者人數*100</t>
  </si>
  <si>
    <t xml:space="preserve">女性25-未滿30歲失業者人數*100</t>
  </si>
  <si>
    <t xml:space="preserve">男性30-未滿35歲失業者人數*100</t>
  </si>
  <si>
    <t xml:space="preserve">女性30-未滿35歲失業者人數*100</t>
  </si>
  <si>
    <t xml:space="preserve">男性35-未滿40歲失業者人數*100</t>
  </si>
  <si>
    <t xml:space="preserve">女性35-未滿40歲失業者人數*100</t>
  </si>
  <si>
    <t xml:space="preserve">男性40-未滿45歲失業者人數*100</t>
  </si>
  <si>
    <t xml:space="preserve">女性40-未滿45歲失業者人數*100</t>
  </si>
  <si>
    <t xml:space="preserve">男性45-未滿50歲失業者人數*100</t>
  </si>
  <si>
    <t xml:space="preserve">女性45-未滿50歲失業者人數*100</t>
  </si>
  <si>
    <t xml:space="preserve">男性50-未滿55歲失業者人數*100</t>
  </si>
  <si>
    <t xml:space="preserve">女性50-未滿55歲失業者人數*100</t>
  </si>
  <si>
    <t xml:space="preserve">男性55-未滿60歲失業者人數*100</t>
  </si>
  <si>
    <t xml:space="preserve">女性55-未滿60歲失業者人數*100</t>
  </si>
  <si>
    <t xml:space="preserve">男性60-未滿65歲失業者人數*100</t>
  </si>
  <si>
    <t xml:space="preserve">女性60-未滿65歲失業者人數*100</t>
  </si>
  <si>
    <t xml:space="preserve">男性65歲以上失業者人數*100</t>
  </si>
  <si>
    <t xml:space="preserve">女性65歲以上失業者人數*100</t>
  </si>
  <si>
    <t xml:space="preserve">男性新登記求職人數</t>
  </si>
  <si>
    <t xml:space="preserve">女性新登記求職人數</t>
  </si>
  <si>
    <t xml:space="preserve">男性新登記求才人數</t>
  </si>
  <si>
    <t xml:space="preserve">女性新登記求才人數</t>
  </si>
  <si>
    <t xml:space="preserve">不拘性別新登記求才人數</t>
  </si>
  <si>
    <t xml:space="preserve">男性有效求職推介就業人數</t>
  </si>
  <si>
    <t xml:space="preserve">女性有效求職推介就業人數</t>
  </si>
  <si>
    <t xml:space="preserve">男性有效求才雇用人數</t>
  </si>
  <si>
    <t xml:space="preserve">女性有效求才雇用人數</t>
  </si>
  <si>
    <t xml:space="preserve">不拘性別有效求才雇用人數</t>
  </si>
  <si>
    <t xml:space="preserve">男性職業訓練人數</t>
  </si>
  <si>
    <t xml:space="preserve">女性職業訓練人數</t>
  </si>
  <si>
    <t xml:space="preserve">男性原住民就業輔導人次</t>
  </si>
  <si>
    <t xml:space="preserve">女性原住民就業輔導人次</t>
  </si>
  <si>
    <t xml:space="preserve">男性勞資爭議人數</t>
  </si>
  <si>
    <t xml:space="preserve">女性勞資爭議人數</t>
  </si>
  <si>
    <t xml:space="preserve">男性勞工重大職業災害死亡人數</t>
  </si>
  <si>
    <t xml:space="preserve">女性勞工重大職業災害死亡人數</t>
  </si>
  <si>
    <t xml:space="preserve">男性
駕駛員數</t>
  </si>
  <si>
    <t xml:space="preserve">男性
駕駛員數
＊100</t>
  </si>
  <si>
    <t xml:space="preserve">女性
駕駛員數</t>
  </si>
  <si>
    <t xml:space="preserve">女性
駕駛員數*100</t>
  </si>
  <si>
    <t xml:space="preserve">無性別依性別工作平等法申訴就業歧視件數</t>
  </si>
  <si>
    <t xml:space="preserve">男性依性別工作平等法申訴就業歧視人數</t>
  </si>
  <si>
    <r>
      <rPr>
        <sz val="8"/>
        <color rgb="FF000000"/>
        <rFont val="微軟正黑體"/>
        <family val="0"/>
        <charset val="136"/>
      </rPr>
      <t xml:space="preserve">男性依性別工作平等法申訴就業歧視人數</t>
    </r>
    <r>
      <rPr>
        <sz val="8"/>
        <color rgb="FF000000"/>
        <rFont val="微軟正黑體"/>
        <family val="2"/>
        <charset val="136"/>
      </rPr>
      <t xml:space="preserve">*100</t>
    </r>
  </si>
  <si>
    <t xml:space="preserve">女性依性別工作平等法申訴就業歧視人數</t>
  </si>
  <si>
    <t xml:space="preserve">女性依性別工作平等法申訴就業歧視人數*100</t>
  </si>
  <si>
    <r>
      <rPr>
        <sz val="8"/>
        <color rgb="FF000000"/>
        <rFont val="微軟正黑體"/>
        <family val="2"/>
        <charset val="136"/>
      </rPr>
      <t xml:space="preserve">24</t>
    </r>
    <r>
      <rPr>
        <sz val="8"/>
        <color rgb="FF000000"/>
        <rFont val="微軟正黑體"/>
        <family val="0"/>
        <charset val="136"/>
      </rPr>
      <t xml:space="preserve">歲以下男性依性別工作平等法申訴就業歧視人數</t>
    </r>
  </si>
  <si>
    <r>
      <rPr>
        <sz val="8"/>
        <color rgb="FF000000"/>
        <rFont val="微軟正黑體"/>
        <family val="2"/>
        <charset val="136"/>
      </rPr>
      <t xml:space="preserve">24</t>
    </r>
    <r>
      <rPr>
        <sz val="8"/>
        <color rgb="FF000000"/>
        <rFont val="微軟正黑體"/>
        <family val="0"/>
        <charset val="136"/>
      </rPr>
      <t xml:space="preserve">歲以下男性依性別工作平等法申訴就業歧視人數</t>
    </r>
    <r>
      <rPr>
        <sz val="8"/>
        <color rgb="FF000000"/>
        <rFont val="微軟正黑體"/>
        <family val="2"/>
        <charset val="136"/>
      </rPr>
      <t xml:space="preserve">*100</t>
    </r>
  </si>
  <si>
    <r>
      <rPr>
        <sz val="8"/>
        <color rgb="FF000000"/>
        <rFont val="微軟正黑體"/>
        <family val="2"/>
        <charset val="136"/>
      </rPr>
      <t xml:space="preserve">24</t>
    </r>
    <r>
      <rPr>
        <sz val="8"/>
        <color rgb="FF000000"/>
        <rFont val="微軟正黑體"/>
        <family val="0"/>
        <charset val="136"/>
      </rPr>
      <t xml:space="preserve">歲以下女性依性別工作平等法申訴就業歧視人數</t>
    </r>
  </si>
  <si>
    <r>
      <rPr>
        <sz val="8"/>
        <color rgb="FF000000"/>
        <rFont val="微軟正黑體"/>
        <family val="2"/>
        <charset val="136"/>
      </rPr>
      <t xml:space="preserve">24</t>
    </r>
    <r>
      <rPr>
        <sz val="8"/>
        <color rgb="FF000000"/>
        <rFont val="微軟正黑體"/>
        <family val="0"/>
        <charset val="136"/>
      </rPr>
      <t xml:space="preserve">歲以下女性依性別工作平等法申訴就業歧視人數</t>
    </r>
    <r>
      <rPr>
        <sz val="8"/>
        <color rgb="FF000000"/>
        <rFont val="微軟正黑體"/>
        <family val="2"/>
        <charset val="136"/>
      </rPr>
      <t xml:space="preserve">*100</t>
    </r>
  </si>
  <si>
    <r>
      <rPr>
        <sz val="8"/>
        <color rgb="FF000000"/>
        <rFont val="微軟正黑體"/>
        <family val="2"/>
        <charset val="136"/>
      </rPr>
      <t xml:space="preserve">25-39</t>
    </r>
    <r>
      <rPr>
        <sz val="8"/>
        <color rgb="FF000000"/>
        <rFont val="微軟正黑體"/>
        <family val="0"/>
        <charset val="136"/>
      </rPr>
      <t xml:space="preserve">歲以下男性依性別工作平等法申訴就業歧視人數</t>
    </r>
  </si>
  <si>
    <r>
      <rPr>
        <sz val="8"/>
        <color rgb="FF000000"/>
        <rFont val="微軟正黑體"/>
        <family val="2"/>
        <charset val="136"/>
      </rPr>
      <t xml:space="preserve">25-39</t>
    </r>
    <r>
      <rPr>
        <sz val="8"/>
        <color rgb="FF000000"/>
        <rFont val="微軟正黑體"/>
        <family val="0"/>
        <charset val="136"/>
      </rPr>
      <t xml:space="preserve">歲以下男性依性別工作平等法申訴就業歧視人數</t>
    </r>
    <r>
      <rPr>
        <sz val="8"/>
        <color rgb="FF000000"/>
        <rFont val="微軟正黑體"/>
        <family val="2"/>
        <charset val="136"/>
      </rPr>
      <t xml:space="preserve">*100</t>
    </r>
  </si>
  <si>
    <r>
      <rPr>
        <sz val="8"/>
        <color rgb="FF000000"/>
        <rFont val="微軟正黑體"/>
        <family val="2"/>
        <charset val="136"/>
      </rPr>
      <t xml:space="preserve">25-39</t>
    </r>
    <r>
      <rPr>
        <sz val="8"/>
        <color rgb="FF000000"/>
        <rFont val="微軟正黑體"/>
        <family val="0"/>
        <charset val="136"/>
      </rPr>
      <t xml:space="preserve">歲以下女性依性別工作平等法申訴就業歧視人數</t>
    </r>
  </si>
  <si>
    <r>
      <rPr>
        <sz val="8"/>
        <color rgb="FF000000"/>
        <rFont val="微軟正黑體"/>
        <family val="2"/>
        <charset val="136"/>
      </rPr>
      <t xml:space="preserve">25-39</t>
    </r>
    <r>
      <rPr>
        <sz val="8"/>
        <color rgb="FF000000"/>
        <rFont val="微軟正黑體"/>
        <family val="0"/>
        <charset val="136"/>
      </rPr>
      <t xml:space="preserve">歲以下女性依性別工作平等法申訴就業歧視人數</t>
    </r>
    <r>
      <rPr>
        <sz val="8"/>
        <color rgb="FF000000"/>
        <rFont val="微軟正黑體"/>
        <family val="2"/>
        <charset val="136"/>
      </rPr>
      <t xml:space="preserve">*100</t>
    </r>
  </si>
  <si>
    <r>
      <rPr>
        <sz val="8"/>
        <color rgb="FF000000"/>
        <rFont val="微軟正黑體"/>
        <family val="2"/>
        <charset val="136"/>
      </rPr>
      <t xml:space="preserve">40-54</t>
    </r>
    <r>
      <rPr>
        <sz val="8"/>
        <color rgb="FF000000"/>
        <rFont val="微軟正黑體"/>
        <family val="0"/>
        <charset val="136"/>
      </rPr>
      <t xml:space="preserve">歲以下男性依性別工作平等法申訴就業歧視人數</t>
    </r>
  </si>
  <si>
    <r>
      <rPr>
        <sz val="8"/>
        <color rgb="FF000000"/>
        <rFont val="微軟正黑體"/>
        <family val="2"/>
        <charset val="136"/>
      </rPr>
      <t xml:space="preserve">40-54</t>
    </r>
    <r>
      <rPr>
        <sz val="8"/>
        <color rgb="FF000000"/>
        <rFont val="微軟正黑體"/>
        <family val="0"/>
        <charset val="136"/>
      </rPr>
      <t xml:space="preserve">歲以下男性依性別工作平等法申訴就業歧視人數</t>
    </r>
    <r>
      <rPr>
        <sz val="8"/>
        <color rgb="FF000000"/>
        <rFont val="微軟正黑體"/>
        <family val="2"/>
        <charset val="136"/>
      </rPr>
      <t xml:space="preserve">*100</t>
    </r>
  </si>
  <si>
    <r>
      <rPr>
        <sz val="8"/>
        <color rgb="FF000000"/>
        <rFont val="微軟正黑體"/>
        <family val="2"/>
        <charset val="136"/>
      </rPr>
      <t xml:space="preserve">40-54</t>
    </r>
    <r>
      <rPr>
        <sz val="8"/>
        <color rgb="FF000000"/>
        <rFont val="微軟正黑體"/>
        <family val="0"/>
        <charset val="136"/>
      </rPr>
      <t xml:space="preserve">歲以下女性依性別工作平等法申訴就業歧視人數</t>
    </r>
  </si>
  <si>
    <r>
      <rPr>
        <sz val="8"/>
        <color rgb="FF000000"/>
        <rFont val="微軟正黑體"/>
        <family val="2"/>
        <charset val="136"/>
      </rPr>
      <t xml:space="preserve">40-54</t>
    </r>
    <r>
      <rPr>
        <sz val="8"/>
        <color rgb="FF000000"/>
        <rFont val="微軟正黑體"/>
        <family val="0"/>
        <charset val="136"/>
      </rPr>
      <t xml:space="preserve">歲以下女性依性別工作平等法申訴就業歧視人數</t>
    </r>
    <r>
      <rPr>
        <sz val="8"/>
        <color rgb="FF000000"/>
        <rFont val="微軟正黑體"/>
        <family val="2"/>
        <charset val="136"/>
      </rPr>
      <t xml:space="preserve">*100</t>
    </r>
  </si>
  <si>
    <r>
      <rPr>
        <sz val="8"/>
        <color rgb="FF000000"/>
        <rFont val="微軟正黑體"/>
        <family val="2"/>
        <charset val="136"/>
      </rPr>
      <t xml:space="preserve">55-64</t>
    </r>
    <r>
      <rPr>
        <sz val="8"/>
        <color rgb="FF000000"/>
        <rFont val="微軟正黑體"/>
        <family val="0"/>
        <charset val="136"/>
      </rPr>
      <t xml:space="preserve">歲以下男性依性別工作平等法申訴就業歧視人數</t>
    </r>
  </si>
  <si>
    <r>
      <rPr>
        <sz val="8"/>
        <color rgb="FF000000"/>
        <rFont val="微軟正黑體"/>
        <family val="2"/>
        <charset val="136"/>
      </rPr>
      <t xml:space="preserve">55-64</t>
    </r>
    <r>
      <rPr>
        <sz val="8"/>
        <color rgb="FF000000"/>
        <rFont val="微軟正黑體"/>
        <family val="0"/>
        <charset val="136"/>
      </rPr>
      <t xml:space="preserve">歲以下男性依性別工作平等法申訴就業歧視人數</t>
    </r>
    <r>
      <rPr>
        <sz val="8"/>
        <color rgb="FF000000"/>
        <rFont val="微軟正黑體"/>
        <family val="2"/>
        <charset val="136"/>
      </rPr>
      <t xml:space="preserve">*100</t>
    </r>
  </si>
  <si>
    <r>
      <rPr>
        <sz val="8"/>
        <color rgb="FF000000"/>
        <rFont val="微軟正黑體"/>
        <family val="2"/>
        <charset val="136"/>
      </rPr>
      <t xml:space="preserve">55-64</t>
    </r>
    <r>
      <rPr>
        <sz val="8"/>
        <color rgb="FF000000"/>
        <rFont val="微軟正黑體"/>
        <family val="0"/>
        <charset val="136"/>
      </rPr>
      <t xml:space="preserve">歲以下女性依性別工作平等法申訴就業歧視人數</t>
    </r>
  </si>
  <si>
    <r>
      <rPr>
        <sz val="8"/>
        <color rgb="FF000000"/>
        <rFont val="微軟正黑體"/>
        <family val="2"/>
        <charset val="136"/>
      </rPr>
      <t xml:space="preserve">55-64</t>
    </r>
    <r>
      <rPr>
        <sz val="8"/>
        <color rgb="FF000000"/>
        <rFont val="微軟正黑體"/>
        <family val="0"/>
        <charset val="136"/>
      </rPr>
      <t xml:space="preserve">歲以下女性依性別工作平等法申訴就業歧視人數</t>
    </r>
    <r>
      <rPr>
        <sz val="8"/>
        <color rgb="FF000000"/>
        <rFont val="微軟正黑體"/>
        <family val="2"/>
        <charset val="136"/>
      </rPr>
      <t xml:space="preserve">*100</t>
    </r>
  </si>
  <si>
    <r>
      <rPr>
        <sz val="8"/>
        <color rgb="FF000000"/>
        <rFont val="微軟正黑體"/>
        <family val="2"/>
        <charset val="136"/>
      </rPr>
      <t xml:space="preserve">65</t>
    </r>
    <r>
      <rPr>
        <sz val="8"/>
        <color rgb="FF000000"/>
        <rFont val="微軟正黑體"/>
        <family val="0"/>
        <charset val="136"/>
      </rPr>
      <t xml:space="preserve">歲以上以下男性依性別工作平等法申訴就業歧視人數</t>
    </r>
  </si>
  <si>
    <r>
      <rPr>
        <sz val="8"/>
        <color rgb="FF000000"/>
        <rFont val="微軟正黑體"/>
        <family val="2"/>
        <charset val="136"/>
      </rPr>
      <t xml:space="preserve">65</t>
    </r>
    <r>
      <rPr>
        <sz val="8"/>
        <color rgb="FF000000"/>
        <rFont val="微軟正黑體"/>
        <family val="0"/>
        <charset val="136"/>
      </rPr>
      <t xml:space="preserve">歲以上以下男性依性別工作平等法申訴就業歧視人數</t>
    </r>
    <r>
      <rPr>
        <sz val="8"/>
        <color rgb="FF000000"/>
        <rFont val="微軟正黑體"/>
        <family val="2"/>
        <charset val="136"/>
      </rPr>
      <t xml:space="preserve">*100</t>
    </r>
  </si>
  <si>
    <r>
      <rPr>
        <sz val="8"/>
        <color rgb="FF000000"/>
        <rFont val="微軟正黑體"/>
        <family val="2"/>
        <charset val="136"/>
      </rPr>
      <t xml:space="preserve">65</t>
    </r>
    <r>
      <rPr>
        <sz val="8"/>
        <color rgb="FF000000"/>
        <rFont val="微軟正黑體"/>
        <family val="0"/>
        <charset val="136"/>
      </rPr>
      <t xml:space="preserve">歲以上以下女性依性別工作平等法申訴就業歧視人數</t>
    </r>
  </si>
  <si>
    <r>
      <rPr>
        <sz val="8"/>
        <color rgb="FF000000"/>
        <rFont val="微軟正黑體"/>
        <family val="2"/>
        <charset val="136"/>
      </rPr>
      <t xml:space="preserve">65</t>
    </r>
    <r>
      <rPr>
        <sz val="8"/>
        <color rgb="FF000000"/>
        <rFont val="微軟正黑體"/>
        <family val="0"/>
        <charset val="136"/>
      </rPr>
      <t xml:space="preserve">歲以上以下女性依性別工作平等法申訴就業歧視人數</t>
    </r>
    <r>
      <rPr>
        <sz val="8"/>
        <color rgb="FF000000"/>
        <rFont val="微軟正黑體"/>
        <family val="2"/>
        <charset val="136"/>
      </rPr>
      <t xml:space="preserve">*100</t>
    </r>
  </si>
  <si>
    <t xml:space="preserve">男性依性別工作平等法申訴性騷擾人數</t>
  </si>
  <si>
    <r>
      <rPr>
        <sz val="8"/>
        <color rgb="FF000000"/>
        <rFont val="微軟正黑體"/>
        <family val="0"/>
        <charset val="136"/>
      </rPr>
      <t xml:space="preserve">男性依性別工作平等法申訴性騷擾人數</t>
    </r>
    <r>
      <rPr>
        <sz val="8"/>
        <color rgb="FF000000"/>
        <rFont val="微軟正黑體"/>
        <family val="2"/>
        <charset val="136"/>
      </rPr>
      <t xml:space="preserve">*100</t>
    </r>
  </si>
  <si>
    <t xml:space="preserve">女性依性別工作平等法申訴性騷擾人數</t>
  </si>
  <si>
    <r>
      <rPr>
        <sz val="8"/>
        <color rgb="FF000000"/>
        <rFont val="微軟正黑體"/>
        <family val="0"/>
        <charset val="136"/>
      </rPr>
      <t xml:space="preserve">女性依性別工作平等法申訴性騷擾人數</t>
    </r>
    <r>
      <rPr>
        <sz val="8"/>
        <color rgb="FF000000"/>
        <rFont val="微軟正黑體"/>
        <family val="2"/>
        <charset val="136"/>
      </rPr>
      <t xml:space="preserve">*100</t>
    </r>
  </si>
  <si>
    <t xml:space="preserve">因跨性別或性傾向事由申訴案件數</t>
  </si>
  <si>
    <t xml:space="preserve">男性家庭經濟戶長</t>
  </si>
  <si>
    <t xml:space="preserve">女性家庭經濟戶長</t>
  </si>
  <si>
    <t xml:space="preserve">男性所得收入者所得收入總計</t>
  </si>
  <si>
    <t xml:space="preserve">女性所得收入者所得收入總計</t>
  </si>
  <si>
    <t xml:space="preserve">男性所得收入者可支配所得總計</t>
  </si>
  <si>
    <t xml:space="preserve">女性所得收入者可支配所得總計</t>
  </si>
  <si>
    <t xml:space="preserve">女性可支配所得*100</t>
  </si>
  <si>
    <t xml:space="preserve">男性經濟戶長每戶所得總額</t>
  </si>
  <si>
    <t xml:space="preserve">女性經濟戶長每戶所得總額</t>
  </si>
  <si>
    <t xml:space="preserve">男性經濟戶長每戶可支配所得</t>
  </si>
  <si>
    <t xml:space="preserve">女性經濟戶長每戶可支配所得</t>
  </si>
  <si>
    <t xml:space="preserve">男性經濟戶長平均每戶可支配所得</t>
  </si>
  <si>
    <t xml:space="preserve">女性經濟戶長平均每戶可支配所得</t>
  </si>
  <si>
    <t xml:space="preserve">第一分位組男性經濟戶長平均每戶可支配所得</t>
  </si>
  <si>
    <t xml:space="preserve">第一分位組女性經濟戶長平均每戶可支配所得</t>
  </si>
  <si>
    <t xml:space="preserve">第二分位組男性經濟戶長平均每戶可支配所得</t>
  </si>
  <si>
    <t xml:space="preserve">第二分位組女性經濟戶長平均每戶可支配所得</t>
  </si>
  <si>
    <t xml:space="preserve">第三分位組男性經濟戶長平均每戶可支配所得</t>
  </si>
  <si>
    <t xml:space="preserve">第三分位組女性經濟戶長平均每戶可支配所得</t>
  </si>
  <si>
    <t xml:space="preserve">第四分位組男性經濟戶長平均每戶可支配所得</t>
  </si>
  <si>
    <t xml:space="preserve">第四分位組女性經濟戶長平均每戶可支配所得</t>
  </si>
  <si>
    <t xml:space="preserve">第五分位組男性經濟戶長平均每戶可支配所得</t>
  </si>
  <si>
    <t xml:space="preserve">第五分位組女性經濟戶長平均每戶可支配所得</t>
  </si>
  <si>
    <t xml:space="preserve">各行業商業登記男性負責人人數</t>
  </si>
  <si>
    <t xml:space="preserve">各行業商業登記女性負責人人數</t>
  </si>
  <si>
    <t xml:space="preserve">各行業商業登記負責人女性人數*100</t>
  </si>
  <si>
    <t xml:space="preserve">男性參訓人數</t>
  </si>
  <si>
    <t xml:space="preserve">男性參訓人數*100</t>
  </si>
  <si>
    <t xml:space="preserve">女性參訓人數</t>
  </si>
  <si>
    <t xml:space="preserve">女性參訓人數*100</t>
  </si>
  <si>
    <t xml:space="preserve">男性結訓人數</t>
  </si>
  <si>
    <t xml:space="preserve">男性結訓人數*100</t>
  </si>
  <si>
    <t xml:space="preserve">女性結訓人數</t>
  </si>
  <si>
    <t xml:space="preserve">女性結訓人數*100</t>
  </si>
  <si>
    <t xml:space="preserve">男性結訓者輔導就業人數</t>
  </si>
  <si>
    <t xml:space="preserve">男性結訓者輔導就業人數*100</t>
  </si>
  <si>
    <t xml:space="preserve">女性結訓者輔導就業人數</t>
  </si>
  <si>
    <t xml:space="preserve">女性結訓者輔導就業人數*100</t>
  </si>
  <si>
    <t xml:space="preserve">新登記求職人數</t>
  </si>
  <si>
    <t xml:space="preserve">新登記求職推介就業人數</t>
  </si>
  <si>
    <t xml:space="preserve">新登記求職推介就業人數*100</t>
  </si>
  <si>
    <t xml:space="preserve">有效求職人數</t>
  </si>
  <si>
    <t xml:space="preserve">有效求職推介就業人數</t>
  </si>
  <si>
    <t xml:space="preserve">有效求職推介就業人數*100</t>
  </si>
  <si>
    <t xml:space="preserve">各行業公司登記男性負責人人數</t>
  </si>
  <si>
    <t xml:space="preserve">各行業公司登記女性負責人人數</t>
  </si>
  <si>
    <t xml:space="preserve">各行業公司登記負責人女性人數*100</t>
  </si>
  <si>
    <t xml:space="preserve">男性申請育嬰留職停薪人數</t>
  </si>
  <si>
    <t xml:space="preserve">女性申請育嬰留職停薪人數</t>
  </si>
  <si>
    <t xml:space="preserve">女性申請育嬰留職停薪人數*100</t>
  </si>
  <si>
    <t xml:space="preserve">想工作而未找工作且隨時可以開始工作男性人數*100</t>
  </si>
  <si>
    <t xml:space="preserve">想工作而未找工作且隨時可以開始工作女性人數*100</t>
  </si>
  <si>
    <t xml:space="preserve">求學及準備升學男性人數*100</t>
  </si>
  <si>
    <t xml:space="preserve">求學及準備升學女性人數*100</t>
  </si>
  <si>
    <t xml:space="preserve">料理家務男性人數*100</t>
  </si>
  <si>
    <t xml:space="preserve">料理家務女性人數*100</t>
  </si>
  <si>
    <t xml:space="preserve">高齡、身心障礙男性人數*100</t>
  </si>
  <si>
    <t xml:space="preserve">高齡、身心障礙女性人數*100</t>
  </si>
  <si>
    <t xml:space="preserve">其他原因非勞動力男性人數*100</t>
  </si>
  <si>
    <t xml:space="preserve">其他原因非勞動力女性人數*100</t>
  </si>
  <si>
    <t xml:space="preserve">定額進用身心障礙者實際進用男性人數</t>
  </si>
  <si>
    <t xml:space="preserve">定額進用身心障礙者實際進用女性人數</t>
  </si>
  <si>
    <t xml:space="preserve">定額進用身心障礙者實際進用女性人數*100</t>
  </si>
  <si>
    <t xml:space="preserve">男性老農福利津貼請領人數</t>
  </si>
  <si>
    <t xml:space="preserve">女性老農福利津貼請領人數</t>
  </si>
  <si>
    <t xml:space="preserve">男性勞保老年給付請領</t>
  </si>
  <si>
    <t xml:space="preserve">女性勞保老年給付請領</t>
  </si>
  <si>
    <t xml:space="preserve">男性農業健康被保險人</t>
  </si>
  <si>
    <t xml:space="preserve">女性農業健康被保險人</t>
  </si>
  <si>
    <t xml:space="preserve">原住民勞動力人口數*100</t>
  </si>
  <si>
    <t xml:space="preserve">男性原住民勞動力人口數*100</t>
  </si>
  <si>
    <t xml:space="preserve">女性原住民勞動力人口數*100</t>
  </si>
  <si>
    <t xml:space="preserve">原住民就業者人數*100</t>
  </si>
  <si>
    <t xml:space="preserve">男性原住民就業者人數*100</t>
  </si>
  <si>
    <t xml:space="preserve">女性原住民就業者人數*100</t>
  </si>
  <si>
    <t xml:space="preserve">原住民失業者人數*100</t>
  </si>
  <si>
    <t xml:space="preserve">男性原住民失業者人數*100</t>
  </si>
  <si>
    <t xml:space="preserve">女性原住民失業者人數*100</t>
  </si>
  <si>
    <t xml:space="preserve">青年創業及中小企業貸款男性貸款者或企業負責人數</t>
  </si>
  <si>
    <t xml:space="preserve">青年創業及中小企業貸款女性貸款者或企業負責人數</t>
  </si>
  <si>
    <t xml:space="preserve">青年創業及中小企業貸款男性貸款者或企業負責人貸款總額</t>
  </si>
  <si>
    <t xml:space="preserve">青年創業及中小企業貸款女性貸款者或企業負責人貸款總額</t>
  </si>
  <si>
    <t xml:space="preserve">男性員工數</t>
  </si>
  <si>
    <t xml:space="preserve">女性員工數</t>
  </si>
  <si>
    <t xml:space="preserve">安養機構可供進住人數</t>
  </si>
  <si>
    <t xml:space="preserve">安養機構實際進住男性人數</t>
  </si>
  <si>
    <t xml:space="preserve">安養機構實際進住女性人數</t>
  </si>
  <si>
    <t xml:space="preserve">養護機構可供進住人數</t>
  </si>
  <si>
    <t xml:space="preserve">養護機構實際進住男性人數</t>
  </si>
  <si>
    <t xml:space="preserve">養護機構實際進住女性人數</t>
  </si>
  <si>
    <t xml:space="preserve">長照機構可供進住人數</t>
  </si>
  <si>
    <t xml:space="preserve">長照機構實際進住男性人數</t>
  </si>
  <si>
    <t xml:space="preserve">長照機構實際進住女性人數</t>
  </si>
  <si>
    <t xml:space="preserve">男性獨居老人人數</t>
  </si>
  <si>
    <t xml:space="preserve">女性獨居老人人數</t>
  </si>
  <si>
    <t xml:space="preserve">長青學苑男性參加人數</t>
  </si>
  <si>
    <t xml:space="preserve">長青學苑女性參加人數</t>
  </si>
  <si>
    <t xml:space="preserve">長青學苑男性參加人數*100</t>
  </si>
  <si>
    <t xml:space="preserve">男性違反兒童及青少年性交易防治條例人數</t>
  </si>
  <si>
    <t xml:space="preserve">女性違反兒童及青少年性交易防治條例人數</t>
  </si>
  <si>
    <t xml:space="preserve">男性0-未滿12歲違反兒童及青少年性交易防治條例人數</t>
  </si>
  <si>
    <t xml:space="preserve">女性0-未滿12歲違反兒童及青少年性交易防治條例人數</t>
  </si>
  <si>
    <t xml:space="preserve">男性12-未滿18歲違反兒童及青少年性交易防治條例人數</t>
  </si>
  <si>
    <t xml:space="preserve">女性12-未滿18歲違反兒童及青少年性交易防治條例人數</t>
  </si>
  <si>
    <t xml:space="preserve">男性緊急收容中心兒童及青少年性交易案收容安置人數</t>
  </si>
  <si>
    <t xml:space="preserve">女性緊急收容中心兒童及青少年性交易案收容安置人數</t>
  </si>
  <si>
    <t xml:space="preserve">男性短期收容中心兒童及青少年性交易案收容安置人數</t>
  </si>
  <si>
    <t xml:space="preserve">女性短期收容中心兒童及青少年性交易案收容安置人數</t>
  </si>
  <si>
    <t xml:space="preserve">男性中途學校兒童及青少年性交易案收容安置人數</t>
  </si>
  <si>
    <t xml:space="preserve">女性中途學校兒童及青少年性交易案收容安置人數</t>
  </si>
  <si>
    <t xml:space="preserve">男性社會福利機構兒童及青少年性交易案收容安置人數</t>
  </si>
  <si>
    <t xml:space="preserve">女性社會福利機構兒童及青少年性交易案收容安置人數</t>
  </si>
  <si>
    <t xml:space="preserve">托育機構收托兒童人數</t>
  </si>
  <si>
    <t xml:space="preserve">擁有保母證照及受訓合格之保母數(年底)</t>
  </si>
  <si>
    <t xml:space="preserve">受托育家庭數(年底)</t>
  </si>
  <si>
    <t xml:space="preserve">申請托育津貼人數</t>
  </si>
  <si>
    <t xml:space="preserve">申請托育津貼金額</t>
  </si>
  <si>
    <t xml:space="preserve">婦女福利服務中心機構家數</t>
  </si>
  <si>
    <t xml:space="preserve">婦女福利服務人次</t>
  </si>
  <si>
    <t xml:space="preserve">婦女中途之家、庇護中心機構數</t>
  </si>
  <si>
    <t xml:space="preserve">婦女中途之家、庇護中心可收容人數</t>
  </si>
  <si>
    <t xml:space="preserve">婦女中途之家、庇護中心可收容人數*10,000</t>
  </si>
  <si>
    <t xml:space="preserve">婦女中途之家、庇護中心實際收容人次</t>
  </si>
  <si>
    <t xml:space="preserve">婦女中途之家、庇護中心實際收容人次*10,000</t>
  </si>
  <si>
    <t xml:space="preserve">特殊境遇家庭男性扶助申請者</t>
  </si>
  <si>
    <t xml:space="preserve">特殊境遇家庭女性扶助申請者</t>
  </si>
  <si>
    <t xml:space="preserve">特殊境遇家庭扶助男性原住民戶長申請人數</t>
  </si>
  <si>
    <t xml:space="preserve">特殊境遇家庭扶助女性原住民戶長申請人數</t>
  </si>
  <si>
    <t xml:space="preserve">特殊境遇家庭男性扶助申請者*100</t>
  </si>
  <si>
    <t xml:space="preserve">特殊境遇家庭女性扶助申請者*100</t>
  </si>
  <si>
    <t xml:space="preserve">特殊境遇家庭婦女扶助服務人次</t>
  </si>
  <si>
    <t xml:space="preserve">特殊境遇家庭婦女緊急生活扶助人次</t>
  </si>
  <si>
    <t xml:space="preserve">婦女緊急生活扶助人次*10,000</t>
  </si>
  <si>
    <t xml:space="preserve">特殊境遇家庭扶助婦女服務金額</t>
  </si>
  <si>
    <t xml:space="preserve">特殊境遇家庭法律訴訟補助男性人次</t>
  </si>
  <si>
    <t xml:space="preserve">特殊境遇家庭法律訴訟補助男性補助金額</t>
  </si>
  <si>
    <t xml:space="preserve">特殊境遇家庭法律訴訟補助女性人次</t>
  </si>
  <si>
    <t xml:space="preserve">特殊境遇家庭法律訴訟補助女性人補助金額</t>
  </si>
  <si>
    <t xml:space="preserve">男性身心障礙人口數</t>
  </si>
  <si>
    <t xml:space="preserve">女性身心障礙人口數</t>
  </si>
  <si>
    <t xml:space="preserve">男性未滿6歲身心障礙人口數</t>
  </si>
  <si>
    <t xml:space="preserve">女性未滿6歲身心障礙人口數</t>
  </si>
  <si>
    <t xml:space="preserve">男性6-未滿12歲身心障礙人口數</t>
  </si>
  <si>
    <t xml:space="preserve">女性6-未滿12歲身心障礙人口數</t>
  </si>
  <si>
    <t xml:space="preserve">男性12-未滿15歲身心障礙人口數</t>
  </si>
  <si>
    <t xml:space="preserve">女性12-未滿15歲身心障礙人口數</t>
  </si>
  <si>
    <t xml:space="preserve">男性15-未滿18歲身心障礙人口數</t>
  </si>
  <si>
    <t xml:space="preserve">女性15-未滿18歲身心障礙人口數</t>
  </si>
  <si>
    <t xml:space="preserve">男性18-未滿30歲身心障礙人口數</t>
  </si>
  <si>
    <t xml:space="preserve">女性18-未滿30歲身心障礙人口數</t>
  </si>
  <si>
    <t xml:space="preserve">男性30-未滿45歲身心障礙人口數</t>
  </si>
  <si>
    <t xml:space="preserve">女性30-未滿45歲身心障礙人口數</t>
  </si>
  <si>
    <t xml:space="preserve">男性45-未滿60歲身心障礙人口數</t>
  </si>
  <si>
    <t xml:space="preserve">女性45-未滿60歲身心障礙人口數</t>
  </si>
  <si>
    <t xml:space="preserve">男性60-未滿65歲身心障礙人口數</t>
  </si>
  <si>
    <t xml:space="preserve">女性60-未滿65歲身心障礙人口數</t>
  </si>
  <si>
    <t xml:space="preserve">男性65歲以上身心障礙人口數</t>
  </si>
  <si>
    <t xml:space="preserve">女性65歲以上身心障礙人口數</t>
  </si>
  <si>
    <t xml:space="preserve">身心障礙福利服務機構實際安置服務男性人數</t>
  </si>
  <si>
    <t xml:space="preserve">身心障礙福利服務機構實際安置服務女性人數</t>
  </si>
  <si>
    <t xml:space="preserve">男性身心障礙學生教育補助人數</t>
  </si>
  <si>
    <t xml:space="preserve">女性身心障礙學生教育補助人數</t>
  </si>
  <si>
    <t xml:space="preserve">男性申請購置住宅貸款利息補貼戶數</t>
  </si>
  <si>
    <t xml:space="preserve">女性申請購置住宅貸款利息補貼戶數</t>
  </si>
  <si>
    <t xml:space="preserve">男性核准購置住宅貸款利息補貼戶數</t>
  </si>
  <si>
    <t xml:space="preserve">女性核准購置住宅貸款利息補貼戶數</t>
  </si>
  <si>
    <t xml:space="preserve">男性修繕住宅貸款利息補貼戶數</t>
  </si>
  <si>
    <t xml:space="preserve">女性修繕住宅貸款利息補貼戶數</t>
  </si>
  <si>
    <t xml:space="preserve">男性核准修繕住宅貸款利息補貼戶數</t>
  </si>
  <si>
    <t xml:space="preserve">女性核准修繕住宅貸款利息補貼戶數</t>
  </si>
  <si>
    <t xml:space="preserve">男性申請租金補貼戶數</t>
  </si>
  <si>
    <t xml:space="preserve">女性申請租金補貼戶數</t>
  </si>
  <si>
    <t xml:space="preserve">男性核准租金補貼戶數</t>
  </si>
  <si>
    <t xml:space="preserve">女性核准租金補貼戶數</t>
  </si>
  <si>
    <t xml:space="preserve">喘息服務男性申請人人數</t>
  </si>
  <si>
    <t xml:space="preserve">喘息服務女性申請人人數</t>
  </si>
  <si>
    <t xml:space="preserve">喘息服務男性主要照顧者人數</t>
  </si>
  <si>
    <t xml:space="preserve">喘息服務女性主要照顧者人數</t>
  </si>
  <si>
    <t xml:space="preserve">喘息服務主要照顧者為個案之男性配偶人數</t>
  </si>
  <si>
    <t xml:space="preserve">喘息服務主要照顧者為個案之未婚兒子人數</t>
  </si>
  <si>
    <t xml:space="preserve">喘息服務主要照顧者為個案之未婚女兒人數</t>
  </si>
  <si>
    <t xml:space="preserve">喘息服務主要照顧者為個案之已婚兒子人數</t>
  </si>
  <si>
    <t xml:space="preserve">喘息服務主要照顧者為個案之媳婦人數</t>
  </si>
  <si>
    <t xml:space="preserve">喘息服務主要照顧者為個案之女婿人數</t>
  </si>
  <si>
    <t xml:space="preserve">喘息服務主要照顧者為個案之已婚女兒人數</t>
  </si>
  <si>
    <t xml:space="preserve">喘息服務主要照顧者為個案之孫子、孫女女婿人數</t>
  </si>
  <si>
    <t xml:space="preserve">喘息服務主要照顧者為個案之孫女、孫子媳婦人數</t>
  </si>
  <si>
    <t xml:space="preserve">喘息服務主要照顧者為個案之父親人數</t>
  </si>
  <si>
    <t xml:space="preserve">喘息服務主要照顧者為個案之母親人數</t>
  </si>
  <si>
    <t xml:space="preserve">喘息服務主要照顧者為個案之兄弟人數</t>
  </si>
  <si>
    <t xml:space="preserve">喘息服務主要照顧者為個案之姊妹人數</t>
  </si>
  <si>
    <t xml:space="preserve">喘息服務主要照顧者為個案之公公人數</t>
  </si>
  <si>
    <t xml:space="preserve">喘息服務主要照顧者為個案之婆婆人數</t>
  </si>
  <si>
    <t xml:space="preserve">喘息服務主要照顧者為個案之岳父人數</t>
  </si>
  <si>
    <t xml:space="preserve">喘息服務主要照顧者為個案岳母人數</t>
  </si>
  <si>
    <t xml:space="preserve">喘息服務主要照顧者為個案之祖父人數</t>
  </si>
  <si>
    <t xml:space="preserve">喘息服務主要照顧者為個案之祖母人數</t>
  </si>
  <si>
    <t xml:space="preserve">喘息服務主要照顧者為個案之本勞的男性人數</t>
  </si>
  <si>
    <t xml:space="preserve">喘息服務主要照顧者為個案之本勞的女性人數</t>
  </si>
  <si>
    <t xml:space="preserve">喘息服務主要照顧者為個案之外勞的男性人數</t>
  </si>
  <si>
    <t xml:space="preserve">喘息服務主要照顧者為個案之外勞的女性人數</t>
  </si>
  <si>
    <t xml:space="preserve">喘息服務主要照顧者為個案之其他關係的男性人數</t>
  </si>
  <si>
    <t xml:space="preserve">喘息服務主要照顧者為個案之其他關係的女性人數</t>
  </si>
  <si>
    <t xml:space="preserve">法扶律師提供民眾解答法律問題男性人數</t>
  </si>
  <si>
    <t xml:space="preserve">法扶律師提供民眾解答法律問題女性人數</t>
  </si>
  <si>
    <t xml:space="preserve">申報檢查人數*100/婦女人口數</t>
  </si>
  <si>
    <t xml:space="preserve">陽性人數*100/申報檢查人數</t>
  </si>
  <si>
    <t xml:space="preserve">勞動力發展署就業服務輔導男性外籍配偶就業人次</t>
  </si>
  <si>
    <t xml:space="preserve">勞動力發展署就業服務輔導女性外籍配偶就業人次</t>
  </si>
  <si>
    <t xml:space="preserve">男性領取中低收入戶老人生活津貼人數</t>
  </si>
  <si>
    <t xml:space="preserve">女性領取中低收入戶老人生活津貼人數</t>
  </si>
  <si>
    <t xml:space="preserve">男性中低收入老人特別照顧津貼受照顧人次</t>
  </si>
  <si>
    <t xml:space="preserve">女性中低收入老人特別照顧津貼受照顧人次</t>
  </si>
  <si>
    <t xml:space="preserve">男性原住民領取中低收入戶老人生活津貼人數</t>
  </si>
  <si>
    <t xml:space="preserve">女性原住民領取中低收入戶老人生活津貼人數</t>
  </si>
  <si>
    <t xml:space="preserve">日間照顧服務男性失能老人數</t>
  </si>
  <si>
    <t xml:space="preserve">日間照顧服務女性失能老人數</t>
  </si>
  <si>
    <t xml:space="preserve">日間照顧服務男性失智老人數</t>
  </si>
  <si>
    <t xml:space="preserve">日間照顧服務女性失智老人數</t>
  </si>
  <si>
    <t xml:space="preserve">男性低收入戶戶長人數</t>
  </si>
  <si>
    <t xml:space="preserve">女性低收入戶戶長人數</t>
  </si>
  <si>
    <t xml:space="preserve">男性低收入戶人數</t>
  </si>
  <si>
    <t xml:space="preserve">女性低收入戶人數</t>
  </si>
  <si>
    <t xml:space="preserve">男性中低收入戶戶長人數</t>
  </si>
  <si>
    <t xml:space="preserve">女性中低收入戶戶長人數</t>
  </si>
  <si>
    <t xml:space="preserve">男性中低收入戶人數</t>
  </si>
  <si>
    <t xml:space="preserve">女性中低收入戶人數</t>
  </si>
  <si>
    <t xml:space="preserve">男性原住民低收入戶戶長人數</t>
  </si>
  <si>
    <t xml:space="preserve">女性原住民低收入戶戶長人數</t>
  </si>
  <si>
    <t xml:space="preserve">男性原住民低收入戶人數</t>
  </si>
  <si>
    <t xml:space="preserve">女性原住民低收入戶人數</t>
  </si>
  <si>
    <t xml:space="preserve">發展遲緩兒童早期療育服務0-未滿1歲男性個案通報人數</t>
  </si>
  <si>
    <t xml:space="preserve">發展遲緩兒童早期療育服務0-未滿1歲女性個案通報人數</t>
  </si>
  <si>
    <t xml:space="preserve">發展遲緩兒童早期療育服務1-未滿2歲男性個案通報人數</t>
  </si>
  <si>
    <t xml:space="preserve">發展遲緩兒童早期療育服務1-未滿2歲女性個案通報人數</t>
  </si>
  <si>
    <t xml:space="preserve">發展遲緩兒童早期療育服務2-未滿3歲男性個案通報人數</t>
  </si>
  <si>
    <t xml:space="preserve">發展遲緩兒童早期療育服務2-未滿3歲女性個案通報人數</t>
  </si>
  <si>
    <t xml:space="preserve">發展遲緩兒童早期療育服務3-未滿4歲男性個案通報人數</t>
  </si>
  <si>
    <t xml:space="preserve">發展遲緩兒童早期療育服務3-未滿4歲女性個案通報人數</t>
  </si>
  <si>
    <t xml:space="preserve">發展遲緩兒童早期療育服務4-未滿5歲男性個案通報人數</t>
  </si>
  <si>
    <t xml:space="preserve">發展遲緩兒童早期療育服務4-未滿5歲女性個案通報人數</t>
  </si>
  <si>
    <t xml:space="preserve">發展遲緩兒童早期療育服務5-未滿6歲男性個案通報人數</t>
  </si>
  <si>
    <t xml:space="preserve">發展遲緩兒童早期療育服務5-未滿6歲女性個案通報人數</t>
  </si>
  <si>
    <t xml:space="preserve">發展遲緩兒童早期療育服務6歲以上男性個案通報人數</t>
  </si>
  <si>
    <t xml:space="preserve">發展遲緩兒童早期療育服務6歲以上女性個案通報人數</t>
  </si>
  <si>
    <r>
      <rPr>
        <sz val="8"/>
        <color rgb="FF000000"/>
        <rFont val="微軟正黑體"/>
        <family val="2"/>
        <charset val="136"/>
      </rPr>
      <t xml:space="preserve">15</t>
    </r>
    <r>
      <rPr>
        <sz val="8"/>
        <color rgb="FF000000"/>
        <rFont val="微軟正黑體"/>
        <family val="0"/>
        <charset val="136"/>
      </rPr>
      <t xml:space="preserve">歲以上研究所教育程度男性人口數</t>
    </r>
  </si>
  <si>
    <r>
      <rPr>
        <sz val="8"/>
        <color rgb="FF000000"/>
        <rFont val="微軟正黑體"/>
        <family val="2"/>
        <charset val="136"/>
      </rPr>
      <t xml:space="preserve">15</t>
    </r>
    <r>
      <rPr>
        <sz val="8"/>
        <color rgb="FF000000"/>
        <rFont val="微軟正黑體"/>
        <family val="0"/>
        <charset val="136"/>
      </rPr>
      <t xml:space="preserve">歲以上研究所教育程度女性人口數</t>
    </r>
  </si>
  <si>
    <r>
      <rPr>
        <sz val="8"/>
        <color rgb="FF000000"/>
        <rFont val="微軟正黑體"/>
        <family val="2"/>
        <charset val="136"/>
      </rPr>
      <t xml:space="preserve">15</t>
    </r>
    <r>
      <rPr>
        <sz val="8"/>
        <color rgb="FF000000"/>
        <rFont val="微軟正黑體"/>
        <family val="0"/>
        <charset val="136"/>
      </rPr>
      <t xml:space="preserve">歲以上大學教育程度男性人口數</t>
    </r>
  </si>
  <si>
    <r>
      <rPr>
        <sz val="8"/>
        <color rgb="FF000000"/>
        <rFont val="微軟正黑體"/>
        <family val="2"/>
        <charset val="136"/>
      </rPr>
      <t xml:space="preserve">15</t>
    </r>
    <r>
      <rPr>
        <sz val="8"/>
        <color rgb="FF000000"/>
        <rFont val="微軟正黑體"/>
        <family val="0"/>
        <charset val="136"/>
      </rPr>
      <t xml:space="preserve">歲以上大學教育程度女性人口數</t>
    </r>
  </si>
  <si>
    <r>
      <rPr>
        <sz val="8"/>
        <color rgb="FF000000"/>
        <rFont val="微軟正黑體"/>
        <family val="2"/>
        <charset val="136"/>
      </rPr>
      <t xml:space="preserve">15</t>
    </r>
    <r>
      <rPr>
        <sz val="8"/>
        <color rgb="FF000000"/>
        <rFont val="微軟正黑體"/>
        <family val="0"/>
        <charset val="136"/>
      </rPr>
      <t xml:space="preserve">歲以上專科教育程度男性人口數</t>
    </r>
  </si>
  <si>
    <r>
      <rPr>
        <sz val="8"/>
        <color rgb="FF000000"/>
        <rFont val="微軟正黑體"/>
        <family val="2"/>
        <charset val="136"/>
      </rPr>
      <t xml:space="preserve">15</t>
    </r>
    <r>
      <rPr>
        <sz val="8"/>
        <color rgb="FF000000"/>
        <rFont val="微軟正黑體"/>
        <family val="0"/>
        <charset val="136"/>
      </rPr>
      <t xml:space="preserve">歲以上專科教育程度女性人口數</t>
    </r>
  </si>
  <si>
    <r>
      <rPr>
        <sz val="8"/>
        <color rgb="FF000000"/>
        <rFont val="微軟正黑體"/>
        <family val="2"/>
        <charset val="136"/>
      </rPr>
      <t xml:space="preserve">15</t>
    </r>
    <r>
      <rPr>
        <sz val="8"/>
        <color rgb="FF000000"/>
        <rFont val="微軟正黑體"/>
        <family val="0"/>
        <charset val="136"/>
      </rPr>
      <t xml:space="preserve">歲以上高中教育程度男性人口數</t>
    </r>
  </si>
  <si>
    <r>
      <rPr>
        <sz val="8"/>
        <color rgb="FF000000"/>
        <rFont val="微軟正黑體"/>
        <family val="2"/>
        <charset val="136"/>
      </rPr>
      <t xml:space="preserve">15</t>
    </r>
    <r>
      <rPr>
        <sz val="8"/>
        <color rgb="FF000000"/>
        <rFont val="微軟正黑體"/>
        <family val="0"/>
        <charset val="136"/>
      </rPr>
      <t xml:space="preserve">歲以上高中教育程度女性人口數</t>
    </r>
  </si>
  <si>
    <r>
      <rPr>
        <sz val="8"/>
        <color rgb="FF000000"/>
        <rFont val="微軟正黑體"/>
        <family val="2"/>
        <charset val="136"/>
      </rPr>
      <t xml:space="preserve">15</t>
    </r>
    <r>
      <rPr>
        <sz val="8"/>
        <color rgb="FF000000"/>
        <rFont val="微軟正黑體"/>
        <family val="0"/>
        <charset val="136"/>
      </rPr>
      <t xml:space="preserve">歲以上高職教育程度男性人口數</t>
    </r>
  </si>
  <si>
    <r>
      <rPr>
        <sz val="8"/>
        <color rgb="FF000000"/>
        <rFont val="微軟正黑體"/>
        <family val="2"/>
        <charset val="136"/>
      </rPr>
      <t xml:space="preserve">15</t>
    </r>
    <r>
      <rPr>
        <sz val="8"/>
        <color rgb="FF000000"/>
        <rFont val="微軟正黑體"/>
        <family val="0"/>
        <charset val="136"/>
      </rPr>
      <t xml:space="preserve">歲以上高職教育程度女性人口數</t>
    </r>
  </si>
  <si>
    <r>
      <rPr>
        <sz val="8"/>
        <color rgb="FF000000"/>
        <rFont val="微軟正黑體"/>
        <family val="2"/>
        <charset val="136"/>
      </rPr>
      <t xml:space="preserve">15</t>
    </r>
    <r>
      <rPr>
        <sz val="8"/>
        <color rgb="FF000000"/>
        <rFont val="微軟正黑體"/>
        <family val="0"/>
        <charset val="136"/>
      </rPr>
      <t xml:space="preserve">歲以上國中</t>
    </r>
    <r>
      <rPr>
        <sz val="8"/>
        <color rgb="FF000000"/>
        <rFont val="微軟正黑體"/>
        <family val="2"/>
        <charset val="136"/>
      </rPr>
      <t xml:space="preserve">(</t>
    </r>
    <r>
      <rPr>
        <sz val="8"/>
        <color rgb="FF000000"/>
        <rFont val="微軟正黑體"/>
        <family val="0"/>
        <charset val="136"/>
      </rPr>
      <t xml:space="preserve">初職</t>
    </r>
    <r>
      <rPr>
        <sz val="8"/>
        <color rgb="FF000000"/>
        <rFont val="微軟正黑體"/>
        <family val="2"/>
        <charset val="136"/>
      </rPr>
      <t xml:space="preserve">)</t>
    </r>
    <r>
      <rPr>
        <sz val="8"/>
        <color rgb="FF000000"/>
        <rFont val="微軟正黑體"/>
        <family val="0"/>
        <charset val="136"/>
      </rPr>
      <t xml:space="preserve">教育程度男性人口數</t>
    </r>
  </si>
  <si>
    <r>
      <rPr>
        <sz val="8"/>
        <color rgb="FF000000"/>
        <rFont val="微軟正黑體"/>
        <family val="2"/>
        <charset val="136"/>
      </rPr>
      <t xml:space="preserve">15</t>
    </r>
    <r>
      <rPr>
        <sz val="8"/>
        <color rgb="FF000000"/>
        <rFont val="微軟正黑體"/>
        <family val="0"/>
        <charset val="136"/>
      </rPr>
      <t xml:space="preserve">歲以上國中</t>
    </r>
    <r>
      <rPr>
        <sz val="8"/>
        <color rgb="FF000000"/>
        <rFont val="微軟正黑體"/>
        <family val="2"/>
        <charset val="136"/>
      </rPr>
      <t xml:space="preserve">(</t>
    </r>
    <r>
      <rPr>
        <sz val="8"/>
        <color rgb="FF000000"/>
        <rFont val="微軟正黑體"/>
        <family val="0"/>
        <charset val="136"/>
      </rPr>
      <t xml:space="preserve">初職</t>
    </r>
    <r>
      <rPr>
        <sz val="8"/>
        <color rgb="FF000000"/>
        <rFont val="微軟正黑體"/>
        <family val="2"/>
        <charset val="136"/>
      </rPr>
      <t xml:space="preserve">)</t>
    </r>
    <r>
      <rPr>
        <sz val="8"/>
        <color rgb="FF000000"/>
        <rFont val="微軟正黑體"/>
        <family val="0"/>
        <charset val="136"/>
      </rPr>
      <t xml:space="preserve">教育程度女性人口數</t>
    </r>
  </si>
  <si>
    <r>
      <rPr>
        <sz val="8"/>
        <color rgb="FF000000"/>
        <rFont val="微軟正黑體"/>
        <family val="2"/>
        <charset val="136"/>
      </rPr>
      <t xml:space="preserve">15</t>
    </r>
    <r>
      <rPr>
        <sz val="8"/>
        <color rgb="FF000000"/>
        <rFont val="微軟正黑體"/>
        <family val="0"/>
        <charset val="136"/>
      </rPr>
      <t xml:space="preserve">歲以上國小教育程度男性人口數</t>
    </r>
  </si>
  <si>
    <r>
      <rPr>
        <sz val="8"/>
        <color rgb="FF000000"/>
        <rFont val="微軟正黑體"/>
        <family val="2"/>
        <charset val="136"/>
      </rPr>
      <t xml:space="preserve">15</t>
    </r>
    <r>
      <rPr>
        <sz val="8"/>
        <color rgb="FF000000"/>
        <rFont val="微軟正黑體"/>
        <family val="0"/>
        <charset val="136"/>
      </rPr>
      <t xml:space="preserve">歲以上國小教育程度女性人口數</t>
    </r>
  </si>
  <si>
    <r>
      <rPr>
        <sz val="8"/>
        <color rgb="FF000000"/>
        <rFont val="微軟正黑體"/>
        <family val="2"/>
        <charset val="136"/>
      </rPr>
      <t xml:space="preserve">15</t>
    </r>
    <r>
      <rPr>
        <sz val="8"/>
        <color rgb="FF000000"/>
        <rFont val="微軟正黑體"/>
        <family val="0"/>
        <charset val="136"/>
      </rPr>
      <t xml:space="preserve">歲以上自修及不識字教育程度男性人口數</t>
    </r>
  </si>
  <si>
    <t xml:space="preserve">15歲以上自修及不識字教育程度女性人口數</t>
  </si>
  <si>
    <t xml:space="preserve">分母</t>
  </si>
  <si>
    <t xml:space="preserve">男性上年底人口數</t>
  </si>
  <si>
    <t xml:space="preserve">女性上年底人口數</t>
  </si>
  <si>
    <t xml:space="preserve">男性年中人口數</t>
  </si>
  <si>
    <t xml:space="preserve">女性年中人口數</t>
  </si>
  <si>
    <t xml:space="preserve">男性15-未滿20歲人口數</t>
  </si>
  <si>
    <t xml:space="preserve">女性15-未滿20歲人口數</t>
  </si>
  <si>
    <t xml:space="preserve">男性20-未滿25歲人口數</t>
  </si>
  <si>
    <t xml:space="preserve">女性20-未滿25歲人口數</t>
  </si>
  <si>
    <t xml:space="preserve">男性25-未滿30歲人口數</t>
  </si>
  <si>
    <t xml:space="preserve">女性25-未滿30歲人口數</t>
  </si>
  <si>
    <t xml:space="preserve">男性30-未滿35歲人口數</t>
  </si>
  <si>
    <t xml:space="preserve">女性30-未滿35歲人口數</t>
  </si>
  <si>
    <t xml:space="preserve">男性35-未滿40歲人口數</t>
  </si>
  <si>
    <t xml:space="preserve">女性35-未滿40歲人口數</t>
  </si>
  <si>
    <t xml:space="preserve">男性40歲以上人口數</t>
  </si>
  <si>
    <t xml:space="preserve">女性40歲以上人口數</t>
  </si>
  <si>
    <t xml:space="preserve">男性可婚未婚期中人口數</t>
  </si>
  <si>
    <t xml:space="preserve">女性可婚未婚期中人口數</t>
  </si>
  <si>
    <t xml:space="preserve">男性離婚及喪偶期中人口數</t>
  </si>
  <si>
    <t xml:space="preserve">女性離婚及喪偶期中人口數</t>
  </si>
  <si>
    <t xml:space="preserve">男性期中有偶人口數</t>
  </si>
  <si>
    <t xml:space="preserve">女性期中有偶人口數</t>
  </si>
  <si>
    <t xml:space="preserve">父母離婚未成年子女人數</t>
  </si>
  <si>
    <t xml:space="preserve">男性15-未滿60歲期中人口數</t>
  </si>
  <si>
    <t xml:space="preserve">15-未滿50歲育齡婦女期中人口數</t>
  </si>
  <si>
    <t xml:space="preserve">15-未滿50歲有偶婦女期中人口數</t>
  </si>
  <si>
    <t xml:space="preserve">當年活產數</t>
  </si>
  <si>
    <t xml:space="preserve">男性15-未滿20歲期中人口數</t>
  </si>
  <si>
    <t xml:space="preserve">15-未滿20歲育齡婦女期中人口數</t>
  </si>
  <si>
    <t xml:space="preserve">男性20-未滿25歲期中人口數</t>
  </si>
  <si>
    <t xml:space="preserve">20-未滿25歲育齡婦女期中人口數</t>
  </si>
  <si>
    <t xml:space="preserve">男性25-未滿30歲期中人口數</t>
  </si>
  <si>
    <t xml:space="preserve">25-未滿30歲育齡婦女期中人口數</t>
  </si>
  <si>
    <t xml:space="preserve">男性30-未滿35歲期中人口數</t>
  </si>
  <si>
    <t xml:space="preserve">30-未滿35歲育齡婦女期中人口數</t>
  </si>
  <si>
    <t xml:space="preserve">男性35-未滿40歲期中人口數</t>
  </si>
  <si>
    <t xml:space="preserve">35-未滿40歲育齡婦女期中人口數</t>
  </si>
  <si>
    <t xml:space="preserve">男性40-未滿45歲期中人口數</t>
  </si>
  <si>
    <t xml:space="preserve">40-未滿45歲育齡婦女期中人口數</t>
  </si>
  <si>
    <t xml:space="preserve">男性45-未滿50歲期中人口數</t>
  </si>
  <si>
    <t xml:space="preserve">45-未滿50歲育齡婦女期中人口數</t>
  </si>
  <si>
    <t xml:space="preserve">男性50-未滿60歲期中人口數</t>
  </si>
  <si>
    <t xml:space="preserve">女性50-未滿60歲期中人口數</t>
  </si>
  <si>
    <t xml:space="preserve">出生人數</t>
  </si>
  <si>
    <t xml:space="preserve">勞動力人口數</t>
  </si>
  <si>
    <t xml:space="preserve">男性15歲以上民間人口數</t>
  </si>
  <si>
    <t xml:space="preserve">女性15歲以上民間人口數</t>
  </si>
  <si>
    <t xml:space="preserve">男性15-未滿25歲民間人口數</t>
  </si>
  <si>
    <t xml:space="preserve">女性15-未滿25歲民間人口數</t>
  </si>
  <si>
    <t xml:space="preserve">男性25-未滿45歲民間人口數</t>
  </si>
  <si>
    <t xml:space="preserve">女性25-未滿45歲民間人口數</t>
  </si>
  <si>
    <t xml:space="preserve">男性45-未滿65歲民間人口數</t>
  </si>
  <si>
    <t xml:space="preserve">女性45-未滿65歲民間人口數</t>
  </si>
  <si>
    <t xml:space="preserve">男性65歲以上民間人口數</t>
  </si>
  <si>
    <t xml:space="preserve">女性65歲以上民間人口數</t>
  </si>
  <si>
    <t xml:space="preserve">男性15歲以上未婚民間人口數</t>
  </si>
  <si>
    <t xml:space="preserve">女性15歲以上未婚民間人口數</t>
  </si>
  <si>
    <t xml:space="preserve">男性15歲以上有偶同居民間人口數</t>
  </si>
  <si>
    <t xml:space="preserve">女性15歲以上有偶同居民間人口數</t>
  </si>
  <si>
    <t xml:space="preserve">男性15歲以上離婚喪偶及分居民間人口數</t>
  </si>
  <si>
    <t xml:space="preserve">女性15歲以上離婚喪偶及分居民間人口數</t>
  </si>
  <si>
    <t xml:space="preserve">就業者人數</t>
  </si>
  <si>
    <t xml:space="preserve">15-未滿25歲勞動力人口數</t>
  </si>
  <si>
    <t xml:space="preserve">女性15-未滿25歲勞動力人口數</t>
  </si>
  <si>
    <t xml:space="preserve">25-未滿30歲勞動力人口數</t>
  </si>
  <si>
    <t xml:space="preserve">30-未滿35歲勞動力人口數</t>
  </si>
  <si>
    <t xml:space="preserve">35-未滿40歲勞動力人口數</t>
  </si>
  <si>
    <t xml:space="preserve">40-未滿45歲勞動力人口數</t>
  </si>
  <si>
    <t xml:space="preserve">45-未滿50歲勞動力人口數</t>
  </si>
  <si>
    <t xml:space="preserve">50-未滿55歲勞動力人口數</t>
  </si>
  <si>
    <t xml:space="preserve">55-未滿60歲勞動力人口數</t>
  </si>
  <si>
    <t xml:space="preserve">60-未滿65歲勞動力人口數</t>
  </si>
  <si>
    <t xml:space="preserve">65歲以上勞動力人口數</t>
  </si>
  <si>
    <t xml:space="preserve">職業訓練人數</t>
  </si>
  <si>
    <t xml:space="preserve">
駕駛員總數</t>
  </si>
  <si>
    <t xml:space="preserve">依性別工作平等法申訴就業歧視人數</t>
  </si>
  <si>
    <r>
      <rPr>
        <sz val="8"/>
        <color rgb="FF000000"/>
        <rFont val="微軟正黑體"/>
        <family val="2"/>
        <charset val="136"/>
      </rPr>
      <t xml:space="preserve">24</t>
    </r>
    <r>
      <rPr>
        <sz val="8"/>
        <color rgb="FF000000"/>
        <rFont val="微軟正黑體"/>
        <family val="0"/>
        <charset val="136"/>
      </rPr>
      <t xml:space="preserve">歲以下依性別工作平等法申訴就業歧視人數</t>
    </r>
  </si>
  <si>
    <r>
      <rPr>
        <sz val="8"/>
        <color rgb="FF000000"/>
        <rFont val="微軟正黑體"/>
        <family val="2"/>
        <charset val="136"/>
      </rPr>
      <t xml:space="preserve">25-39</t>
    </r>
    <r>
      <rPr>
        <sz val="8"/>
        <color rgb="FF000000"/>
        <rFont val="微軟正黑體"/>
        <family val="0"/>
        <charset val="136"/>
      </rPr>
      <t xml:space="preserve">歲以下依性別工作平等法申訴就業歧視人數</t>
    </r>
  </si>
  <si>
    <r>
      <rPr>
        <sz val="8"/>
        <color rgb="FF000000"/>
        <rFont val="微軟正黑體"/>
        <family val="2"/>
        <charset val="136"/>
      </rPr>
      <t xml:space="preserve">40-54</t>
    </r>
    <r>
      <rPr>
        <sz val="8"/>
        <color rgb="FF000000"/>
        <rFont val="微軟正黑體"/>
        <family val="0"/>
        <charset val="136"/>
      </rPr>
      <t xml:space="preserve">歲以下依性別工作平等法申訴就業歧視人數</t>
    </r>
  </si>
  <si>
    <r>
      <rPr>
        <sz val="8"/>
        <color rgb="FF000000"/>
        <rFont val="微軟正黑體"/>
        <family val="2"/>
        <charset val="136"/>
      </rPr>
      <t xml:space="preserve">55-64</t>
    </r>
    <r>
      <rPr>
        <sz val="8"/>
        <color rgb="FF000000"/>
        <rFont val="微軟正黑體"/>
        <family val="0"/>
        <charset val="136"/>
      </rPr>
      <t xml:space="preserve">歲以下依性別工作平等法申訴就業歧視人數</t>
    </r>
  </si>
  <si>
    <r>
      <rPr>
        <sz val="8"/>
        <color rgb="FF000000"/>
        <rFont val="微軟正黑體"/>
        <family val="2"/>
        <charset val="136"/>
      </rPr>
      <t xml:space="preserve">65</t>
    </r>
    <r>
      <rPr>
        <sz val="8"/>
        <color rgb="FF000000"/>
        <rFont val="微軟正黑體"/>
        <family val="0"/>
        <charset val="136"/>
      </rPr>
      <t xml:space="preserve">歲以上以下依性別工作平等法申訴就業歧視人數</t>
    </r>
  </si>
  <si>
    <t xml:space="preserve">依性別工作平等法申訴性騷擾人數</t>
  </si>
  <si>
    <t xml:space="preserve">男性所得收入者人數</t>
  </si>
  <si>
    <t xml:space="preserve">女性所得收入者人數</t>
  </si>
  <si>
    <t xml:space="preserve">男性可支配所得</t>
  </si>
  <si>
    <t xml:space="preserve">男性經濟戶長每戶人數</t>
  </si>
  <si>
    <t xml:space="preserve">女性經濟戶長每戶人數</t>
  </si>
  <si>
    <t xml:space="preserve">各行業商業登記負責人人數</t>
  </si>
  <si>
    <t xml:space="preserve">參訓總人數</t>
  </si>
  <si>
    <t xml:space="preserve">結訓總人數</t>
  </si>
  <si>
    <t xml:space="preserve">男性接受職業訓練結訓人數</t>
  </si>
  <si>
    <t xml:space="preserve">女性接受職業訓練結訓人數</t>
  </si>
  <si>
    <t xml:space="preserve">各行業公司登記負責人人數</t>
  </si>
  <si>
    <t xml:space="preserve">育嬰留職停薪申請總人數</t>
  </si>
  <si>
    <t xml:space="preserve">非勞動力總人數</t>
  </si>
  <si>
    <t xml:space="preserve">定額進用身心障礙者實際進用男女總人數</t>
  </si>
  <si>
    <t xml:space="preserve">15歲以上民間原住民人口數</t>
  </si>
  <si>
    <t xml:space="preserve">男性15歲以上民間原住民人口數</t>
  </si>
  <si>
    <t xml:space="preserve">女性15歲以上民間原住民人口數</t>
  </si>
  <si>
    <t xml:space="preserve">原住民勞動力人口數</t>
  </si>
  <si>
    <t xml:space="preserve">男性原住民勞動力人口數</t>
  </si>
  <si>
    <t xml:space="preserve">女性原住民勞動力人口數</t>
  </si>
  <si>
    <t xml:space="preserve">女性期中人口數</t>
  </si>
  <si>
    <t xml:space="preserve">特殊境遇家庭扶助申請者</t>
  </si>
  <si>
    <t xml:space="preserve">資料來源</t>
  </si>
  <si>
    <t xml:space="preserve">本府民政局</t>
  </si>
  <si>
    <t xml:space="preserve">本府衛生局</t>
  </si>
  <si>
    <t xml:space="preserve">行政院主計總處暨本府主計處</t>
  </si>
  <si>
    <t xml:space="preserve">本府地政局</t>
  </si>
  <si>
    <t xml:space="preserve">本府民政局、內政部入出國及移民署</t>
  </si>
  <si>
    <t xml:space="preserve">本府原住民族事務委員會</t>
  </si>
  <si>
    <t xml:space="preserve">行政院主計總處「人力資源調查統計年報」</t>
  </si>
  <si>
    <t xml:space="preserve">本府勞工局</t>
  </si>
  <si>
    <t xml:space="preserve">行政院勞工委員會
勞工保險局</t>
  </si>
  <si>
    <t xml:space="preserve">本府交通局</t>
  </si>
  <si>
    <t xml:space="preserve">本府經濟發展局</t>
  </si>
  <si>
    <t xml:space="preserve">主計總處</t>
  </si>
  <si>
    <t xml:space="preserve">本府社會局</t>
  </si>
  <si>
    <t xml:space="preserve">本府教育局</t>
  </si>
  <si>
    <t xml:space="preserve">本府都市發展局</t>
  </si>
  <si>
    <t xml:space="preserve">本府法制局</t>
  </si>
  <si>
    <t xml:space="preserve">本府衛生局、衛生福利部國民健康署</t>
  </si>
  <si>
    <t xml:space="preserve">本府勞工局、勞動部勞動力發展署</t>
  </si>
  <si>
    <t xml:space="preserve">本府社會局、衛生福利部</t>
  </si>
  <si>
    <t xml:space="preserve">備註</t>
  </si>
  <si>
    <t xml:space="preserve">①按登記日期統計。</t>
  </si>
  <si>
    <t xml:space="preserve">說明：1.本表自76年1月起統計。
            2.本表外裔係指外國籍歸化（取得）我國國籍者。                         
　　　3.本表大陸、港澳地區配偶係指向本部入出國及移民署申請入境之人數。                         
            4.本表外籍配偶含歸化（取得）國籍（自78年7月起統計）及外僑居留，惟歸化（取得）國籍者在尚未申請取得臺灣地區居留證前與外僑居留會有重複列計情形。                         </t>
  </si>
  <si>
    <t xml:space="preserve"></t>
  </si>
  <si>
    <t xml:space="preserve">依性別工作平等法規定，雇主對求職者或受僱者之招募、甄試、進用、分發、配置、考績或陞遷等，不得因性別或性傾向而有差別待遇。</t>
  </si>
  <si>
    <t xml:space="preserve">主要家計負責人係指「家庭經濟戶長」：1.戶內成員中收入最多且負責維持家庭主要生計者；2.若戶內某成員收入雖較其他成員多，但並未負責家庭主要生計，則以收入次多且負擔家庭主要生計者為之；3.若戶內有2人以上收入相當，且負擔家計之重要性亦相差無幾，則以年長者為之；4.若該戶各成員均無工作收入，則以財產、移轉所得收入者為之，若無，則以戶籍上戶長為之。</t>
  </si>
  <si>
    <t xml:space="preserve">說明：1.申報檢查人數（身分證字號和出生年月日相同者算同1人），若個案在3年內曾作抹片2次以上，取其抹片閱片結果最嚴重且最早採檢時間者。 2.陽性人數（身分證字號和出生年月日相同者算同1人），若個案在3年內曾作抹片2次以上，取其抹片閱片結果最嚴重且最早採檢時間者。</t>
  </si>
  <si>
    <r>
      <rPr>
        <b val="true"/>
        <sz val="16"/>
        <color rgb="FF000000"/>
        <rFont val="標楷體"/>
        <family val="4"/>
        <charset val="136"/>
      </rPr>
      <t xml:space="preserve">107</t>
    </r>
    <r>
      <rPr>
        <b val="true"/>
        <sz val="16"/>
        <color rgb="FF000000"/>
        <rFont val="標楷體"/>
        <family val="0"/>
        <charset val="136"/>
      </rPr>
      <t xml:space="preserve">年性別統計指標項目總表</t>
    </r>
    <r>
      <rPr>
        <b val="true"/>
        <sz val="16"/>
        <color rgb="FF000000"/>
        <rFont val="標楷體"/>
        <family val="4"/>
        <charset val="136"/>
      </rPr>
      <t xml:space="preserve">_</t>
    </r>
    <r>
      <rPr>
        <b val="true"/>
        <sz val="16"/>
        <color rgb="FF000000"/>
        <rFont val="標楷體"/>
        <family val="0"/>
        <charset val="136"/>
      </rPr>
      <t xml:space="preserve">臺中市食品藥物安全處</t>
    </r>
  </si>
  <si>
    <t xml:space="preserve">105年</t>
  </si>
  <si>
    <t xml:space="preserve">106年</t>
  </si>
  <si>
    <t xml:space="preserve">查填機關</t>
  </si>
  <si>
    <t xml:space="preserve">來源網址</t>
  </si>
  <si>
    <t xml:space="preserve">結婚人數</t>
  </si>
  <si>
    <t xml:space="preserve">本國籍</t>
  </si>
  <si>
    <t xml:space="preserve">配偶為本國籍人士之男性結婚人數</t>
  </si>
  <si>
    <t xml:space="preserve">配偶為本國籍人士之女性結婚人數</t>
  </si>
  <si>
    <t xml:space="preserve">大陸、港澳地區</t>
  </si>
  <si>
    <t xml:space="preserve">配偶為大陸、港澳地區人士之男性結婚人數</t>
  </si>
  <si>
    <t xml:space="preserve">配偶為大陸、港澳地區人士之女性結婚人數</t>
  </si>
  <si>
    <t xml:space="preserve">外國籍</t>
  </si>
  <si>
    <t xml:space="preserve">配偶為外國籍人士之男性結婚人數</t>
  </si>
  <si>
    <t xml:space="preserve">配偶為外國籍人士之女性結婚人數</t>
  </si>
  <si>
    <t xml:space="preserve">父母離婚未成年子女權利義務行使負擔人</t>
  </si>
  <si>
    <t xml:space="preserve">父母共同行使</t>
  </si>
  <si>
    <t xml:space="preserve">首次生產婦女之平均年齡</t>
  </si>
  <si>
    <t xml:space="preserve">生第一胎婦女之平均年齡</t>
  </si>
  <si>
    <t xml:space="preserve">主計總處暨本府主計處</t>
  </si>
  <si>
    <t xml:space="preserve">本府主計處</t>
  </si>
  <si>
    <t xml:space="preserve">http://www.immigration.gov.tw/lp.asp?ctNode=29699&amp;CtUnit=16434&amp;BaseDSD=7&amp;mp=1</t>
  </si>
  <si>
    <t xml:space="preserve">http://www.dgbas.gov.tw/ct.asp?xItem=18844&amp;ctNode=4943&amp;mp=1</t>
  </si>
  <si>
    <t xml:space="preserve">農、林、漁、牧業生產人員</t>
  </si>
  <si>
    <t xml:space="preserve">因跨性別或性傾向申訴案件數</t>
  </si>
  <si>
    <t xml:space="preserve">2-13-1.家庭所得分配</t>
  </si>
  <si>
    <t xml:space="preserve">2-13-2.可支配所得按戶數五等分位組經濟戶長性別</t>
  </si>
  <si>
    <t xml:space="preserve">按戶數五等分位組經濟戶長性別分</t>
  </si>
  <si>
    <t xml:space="preserve">男性經濟戶長總人數</t>
  </si>
  <si>
    <t xml:space="preserve">女性經濟戶長總人數</t>
  </si>
  <si>
    <t xml:space="preserve">第一分位組男性經濟戶長人數</t>
  </si>
  <si>
    <t xml:space="preserve">第一分位組女性經濟戶長人數</t>
  </si>
  <si>
    <t xml:space="preserve">第二分位組男性經濟戶長人數</t>
  </si>
  <si>
    <t xml:space="preserve">第二分位組女性經濟戶長人數</t>
  </si>
  <si>
    <t xml:space="preserve">第三分位組男性經濟戶長人數</t>
  </si>
  <si>
    <t xml:space="preserve">第三分位組女性經濟戶長人數</t>
  </si>
  <si>
    <t xml:space="preserve">第四分位組男性經濟戶長人數</t>
  </si>
  <si>
    <t xml:space="preserve">第四分位組女性經濟戶長人數</t>
  </si>
  <si>
    <t xml:space="preserve">第五分位組男性經濟戶長人數</t>
  </si>
  <si>
    <t xml:space="preserve">第五分位組女性經濟戶長人數</t>
  </si>
  <si>
    <t xml:space="preserve">勞動部勞工保險局</t>
  </si>
  <si>
    <t xml:space="preserve">http://www.mol.gov.tw/statistics/2452/2465/</t>
  </si>
  <si>
    <t xml:space="preserve">就保育嬰留職停薪津貼初次核付人數</t>
  </si>
  <si>
    <t xml:space="preserve">男性育嬰留職停薪津貼初次核付人數</t>
  </si>
  <si>
    <t xml:space="preserve">女性育嬰留職停薪津貼初次核付人數</t>
  </si>
  <si>
    <t xml:space="preserve">女性育嬰留職停薪津貼初次核付比率</t>
  </si>
  <si>
    <t xml:space="preserve">女性育嬰留職停薪津貼初次核付人數*100</t>
  </si>
  <si>
    <t xml:space="preserve">育嬰留職停薪津貼初次核付人數總人數</t>
  </si>
  <si>
    <t xml:space="preserve">老農福利津貼核付</t>
  </si>
  <si>
    <t xml:space="preserve">男性老農福利津貼核付人數</t>
  </si>
  <si>
    <t xml:space="preserve">本府農業局</t>
  </si>
  <si>
    <t xml:space="preserve">http://www.bli.gov.tw/sub.aspx?a=2ZFpAddhEYE%3d</t>
  </si>
  <si>
    <t xml:space="preserve">女性老農福利津貼核付人數</t>
  </si>
  <si>
    <t xml:space="preserve">2-23.主要社會保險</t>
  </si>
  <si>
    <t xml:space="preserve">全民健康保險被保險人</t>
  </si>
  <si>
    <t xml:space="preserve">男性全民健康保險被保險人</t>
  </si>
  <si>
    <t xml:space="preserve">衛生署健保局</t>
  </si>
  <si>
    <t xml:space="preserve">https://data.nhi.gov.tw/Datasets/DatasetDetail.aspx?id=417&amp;Mid=A110963</t>
  </si>
  <si>
    <t xml:space="preserve">女性全民健康保險被保險人</t>
  </si>
  <si>
    <t xml:space="preserve">全民健康保險被保險人女性人數</t>
  </si>
  <si>
    <t xml:space="preserve">全民健康保險被保險人總人數</t>
  </si>
  <si>
    <t xml:space="preserve">勞工保險被保險人</t>
  </si>
  <si>
    <t xml:space="preserve">男性勞工保險被保險人</t>
  </si>
  <si>
    <t xml:space="preserve">https://www.bli.gov.tw/sub.aspx?a=RCqTE3bbebI%3d</t>
  </si>
  <si>
    <t xml:space="preserve">女性勞工保險被保險人</t>
  </si>
  <si>
    <t xml:space="preserve">勞工保險被保險人女性人數</t>
  </si>
  <si>
    <t xml:space="preserve">勞工保險被保險人總人數</t>
  </si>
  <si>
    <t xml:space="preserve">就業保險被保險人</t>
  </si>
  <si>
    <t xml:space="preserve">男性就業保險被保險人</t>
  </si>
  <si>
    <t xml:space="preserve">女性就業保險被保險人</t>
  </si>
  <si>
    <t xml:space="preserve">就業保險被保險人女性人數</t>
  </si>
  <si>
    <t xml:space="preserve">就業保險被保險人總人數</t>
  </si>
  <si>
    <t xml:space="preserve">國民年金保險被保險人</t>
  </si>
  <si>
    <t xml:space="preserve">男性國民年金保險被保險人</t>
  </si>
  <si>
    <t xml:space="preserve">勞動部</t>
  </si>
  <si>
    <t xml:space="preserve">https://www.bli.gov.tw/sub.aspx?a=ubHrSYK4TLw%3d</t>
  </si>
  <si>
    <t xml:space="preserve">女性國民年金保險被保險人</t>
  </si>
  <si>
    <t xml:space="preserve">國民年金保險被保險人女性人數</t>
  </si>
  <si>
    <t xml:space="preserve">國民年金保險被保險人總人數</t>
  </si>
  <si>
    <r>
      <rPr>
        <sz val="9"/>
        <color rgb="FF000000"/>
        <rFont val="微軟正黑體"/>
        <family val="0"/>
        <charset val="136"/>
      </rPr>
      <t xml:space="preserve">農業健康</t>
    </r>
    <r>
      <rPr>
        <sz val="9"/>
        <color rgb="FFFF0000"/>
        <rFont val="微軟正黑體"/>
        <family val="0"/>
        <charset val="136"/>
      </rPr>
      <t xml:space="preserve">保險</t>
    </r>
    <r>
      <rPr>
        <sz val="9"/>
        <color rgb="FF000000"/>
        <rFont val="微軟正黑體"/>
        <family val="0"/>
        <charset val="136"/>
      </rPr>
      <t xml:space="preserve">被保險人</t>
    </r>
  </si>
  <si>
    <t xml:space="preserve">http://www.bli.gov.tw/sub.aspx?a=RCqTE3bbebI%3d</t>
  </si>
  <si>
    <t xml:space="preserve">農業健康保險被保險人女性人數</t>
  </si>
  <si>
    <t xml:space="preserve">農業健康保險被保險人總人數</t>
  </si>
  <si>
    <t xml:space="preserve">公教人員保險被保險人</t>
  </si>
  <si>
    <t xml:space="preserve">男性公教人員保險被保險人</t>
  </si>
  <si>
    <t xml:space="preserve">臺灣銀行</t>
  </si>
  <si>
    <t xml:space="preserve">本府人事處</t>
  </si>
  <si>
    <t xml:space="preserve">http://www.bot.com.tw/GESSI/Statics/pages/statics_page6.aspx</t>
  </si>
  <si>
    <t xml:space="preserve">女性公教人員保險被保險人</t>
  </si>
  <si>
    <t xml:space="preserve">公教人員保險被保險人女性人數</t>
  </si>
  <si>
    <t xml:space="preserve">公教人員保險被保險人總人數</t>
  </si>
  <si>
    <t xml:space="preserve">行政院原住民族委員會</t>
  </si>
  <si>
    <t xml:space="preserve">2-27.營利事業家數</t>
  </si>
  <si>
    <t xml:space="preserve">營利事業家數－按負責人、代表人或管理人性別</t>
  </si>
  <si>
    <t xml:space="preserve">男性負責人、代表人或管理人營利事業家數</t>
  </si>
  <si>
    <t xml:space="preserve">財政部</t>
  </si>
  <si>
    <t xml:space="preserve">本府地方稅務局</t>
  </si>
  <si>
    <t xml:space="preserve">https://www.mof.gov.tw/Pages/Detail.aspx?nodeid=292&amp;pid=57229</t>
  </si>
  <si>
    <t xml:space="preserve">所占比率</t>
  </si>
  <si>
    <t xml:space="preserve">男性
負責人、代表人或管理人營利事業家數*100</t>
  </si>
  <si>
    <t xml:space="preserve">營利事業家數</t>
  </si>
  <si>
    <t xml:space="preserve">女性負責人、代表人或管理人營利事業家數</t>
  </si>
  <si>
    <t xml:space="preserve">女性
負責人、代表人或管理人營利事業家數*100</t>
  </si>
  <si>
    <t xml:space="preserve">2-28.產業及社福外籍勞工人數</t>
  </si>
  <si>
    <t xml:space="preserve">產業及社福外籍勞工人數</t>
  </si>
  <si>
    <t xml:space="preserve">產業及社福外籍勞工男性人數</t>
  </si>
  <si>
    <t xml:space="preserve">產業及社福外籍勞工女性人數</t>
  </si>
  <si>
    <t xml:space="preserve">產業及社福外籍勞工女性人數*100</t>
  </si>
  <si>
    <t xml:space="preserve">2-29.列冊遊民人數</t>
  </si>
  <si>
    <t xml:space="preserve">年底列冊男性遊民人數</t>
  </si>
  <si>
    <t xml:space="preserve">年底列冊女性遊民人數</t>
  </si>
  <si>
    <r>
      <rPr>
        <sz val="10"/>
        <color rgb="FFFF0000"/>
        <rFont val="微軟正黑體"/>
        <family val="2"/>
        <charset val="136"/>
      </rPr>
      <t xml:space="preserve">107</t>
    </r>
    <r>
      <rPr>
        <sz val="10"/>
        <color rgb="FFFF0000"/>
        <rFont val="微軟正黑體"/>
        <family val="0"/>
        <charset val="136"/>
      </rPr>
      <t xml:space="preserve">年修訂</t>
    </r>
  </si>
  <si>
    <t xml:space="preserve">工作人員</t>
  </si>
  <si>
    <t xml:space="preserve">安養機構工作人員男性人數</t>
  </si>
  <si>
    <t xml:space="preserve">安養機構工作人員女性人數</t>
  </si>
  <si>
    <t xml:space="preserve">長照機構工作人員男性人數</t>
  </si>
  <si>
    <t xml:space="preserve">長照機構工作人員女性人數</t>
  </si>
  <si>
    <t xml:space="preserve">3-4.居家托育服務</t>
  </si>
  <si>
    <t xml:space="preserve">特殊境遇家庭法律訴訟補助女性補助金額</t>
  </si>
  <si>
    <t xml:space="preserve">身心障礙者占總人口比率</t>
  </si>
  <si>
    <t xml:space="preserve">男性身心障礙人口數*100</t>
  </si>
  <si>
    <t xml:space="preserve">女性身心障礙人口數*100</t>
  </si>
  <si>
    <t xml:space="preserve">http://depart.moe.edu.tw/ED4500/cp.aspx?n=DCD2BE18CFAF30D0</t>
  </si>
  <si>
    <t xml:space="preserve">3-10. 30歲以上(30-69歲)婦女縣市別3年抹片申報檢查情形</t>
  </si>
  <si>
    <t xml:space="preserve">勞動部勞動力發展署</t>
  </si>
  <si>
    <t xml:space="preserve">3-16.國小兒童課後照顧狀況</t>
  </si>
  <si>
    <t xml:space="preserve">辦理國小兒童課後照顧學校數</t>
  </si>
  <si>
    <t xml:space="preserve">校</t>
  </si>
  <si>
    <t xml:space="preserve">辦理國小課後照顧服務班之市立國小學校數</t>
  </si>
  <si>
    <t xml:space="preserve">公務統計報表資料</t>
  </si>
  <si>
    <t xml:space="preserve">國小兒童課後照顧學生數</t>
  </si>
  <si>
    <t xml:space="preserve">本市市立國小學生參加學校辦理之國小課後照顧服務班人次</t>
  </si>
  <si>
    <t xml:space="preserve">男女比</t>
  </si>
  <si>
    <t xml:space="preserve">本市市立國小學生參加學校辦理之國小課後照顧服務班男性人次*100</t>
  </si>
  <si>
    <t xml:space="preserve">本市市立國小學生參加學校辦理之國小課後照顧服務班女性人次</t>
  </si>
  <si>
    <r>
      <rPr>
        <sz val="8"/>
        <color rgb="FF000000"/>
        <rFont val="微軟正黑體"/>
        <family val="2"/>
        <charset val="136"/>
      </rPr>
      <t xml:space="preserve">15</t>
    </r>
    <r>
      <rPr>
        <sz val="8"/>
        <color rgb="FF000000"/>
        <rFont val="微軟正黑體"/>
        <family val="0"/>
        <charset val="136"/>
      </rPr>
      <t xml:space="preserve">歲以上自修及不識字教育程度女性人口數</t>
    </r>
  </si>
  <si>
    <r>
      <rPr>
        <sz val="8"/>
        <color rgb="FF000000"/>
        <rFont val="微軟正黑體"/>
        <family val="2"/>
        <charset val="136"/>
      </rPr>
      <t xml:space="preserve">15</t>
    </r>
    <r>
      <rPr>
        <sz val="8"/>
        <color rgb="FF000000"/>
        <rFont val="微軟正黑體"/>
        <family val="0"/>
        <charset val="136"/>
      </rPr>
      <t xml:space="preserve">歲以上研究所教育程度男性人口數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</si>
  <si>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歲以上男性人口數</t>
    </r>
  </si>
  <si>
    <r>
      <rPr>
        <sz val="8"/>
        <color rgb="FF000000"/>
        <rFont val="微軟正黑體"/>
        <family val="2"/>
        <charset val="136"/>
      </rPr>
      <t xml:space="preserve">15</t>
    </r>
    <r>
      <rPr>
        <sz val="8"/>
        <color rgb="FF000000"/>
        <rFont val="微軟正黑體"/>
        <family val="0"/>
        <charset val="136"/>
      </rPr>
      <t xml:space="preserve">歲以上研究所教育程度女性人口數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</si>
  <si>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歲以上女性人口數</t>
    </r>
  </si>
  <si>
    <r>
      <rPr>
        <sz val="8"/>
        <color rgb="FF000000"/>
        <rFont val="微軟正黑體"/>
        <family val="2"/>
        <charset val="136"/>
      </rPr>
      <t xml:space="preserve">15</t>
    </r>
    <r>
      <rPr>
        <sz val="8"/>
        <color rgb="FF000000"/>
        <rFont val="微軟正黑體"/>
        <family val="0"/>
        <charset val="136"/>
      </rPr>
      <t xml:space="preserve">歲以上大學教育程度男性人口數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</si>
  <si>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歲以上大學教育程度女性人口數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</si>
  <si>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歲以上專科教育程度男性人口數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</si>
  <si>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歲以上專科教育程度女性人口數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</si>
  <si>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歲以上高中教育程度男性人口數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</si>
  <si>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歲以上高中教育程度女性人口數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</si>
  <si>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歲以上高職教育程度男性人口數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</si>
  <si>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歲以上高職教育程度女性人口數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</si>
  <si>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歲以上國中</t>
    </r>
    <r>
      <rPr>
        <sz val="8"/>
        <color rgb="FF000000"/>
        <rFont val="微軟正黑體"/>
        <family val="2"/>
        <charset val="136"/>
      </rPr>
      <t xml:space="preserve">(</t>
    </r>
    <r>
      <rPr>
        <sz val="8"/>
        <color rgb="FF000000"/>
        <rFont val="微軟正黑體"/>
        <family val="0"/>
        <charset val="136"/>
      </rPr>
      <t xml:space="preserve">初職</t>
    </r>
    <r>
      <rPr>
        <sz val="8"/>
        <color rgb="FF000000"/>
        <rFont val="微軟正黑體"/>
        <family val="2"/>
        <charset val="136"/>
      </rPr>
      <t xml:space="preserve">)</t>
    </r>
    <r>
      <rPr>
        <sz val="8"/>
        <color rgb="FF000000"/>
        <rFont val="微軟正黑體"/>
        <family val="0"/>
        <charset val="136"/>
      </rPr>
      <t xml:space="preserve">教育程度男性人口數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</si>
  <si>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歲以上國中</t>
    </r>
    <r>
      <rPr>
        <sz val="8"/>
        <color rgb="FF000000"/>
        <rFont val="微軟正黑體"/>
        <family val="2"/>
        <charset val="136"/>
      </rPr>
      <t xml:space="preserve">(</t>
    </r>
    <r>
      <rPr>
        <sz val="8"/>
        <color rgb="FF000000"/>
        <rFont val="微軟正黑體"/>
        <family val="0"/>
        <charset val="136"/>
      </rPr>
      <t xml:space="preserve">初職</t>
    </r>
    <r>
      <rPr>
        <sz val="8"/>
        <color rgb="FF000000"/>
        <rFont val="微軟正黑體"/>
        <family val="2"/>
        <charset val="136"/>
      </rPr>
      <t xml:space="preserve">)</t>
    </r>
    <r>
      <rPr>
        <sz val="8"/>
        <color rgb="FF000000"/>
        <rFont val="微軟正黑體"/>
        <family val="0"/>
        <charset val="136"/>
      </rPr>
      <t xml:space="preserve">教育程度女性人口數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</si>
  <si>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歲以上國小教育程度男性人口數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</si>
  <si>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歲以上國小教育程度女性人口數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</si>
  <si>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歲以上自修及不識字教育程度男性人口數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</si>
  <si>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歲以上自修及不識字教育程度女性人口數</t>
    </r>
    <r>
      <rPr>
        <sz val="8"/>
        <color rgb="FF000000"/>
        <rFont val="微軟正黑體"/>
        <family val="2"/>
        <charset val="136"/>
      </rPr>
      <t xml:space="preserve">*100</t>
    </r>
  </si>
  <si>
    <r>
      <rPr>
        <sz val="9"/>
        <color rgb="FF000000"/>
        <rFont val="微軟正黑體"/>
        <family val="2"/>
        <charset val="136"/>
      </rPr>
      <t xml:space="preserve">15</t>
    </r>
    <r>
      <rPr>
        <sz val="9"/>
        <color rgb="FF000000"/>
        <rFont val="微軟正黑體"/>
        <family val="0"/>
        <charset val="136"/>
      </rPr>
      <t xml:space="preserve">歲以上人口識字率</t>
    </r>
  </si>
  <si>
    <r>
      <rPr>
        <sz val="8"/>
        <color rgb="FF000000"/>
        <rFont val="微軟正黑體"/>
        <family val="2"/>
        <charset val="136"/>
      </rPr>
      <t xml:space="preserve">15</t>
    </r>
    <r>
      <rPr>
        <sz val="8"/>
        <color rgb="FF000000"/>
        <rFont val="微軟正黑體"/>
        <family val="0"/>
        <charset val="136"/>
      </rPr>
      <t xml:space="preserve">歲以上識字教育程度男性人口數</t>
    </r>
    <r>
      <rPr>
        <sz val="8"/>
        <color rgb="FF000000"/>
        <rFont val="微軟正黑體"/>
        <family val="2"/>
        <charset val="136"/>
      </rPr>
      <t xml:space="preserve">*100</t>
    </r>
  </si>
  <si>
    <r>
      <rPr>
        <sz val="8"/>
        <color rgb="FF000000"/>
        <rFont val="微軟正黑體"/>
        <family val="2"/>
        <charset val="136"/>
      </rPr>
      <t xml:space="preserve">15</t>
    </r>
    <r>
      <rPr>
        <sz val="8"/>
        <color rgb="FF000000"/>
        <rFont val="微軟正黑體"/>
        <family val="0"/>
        <charset val="136"/>
      </rPr>
      <t xml:space="preserve">歲以上識字教育程度女性人口數</t>
    </r>
    <r>
      <rPr>
        <sz val="8"/>
        <color rgb="FF000000"/>
        <rFont val="微軟正黑體"/>
        <family val="2"/>
        <charset val="136"/>
      </rPr>
      <t xml:space="preserve">*100</t>
    </r>
  </si>
  <si>
    <r>
      <rPr>
        <sz val="9"/>
        <color rgb="FFFF0000"/>
        <rFont val="微軟正黑體"/>
        <family val="2"/>
        <charset val="136"/>
      </rPr>
      <t xml:space="preserve">15</t>
    </r>
    <r>
      <rPr>
        <sz val="9"/>
        <color rgb="FFFF0000"/>
        <rFont val="微軟正黑體"/>
        <family val="0"/>
        <charset val="136"/>
      </rPr>
      <t xml:space="preserve">歲以上人口高等教育程度人口比率</t>
    </r>
  </si>
  <si>
    <r>
      <rPr>
        <sz val="8"/>
        <color rgb="FFFF0000"/>
        <rFont val="微軟正黑體"/>
        <family val="2"/>
        <charset val="136"/>
      </rPr>
      <t xml:space="preserve">15</t>
    </r>
    <r>
      <rPr>
        <sz val="8"/>
        <color rgb="FFFF0000"/>
        <rFont val="微軟正黑體"/>
        <family val="0"/>
        <charset val="136"/>
      </rPr>
      <t xml:space="preserve">歲以上高等教育程度男性人口數</t>
    </r>
    <r>
      <rPr>
        <sz val="8"/>
        <color rgb="FFFF0000"/>
        <rFont val="微軟正黑體"/>
        <family val="2"/>
        <charset val="136"/>
      </rPr>
      <t xml:space="preserve">*100</t>
    </r>
  </si>
  <si>
    <r>
      <rPr>
        <sz val="8"/>
        <color rgb="FFFF0000"/>
        <rFont val="微軟正黑體"/>
        <family val="2"/>
        <charset val="136"/>
      </rPr>
      <t xml:space="preserve">15</t>
    </r>
    <r>
      <rPr>
        <sz val="8"/>
        <color rgb="FFFF0000"/>
        <rFont val="微軟正黑體"/>
        <family val="0"/>
        <charset val="136"/>
      </rPr>
      <t xml:space="preserve">歲以上男性人口數</t>
    </r>
  </si>
  <si>
    <r>
      <rPr>
        <sz val="8"/>
        <color rgb="FFFF0000"/>
        <rFont val="微軟正黑體"/>
        <family val="2"/>
        <charset val="136"/>
      </rPr>
      <t xml:space="preserve">15</t>
    </r>
    <r>
      <rPr>
        <sz val="8"/>
        <color rgb="FFFF0000"/>
        <rFont val="微軟正黑體"/>
        <family val="0"/>
        <charset val="136"/>
      </rPr>
      <t xml:space="preserve">歲以上高等教育程度女性人口數</t>
    </r>
    <r>
      <rPr>
        <sz val="8"/>
        <color rgb="FFFF0000"/>
        <rFont val="微軟正黑體"/>
        <family val="2"/>
        <charset val="136"/>
      </rPr>
      <t xml:space="preserve">*100</t>
    </r>
  </si>
  <si>
    <r>
      <rPr>
        <sz val="8"/>
        <color rgb="FFFF0000"/>
        <rFont val="微軟正黑體"/>
        <family val="2"/>
        <charset val="136"/>
      </rPr>
      <t xml:space="preserve">15</t>
    </r>
    <r>
      <rPr>
        <sz val="8"/>
        <color rgb="FFFF0000"/>
        <rFont val="微軟正黑體"/>
        <family val="0"/>
        <charset val="136"/>
      </rPr>
      <t xml:space="preserve">歲以上女性人口數</t>
    </r>
  </si>
  <si>
    <t xml:space="preserve">4-2.學校教育</t>
  </si>
  <si>
    <t xml:space="preserve">專任教師數  ①</t>
  </si>
  <si>
    <t xml:space="preserve">男性
公私立
各級學校
專任
教師數</t>
  </si>
  <si>
    <t xml:space="preserve">教育部統計處</t>
  </si>
  <si>
    <t xml:space="preserve">http://depart.moe.edu.tw/ED4500/News_Content.aspx?n=5A930C32CC6C3818&amp;sms=91B3AAE8C6388B96&amp;s=96B1633791CBD94E</t>
  </si>
  <si>
    <t xml:space="preserve">附註：①含國立、市立、私立之幼兒園、國小、國中、高級中等學校、大專校院、特殊教育學校、補習及進修學校等各級學校。</t>
  </si>
  <si>
    <t xml:space="preserve">男性
公私立
各級學校
專任教師數
*100</t>
  </si>
  <si>
    <t xml:space="preserve">公私立
各級學校
專任教師數</t>
  </si>
  <si>
    <t xml:space="preserve">女性
公私立
各級學校
專任
教師數</t>
  </si>
  <si>
    <t xml:space="preserve">女性
公私立
各級學校
專任教師數
*100</t>
  </si>
  <si>
    <t xml:space="preserve">學生數  ①</t>
  </si>
  <si>
    <t xml:space="preserve">男性
公私立
各級學校
學生數</t>
  </si>
  <si>
    <t xml:space="preserve">男性
公私立
各級學校
學生數
*100</t>
  </si>
  <si>
    <t xml:space="preserve">公私立
各級學校
學生數</t>
  </si>
  <si>
    <t xml:space="preserve">女性
公私立
各級學校
學生數</t>
  </si>
  <si>
    <t xml:space="preserve">女性
公私立
各級學校
學生數
*100</t>
  </si>
  <si>
    <t xml:space="preserve">淨在學率</t>
  </si>
  <si>
    <t xml:space="preserve">國小（含特教及補習學校）6 至11 歲男性學生人數*100</t>
  </si>
  <si>
    <t xml:space="preserve">6 至11 歲男性人
口數</t>
  </si>
  <si>
    <t xml:space="preserve">國小（含特教及補習學校）6 至11 歲女性學生人數*100</t>
  </si>
  <si>
    <t xml:space="preserve">6 至11 歲女性人
口數</t>
  </si>
  <si>
    <t xml:space="preserve">國中（含特教及補習學校）12至14 歲男性學生人數*100</t>
  </si>
  <si>
    <t xml:space="preserve">12至14 歲男性人
口數</t>
  </si>
  <si>
    <t xml:space="preserve">國中（含特教及補習學校）12至14 歲女性學生人數*100</t>
  </si>
  <si>
    <t xml:space="preserve">12至14 歲女性人
口數</t>
  </si>
  <si>
    <t xml:space="preserve">粗在學率</t>
  </si>
  <si>
    <t xml:space="preserve">國小（含特教及補習學校）男性學生人數*100</t>
  </si>
  <si>
    <t xml:space="preserve">國小（含特教及補習學校）女性學生人數*100</t>
  </si>
  <si>
    <t xml:space="preserve">國中（含特教及補習學校）男性學生人數*100</t>
  </si>
  <si>
    <t xml:space="preserve">國中（含特教及補習學校）女性學生人數*100</t>
  </si>
  <si>
    <t xml:space="preserve">4-3.學前教育</t>
  </si>
  <si>
    <t xml:space="preserve">教保服務人員</t>
  </si>
  <si>
    <t xml:space="preserve">園長及教師</t>
  </si>
  <si>
    <t xml:space="preserve">男性幼兒園園長及教師數</t>
  </si>
  <si>
    <t xml:space="preserve">http://depart.moe.edu.tw/ED4500/cp.aspx?n=C1EE66D2D9BD36A5http://depart.moe.edu.tw/ED4500/cp.aspx?n=DCD2BE18CFAF30D0</t>
  </si>
  <si>
    <t xml:space="preserve">附註：因應幼兒教育及照顧法實施，原幼稚園及托兒所改制為幼兒園，故101學年起教師數含園長、教師、教保員及助理教保員</t>
  </si>
  <si>
    <t xml:space="preserve">男性幼兒園園長及教師數*100</t>
  </si>
  <si>
    <t xml:space="preserve">幼兒園園長及教師數</t>
  </si>
  <si>
    <t xml:space="preserve">女性幼兒園園長及教師數</t>
  </si>
  <si>
    <t xml:space="preserve">女性幼兒園園長及教師數*100</t>
  </si>
  <si>
    <t xml:space="preserve">教保員及助理教保員</t>
  </si>
  <si>
    <t xml:space="preserve">男性教保員及助理教保員數</t>
  </si>
  <si>
    <t xml:space="preserve">男性教保員及助理教保員數*100</t>
  </si>
  <si>
    <t xml:space="preserve">教保員及助理教保員數</t>
  </si>
  <si>
    <t xml:space="preserve">女性
公私立
幼稚園
專任
教師數</t>
  </si>
  <si>
    <t xml:space="preserve">女性教保員及助理教保員數*100</t>
  </si>
  <si>
    <t xml:space="preserve">幼兒園幼生教育狀況</t>
  </si>
  <si>
    <t xml:space="preserve">學生數</t>
  </si>
  <si>
    <t xml:space="preserve">男性
公私立
幼兒園
學生數</t>
  </si>
  <si>
    <t xml:space="preserve">男性
公私立
幼兒園
學生數
*100</t>
  </si>
  <si>
    <t xml:space="preserve">公私立
幼兒園
學生數</t>
  </si>
  <si>
    <t xml:space="preserve">女性
公私立
幼兒園
學生數</t>
  </si>
  <si>
    <t xml:space="preserve">女性
公私立
幼兒園
學生數
*100</t>
  </si>
  <si>
    <t xml:space="preserve">4-4.國小教育</t>
  </si>
  <si>
    <t xml:space="preserve">專任教師數</t>
  </si>
  <si>
    <t xml:space="preserve">男性
公私立
國小
專任
教師數</t>
  </si>
  <si>
    <t xml:space="preserve">男性
公私立
國小專任
教師數
*100</t>
  </si>
  <si>
    <t xml:space="preserve">公私立
國小專任
教師數</t>
  </si>
  <si>
    <t xml:space="preserve">女性
公私立
國小
專任
教師數</t>
  </si>
  <si>
    <t xml:space="preserve">女性
公私立
國小專任
教師數
*100</t>
  </si>
  <si>
    <t xml:space="preserve">男性
公私立
國小
學生數</t>
  </si>
  <si>
    <t xml:space="preserve">男性
公私立
國小
學生數
*100</t>
  </si>
  <si>
    <t xml:space="preserve">公私立
國小
學生數</t>
  </si>
  <si>
    <t xml:space="preserve">女性
公私立
國小
學生數</t>
  </si>
  <si>
    <t xml:space="preserve">女性
公私立
國小
學生數
*100</t>
  </si>
  <si>
    <t xml:space="preserve">父或母為外籍人士學生數</t>
  </si>
  <si>
    <t xml:space="preserve">男性
父或母
為外籍人士
學生數</t>
  </si>
  <si>
    <t xml:space="preserve">男性
父或母
為外籍
人士
學生數
*100</t>
  </si>
  <si>
    <t xml:space="preserve">公私立
國小
父或母
為外籍
人士
學生數</t>
  </si>
  <si>
    <t xml:space="preserve">女性
父或母
為外籍人士
學生數</t>
  </si>
  <si>
    <t xml:space="preserve">女性
父或母
為外籍
人士
學生數
*100</t>
  </si>
  <si>
    <t xml:space="preserve">4-5.國小教育(續)</t>
  </si>
  <si>
    <t xml:space="preserve">學生視力檢查人數</t>
  </si>
  <si>
    <t xml:space="preserve">男性
公私立國小學生視力檢查人數</t>
  </si>
  <si>
    <t xml:space="preserve">女性
公私立國小學生視力檢查人數</t>
  </si>
  <si>
    <t xml:space="preserve">學生視力不良人數</t>
  </si>
  <si>
    <t xml:space="preserve">男性
公私立國小學生視力不良人數</t>
  </si>
  <si>
    <t xml:space="preserve">女性
公私立國小學生視力不良人數</t>
  </si>
  <si>
    <t xml:space="preserve">學生視力不良率</t>
  </si>
  <si>
    <t xml:space="preserve">男性
公私立國小學生視力不良人數*100</t>
  </si>
  <si>
    <t xml:space="preserve">男性
公私立國小裸視檢查學生人數</t>
  </si>
  <si>
    <t xml:space="preserve">女性
公私立國小學生視力不良人數*100</t>
  </si>
  <si>
    <t xml:space="preserve">女性
公私立國小裸視檢查學生人數</t>
  </si>
  <si>
    <t xml:space="preserve">原住民學生數</t>
  </si>
  <si>
    <t xml:space="preserve">男性
公私立
國小
原住民
學生數</t>
  </si>
  <si>
    <t xml:space="preserve">男性
公私立國小原住民學生數
*100</t>
  </si>
  <si>
    <t xml:space="preserve">公私立
國小原住民學生數</t>
  </si>
  <si>
    <t xml:space="preserve">女性
公私立
國小
原住民
學生數</t>
  </si>
  <si>
    <t xml:space="preserve">女性
公私立國小原住民學生數
*100</t>
  </si>
  <si>
    <t xml:space="preserve">中途輟學學生數</t>
  </si>
  <si>
    <t xml:space="preserve">男性
公私立
國小
中途
輟學
學生數</t>
  </si>
  <si>
    <t xml:space="preserve">男性
公私立國小中途輟學學生數
*100</t>
  </si>
  <si>
    <t xml:space="preserve">公私立
國小中途輟學學生數</t>
  </si>
  <si>
    <t xml:space="preserve">女性
公私立
國小
中途
輟學
學生數</t>
  </si>
  <si>
    <t xml:space="preserve">女性
公私立國小中途輟學學生數
*100</t>
  </si>
  <si>
    <t xml:space="preserve">公私立
國小
中途
輟學
學生數</t>
  </si>
  <si>
    <t xml:space="preserve">原住民中途綽學學生數</t>
  </si>
  <si>
    <t xml:space="preserve">公私立國小男性原住民中途輟學學生人數</t>
  </si>
  <si>
    <t xml:space="preserve">公私立國小女性原住民中途輟學學生人數</t>
  </si>
  <si>
    <t xml:space="preserve">學校主任級以上主管人數</t>
  </si>
  <si>
    <t xml:space="preserve">男性
公私立
國小
主任級
以上主管
人數</t>
  </si>
  <si>
    <t xml:space="preserve">女性
公私立
國小
主任級
以上主管
人數</t>
  </si>
  <si>
    <t xml:space="preserve">學校主任級以上主管性比例</t>
  </si>
  <si>
    <t xml:space="preserve">男性
公私立國小主任級以上主管人數
*100</t>
  </si>
  <si>
    <t xml:space="preserve">女性
公私立國小主任級以上主管人數</t>
  </si>
  <si>
    <t xml:space="preserve">國小校長人數</t>
  </si>
  <si>
    <t xml:space="preserve">男性
公私立國小
校長人數</t>
  </si>
  <si>
    <t xml:space="preserve">女性
公私立國小
校長人數</t>
  </si>
  <si>
    <t xml:space="preserve">女性國小校長比率</t>
  </si>
  <si>
    <t xml:space="preserve">女性
公私立國小校長人數
*100</t>
  </si>
  <si>
    <t xml:space="preserve">公私立國小校長人數</t>
  </si>
  <si>
    <t xml:space="preserve">4-6.國中教育</t>
  </si>
  <si>
    <t xml:space="preserve">男性
公私立
國中
專任
教師數</t>
  </si>
  <si>
    <t xml:space="preserve">男性
公私立
國中專任
教師數
*100</t>
  </si>
  <si>
    <t xml:space="preserve">公私立
國中專任
教師數</t>
  </si>
  <si>
    <t xml:space="preserve">女性
公私立
國中
專任
教師數</t>
  </si>
  <si>
    <t xml:space="preserve">女性
公私立
國中專任
教師數
*100</t>
  </si>
  <si>
    <t xml:space="preserve">男性
公私立
國中
學生數</t>
  </si>
  <si>
    <t xml:space="preserve">男性
公私立
國中
學生數
*100</t>
  </si>
  <si>
    <t xml:space="preserve">公私立
國中
學生數</t>
  </si>
  <si>
    <t xml:space="preserve">女性
公私立
國中
學生數</t>
  </si>
  <si>
    <t xml:space="preserve">女性
公私立
國中
學生數
*100</t>
  </si>
  <si>
    <t xml:space="preserve">4-7.國中教育(續)</t>
  </si>
  <si>
    <t xml:space="preserve">男性公私立國中學生視力檢查人數</t>
  </si>
  <si>
    <t xml:space="preserve">女性公私立國中學生視力檢查人數</t>
  </si>
  <si>
    <t xml:space="preserve">男性公私立國中學生視力不良人數</t>
  </si>
  <si>
    <t xml:space="preserve">女性公私立國中學生視力不良人數</t>
  </si>
  <si>
    <t xml:space="preserve">男性
公私立國中學生視力不良人數*100</t>
  </si>
  <si>
    <t xml:space="preserve">男性
公私立國中裸視檢查學生人數</t>
  </si>
  <si>
    <t xml:space="preserve">女性
公私立國中學生視力不良人數*100</t>
  </si>
  <si>
    <t xml:space="preserve">女性
公私立國中裸視檢查學生人數</t>
  </si>
  <si>
    <t xml:space="preserve">男性
公私立
國中
原住民
學生數</t>
  </si>
  <si>
    <t xml:space="preserve">男性
公私立
國中
原住民
學生數
*100</t>
  </si>
  <si>
    <t xml:space="preserve">公私立
國中
原住民
學生數</t>
  </si>
  <si>
    <t xml:space="preserve">女性
公私立
國中
原住民
學生數</t>
  </si>
  <si>
    <t xml:space="preserve">女性
公私立國中原住民學生數
*100</t>
  </si>
  <si>
    <t xml:space="preserve">公私立
國中原住民學生數</t>
  </si>
  <si>
    <t xml:space="preserve">男性
公私立
國中
中途
輟學
學生數</t>
  </si>
  <si>
    <t xml:space="preserve">男性
公私立國中中途輟學學生數
*100</t>
  </si>
  <si>
    <t xml:space="preserve">公私立
國中中途輟學學生數</t>
  </si>
  <si>
    <t xml:space="preserve">女性
公私立
國中
中途
輟學
學生數</t>
  </si>
  <si>
    <t xml:space="preserve">女性
公私立國中中途輟學學生數
*100</t>
  </si>
  <si>
    <t xml:space="preserve">公私立國中男性原住民中途輟學學生人數</t>
  </si>
  <si>
    <t xml:space="preserve">公私立國中女性原住民中途輟學學生人數</t>
  </si>
  <si>
    <t xml:space="preserve">學校主任級以
上主管人數</t>
  </si>
  <si>
    <t xml:space="preserve">男性公私立國中主任級以上主管人數</t>
  </si>
  <si>
    <t xml:space="preserve">女性公私立國中主任級以上主管人數</t>
  </si>
  <si>
    <t xml:space="preserve">男性公私立國中主任級以上主管人數
*100</t>
  </si>
  <si>
    <t xml:space="preserve">女性
公私立
國中主任級以上主管人數</t>
  </si>
  <si>
    <t xml:space="preserve">國中校長人數</t>
  </si>
  <si>
    <t xml:space="preserve">男性公私立國中校長人數</t>
  </si>
  <si>
    <t xml:space="preserve">女性公私立國中校長人數</t>
  </si>
  <si>
    <t xml:space="preserve">女性國中校長比率</t>
  </si>
  <si>
    <t xml:space="preserve">女性公私立國中校長人數*100</t>
  </si>
  <si>
    <t xml:space="preserve">公私立國中校長人數</t>
  </si>
  <si>
    <t xml:space="preserve">4-8.高級中等學校教育</t>
  </si>
  <si>
    <t xml:space="preserve">男性公私立高級中等學校專任教師數</t>
  </si>
  <si>
    <t xml:space="preserve">男性公私立高級中等學校專任教師數*100</t>
  </si>
  <si>
    <t xml:space="preserve">公私立高級中等學校專任教師數</t>
  </si>
  <si>
    <t xml:space="preserve">女性公私立高級中等學校專任教師數</t>
  </si>
  <si>
    <t xml:space="preserve">女性公私立高中專任教師數*100</t>
  </si>
  <si>
    <t xml:space="preserve">男性公私立高級中等學校學生數</t>
  </si>
  <si>
    <t xml:space="preserve">男性公私立高級中等學校學生數*100</t>
  </si>
  <si>
    <t xml:space="preserve">公私立高級中等學校學生數</t>
  </si>
  <si>
    <t xml:space="preserve">女性公私立高級中等學校學生數</t>
  </si>
  <si>
    <t xml:space="preserve">女性公私立高級中等學校學生數*100</t>
  </si>
  <si>
    <t xml:space="preserve">普通科</t>
  </si>
  <si>
    <t xml:space="preserve">男性公私立高級中等學校普通科學生數</t>
  </si>
  <si>
    <t xml:space="preserve">男性公私立高級中等學校普通科學生數*100</t>
  </si>
  <si>
    <t xml:space="preserve">公私立高級中等學校普通科學生數</t>
  </si>
  <si>
    <t xml:space="preserve">女性公私立高級中等學校普通科學生數</t>
  </si>
  <si>
    <t xml:space="preserve">女性公私立高級中等學校普通科學生數*100</t>
  </si>
  <si>
    <t xml:space="preserve">綜合高中</t>
  </si>
  <si>
    <t xml:space="preserve">男性公私立高級中等學校綜合高中學生數</t>
  </si>
  <si>
    <t xml:space="preserve">男性公私立高級中等學校綜合高中學生數*100</t>
  </si>
  <si>
    <t xml:space="preserve">公私立高級中等學校綜合高中學生數</t>
  </si>
  <si>
    <t xml:space="preserve">女性公私立高級中等學校綜合高中學生數</t>
  </si>
  <si>
    <t xml:space="preserve">女性公私立高級中等學校綜合高中學生數*100</t>
  </si>
  <si>
    <t xml:space="preserve">專業群(職業)科</t>
  </si>
  <si>
    <t xml:space="preserve">男性公私立高級中等學校專業群(職業)科學生數</t>
  </si>
  <si>
    <t xml:space="preserve">男性公私立高級中等學校專業群(職業)科學生數*100</t>
  </si>
  <si>
    <t xml:space="preserve">公私立高級中等學校專業群(職業)科學生數</t>
  </si>
  <si>
    <t xml:space="preserve">女性公私立高級中等學校專業群(職業)科學生數</t>
  </si>
  <si>
    <t xml:space="preserve">女性公私立高級中等學校專業群(職業)科學生數*100</t>
  </si>
  <si>
    <t xml:space="preserve">實用技能學程</t>
  </si>
  <si>
    <t xml:space="preserve">男性公私立高級中等學校實用技能學程學生數</t>
  </si>
  <si>
    <t xml:space="preserve">男性公私立高級中等學校實用技能學程學生數*100</t>
  </si>
  <si>
    <t xml:space="preserve">公私立高級中等學校實用技能學程學生數</t>
  </si>
  <si>
    <t xml:space="preserve">女性公私立高級中等學校實用技能學程學生數</t>
  </si>
  <si>
    <t xml:space="preserve">女性公私立高級中等學校實用技能學程學生數*100</t>
  </si>
  <si>
    <t xml:space="preserve">進修部(學校)</t>
  </si>
  <si>
    <t xml:space="preserve">男性公私立高級中等學校進修部(學校)學生數</t>
  </si>
  <si>
    <t xml:space="preserve">男性公私立高級中等學校進修部(學校)學生數*100</t>
  </si>
  <si>
    <t xml:space="preserve">公私立高級中等學校進修部(學校)學生數</t>
  </si>
  <si>
    <t xml:space="preserve">女性公私立高級中等學校進修部(學校)學生數</t>
  </si>
  <si>
    <t xml:space="preserve">女性公私立高級中等學校進修部(學校)學生數*100</t>
  </si>
  <si>
    <t xml:space="preserve">男性公私立高級中等學校原住民學生數</t>
  </si>
  <si>
    <t xml:space="preserve">女性公私立高級中等學校原住民學生數</t>
  </si>
  <si>
    <t xml:space="preserve">男性
公私立
高級中等學校
主任級
以上主管
人數</t>
  </si>
  <si>
    <t xml:space="preserve">高級中等學校校長人數</t>
  </si>
  <si>
    <t xml:space="preserve">男性公私立高級中等學校校長人數</t>
  </si>
  <si>
    <t xml:space="preserve">女性高級中等學校校長比率</t>
  </si>
  <si>
    <t xml:space="preserve">4-9.高等教育</t>
  </si>
  <si>
    <t xml:space="preserve">男性公私立大專專任教師數</t>
  </si>
  <si>
    <t xml:space="preserve">男性公私立大專專任教師數*100</t>
  </si>
  <si>
    <t xml:space="preserve">公私立大專專任教師數</t>
  </si>
  <si>
    <t xml:space="preserve">女性公私立大專專任教師數</t>
  </si>
  <si>
    <t xml:space="preserve">女性公私立大專專任教師數*100</t>
  </si>
  <si>
    <t xml:space="preserve">男性公私立大專學生數</t>
  </si>
  <si>
    <t xml:space="preserve">男性公私立大專學生數*100</t>
  </si>
  <si>
    <t xml:space="preserve">公私立大專學生數</t>
  </si>
  <si>
    <t xml:space="preserve">女性公私立大專學生數</t>
  </si>
  <si>
    <t xml:space="preserve">女性公私立大專學生數*100</t>
  </si>
  <si>
    <t xml:space="preserve">4-10.特殊教育</t>
  </si>
  <si>
    <t xml:space="preserve">男性公私立特殊學校專任教師數</t>
  </si>
  <si>
    <t xml:space="preserve">男性公私立特殊學校專任教師數*100</t>
  </si>
  <si>
    <t xml:space="preserve">公私立特殊學校專任教師數</t>
  </si>
  <si>
    <t xml:space="preserve">女性公私立特殊學校專任教師數</t>
  </si>
  <si>
    <t xml:space="preserve">女性公私立特殊學校專任教師數*100</t>
  </si>
  <si>
    <t xml:space="preserve">男性公私立特殊學校學生數</t>
  </si>
  <si>
    <t xml:space="preserve">男性公私立特殊學校學生數*100</t>
  </si>
  <si>
    <t xml:space="preserve">公私立特殊學校學生數</t>
  </si>
  <si>
    <t xml:space="preserve">女性公私立特殊學校學生數</t>
  </si>
  <si>
    <t xml:space="preserve">女性公私立特殊學校學生數*100</t>
  </si>
  <si>
    <t xml:space="preserve">4-11.社會教育</t>
  </si>
  <si>
    <t xml:space="preserve">男性公私立補習及進修學校專任教師數</t>
  </si>
  <si>
    <r>
      <rPr>
        <sz val="10"/>
        <color rgb="FF000000"/>
        <rFont val="微軟正黑體"/>
        <family val="0"/>
        <charset val="136"/>
      </rPr>
      <t xml:space="preserve">附註：新住民取得學歷人數，應統計截至年底，補校畢及學歷鑑定新住民人數。
　　　私立補習及進修學校 不計入高級中等學校進修部</t>
    </r>
    <r>
      <rPr>
        <sz val="10"/>
        <color rgb="FF000000"/>
        <rFont val="微軟正黑體"/>
        <family val="2"/>
        <charset val="136"/>
      </rPr>
      <t xml:space="preserve">(</t>
    </r>
    <r>
      <rPr>
        <sz val="10"/>
        <color rgb="FF000000"/>
        <rFont val="微軟正黑體"/>
        <family val="0"/>
        <charset val="136"/>
      </rPr>
      <t xml:space="preserve">學校</t>
    </r>
    <r>
      <rPr>
        <sz val="10"/>
        <color rgb="FF000000"/>
        <rFont val="微軟正黑體"/>
        <family val="2"/>
        <charset val="136"/>
      </rPr>
      <t xml:space="preserve">)</t>
    </r>
    <r>
      <rPr>
        <sz val="10"/>
        <color rgb="FF000000"/>
        <rFont val="微軟正黑體"/>
        <family val="0"/>
        <charset val="136"/>
      </rPr>
      <t xml:space="preserve">。 
             </t>
    </r>
  </si>
  <si>
    <t xml:space="preserve">男性公私立補習及進修學校專任教師數
*100</t>
  </si>
  <si>
    <t xml:space="preserve">公私立補習及進修學校專任教師數</t>
  </si>
  <si>
    <t xml:space="preserve">女性公私立補習及進修學校專任教師數</t>
  </si>
  <si>
    <t xml:space="preserve">女性公私立補習及進修學校專任教師數
*100</t>
  </si>
  <si>
    <t xml:space="preserve">男性公私立補習及進修學校學生數</t>
  </si>
  <si>
    <t xml:space="preserve">男性公私立補習及進修學校學生數*100</t>
  </si>
  <si>
    <t xml:space="preserve">公私立補習及進修學校學生數</t>
  </si>
  <si>
    <t xml:space="preserve">女性公私立補習及進修學校學生數</t>
  </si>
  <si>
    <t xml:space="preserve">女性公私立補習及進修學校學生數*100</t>
  </si>
  <si>
    <t xml:space="preserve">男性
新住民取得學歷人數</t>
  </si>
  <si>
    <t xml:space="preserve">男性新住民當年度取得學歷人數</t>
  </si>
  <si>
    <t xml:space="preserve">女性
新住民取得學歷人數</t>
  </si>
  <si>
    <t xml:space="preserve">女性新住民當年度取得學歷人數</t>
  </si>
  <si>
    <t xml:space="preserve">女性新住民當年度取得學歷比率</t>
  </si>
  <si>
    <t xml:space="preserve">女性新住民當年度取得學歷人數
*100</t>
  </si>
  <si>
    <t xml:space="preserve">新住民當年度取得學歷人數</t>
  </si>
  <si>
    <t xml:space="preserve">社區大學就學人數</t>
  </si>
  <si>
    <t xml:space="preserve">男性社區大學就學人數</t>
  </si>
  <si>
    <t xml:space="preserve">男性
社區大學就學人數*100</t>
  </si>
  <si>
    <t xml:space="preserve">女性社區大學就學人數</t>
  </si>
  <si>
    <t xml:space="preserve">女性
社區大學就學人數*100</t>
  </si>
  <si>
    <t xml:space="preserve">4-12勞工大學</t>
  </si>
  <si>
    <t xml:space="preserve">勞工大學性別比率</t>
  </si>
  <si>
    <t xml:space="preserve">男性學員人數</t>
  </si>
  <si>
    <r>
      <rPr>
        <sz val="8"/>
        <color rgb="FF000000"/>
        <rFont val="微軟正黑體"/>
        <family val="0"/>
        <charset val="136"/>
      </rPr>
      <t xml:space="preserve">男性學員人數</t>
    </r>
    <r>
      <rPr>
        <sz val="8"/>
        <color rgb="FF000000"/>
        <rFont val="微軟正黑體"/>
        <family val="2"/>
        <charset val="136"/>
      </rPr>
      <t xml:space="preserve">*100</t>
    </r>
  </si>
  <si>
    <t xml:space="preserve">勞工大學學員數</t>
  </si>
  <si>
    <t xml:space="preserve">女性學員人數</t>
  </si>
  <si>
    <r>
      <rPr>
        <sz val="8"/>
        <color rgb="FF000000"/>
        <rFont val="微軟正黑體"/>
        <family val="0"/>
        <charset val="136"/>
      </rPr>
      <t xml:space="preserve">女性學員人數</t>
    </r>
    <r>
      <rPr>
        <sz val="8"/>
        <color rgb="FF000000"/>
        <rFont val="微軟正黑體"/>
        <family val="2"/>
        <charset val="136"/>
      </rPr>
      <t xml:space="preserve">*100</t>
    </r>
  </si>
  <si>
    <t xml:space="preserve">4-13.社區大學性別議題相關課程數</t>
  </si>
  <si>
    <t xml:space="preserve">社區大學開設課程總數</t>
  </si>
  <si>
    <t xml:space="preserve">門</t>
  </si>
  <si>
    <t xml:space="preserve">社區大學性別相關課程數</t>
  </si>
  <si>
    <t xml:space="preserve">性別相關課程所占比率</t>
  </si>
  <si>
    <r>
      <rPr>
        <sz val="8"/>
        <color rgb="FF000000"/>
        <rFont val="微軟正黑體"/>
        <family val="0"/>
        <charset val="136"/>
      </rPr>
      <t xml:space="preserve">社區大學性別相關課程數</t>
    </r>
    <r>
      <rPr>
        <sz val="8"/>
        <color rgb="FF000000"/>
        <rFont val="微軟正黑體"/>
        <family val="2"/>
        <charset val="136"/>
      </rPr>
      <t xml:space="preserve">*100</t>
    </r>
  </si>
  <si>
    <t xml:space="preserve">4-14.原住民教育相關指標</t>
  </si>
  <si>
    <t xml:space="preserve">原住民族語教師人數</t>
  </si>
  <si>
    <t xml:space="preserve">男性教族語師人數</t>
  </si>
  <si>
    <t xml:space="preserve">男性族語教師人數*100</t>
  </si>
  <si>
    <t xml:space="preserve">族語教師人數</t>
  </si>
  <si>
    <t xml:space="preserve">女性別族語教師人數</t>
  </si>
  <si>
    <t xml:space="preserve">女性族語教師人數*100</t>
  </si>
  <si>
    <t xml:space="preserve">原住民部落大學學生數</t>
  </si>
  <si>
    <t xml:space="preserve">男學生數</t>
  </si>
  <si>
    <t xml:space="preserve">男學生數*100</t>
  </si>
  <si>
    <t xml:space="preserve">女學生數</t>
  </si>
  <si>
    <t xml:space="preserve">女學生數*100</t>
  </si>
  <si>
    <t xml:space="preserve">原住民中低收入戶子女課後輔導人數</t>
  </si>
  <si>
    <t xml:space="preserve">4-15.新住民子女就學概況</t>
  </si>
  <si>
    <t xml:space="preserve">新住民子女學生數</t>
  </si>
  <si>
    <t xml:space="preserve">國中、小合計</t>
  </si>
  <si>
    <t xml:space="preserve">男性公私立國中、小學新住民子女學生數</t>
  </si>
  <si>
    <t xml:space="preserve">男性公私立國中、小學新住民子女學生數*100</t>
  </si>
  <si>
    <t xml:space="preserve">公私立國中、小學新住民子女學生數</t>
  </si>
  <si>
    <t xml:space="preserve">女性公私立國中、小學新住民子女學生數</t>
  </si>
  <si>
    <t xml:space="preserve">女性公私立國中、小學新住民子女學生數*100</t>
  </si>
  <si>
    <t xml:space="preserve">男性公私立國中新住民子女學生數</t>
  </si>
  <si>
    <t xml:space="preserve">男性公私立國中新住民子女學生數*100</t>
  </si>
  <si>
    <t xml:space="preserve">公私立國中新住民子女學生數</t>
  </si>
  <si>
    <t xml:space="preserve">女性公私立國中新住民子女學生數</t>
  </si>
  <si>
    <t xml:space="preserve">女性公私立國中新住民子女學生數*100</t>
  </si>
  <si>
    <t xml:space="preserve">男性公私立國小新住民子女學生數</t>
  </si>
  <si>
    <t xml:space="preserve">男性公私立國小新住民子女學生數*100</t>
  </si>
  <si>
    <t xml:space="preserve">公私立國小新住民子女學生數</t>
  </si>
  <si>
    <t xml:space="preserve">女性公私立國小新住民子女學生數</t>
  </si>
  <si>
    <t xml:space="preserve">女性公私立國小新住民子女學生數*100</t>
  </si>
  <si>
    <t xml:space="preserve">4-16.補習學校新住民學生</t>
  </si>
  <si>
    <t xml:space="preserve">補習及進修學校新住民學生數</t>
  </si>
  <si>
    <t xml:space="preserve">男性公私立補習及進修學校新住民學生數</t>
  </si>
  <si>
    <t xml:space="preserve">男性公私立補習及進修學校新住民學生數*100</t>
  </si>
  <si>
    <t xml:space="preserve">公私立補習及進修學校新住民學生數</t>
  </si>
  <si>
    <t xml:space="preserve">女性公私立補習及進修學校新住民學生數</t>
  </si>
  <si>
    <t xml:space="preserve">女性公私立補習及進修學校新住民學生數*100</t>
  </si>
  <si>
    <t xml:space="preserve">4-17.大專院校環境教育相關科系(概況)</t>
  </si>
  <si>
    <t xml:space="preserve">大專校院環境相關科系(所)教師人數</t>
  </si>
  <si>
    <t xml:space="preserve">各公私立大專校院環境相關科系(所)之男性教師人數</t>
  </si>
  <si>
    <t xml:space="preserve">http://depart.moe.edu.tw/ED4500/cp.aspx?n=C1EE66D2D9BD36A5
http://depart.moe.edu.tw/ED4500/cp.aspx?n=DCD2BE18CFAF30D0</t>
  </si>
  <si>
    <t xml:space="preserve">各公私立大專校院環境相關科系(所)之男性教師人數*100</t>
  </si>
  <si>
    <t xml:space="preserve">各公私立大專校院環境相關科系(所)之教師人數</t>
  </si>
  <si>
    <t xml:space="preserve">各公私立大專校院環境相關科系(所)之女性教師人數</t>
  </si>
  <si>
    <t xml:space="preserve">各公私立大專校院環境相關科系(所)之女性教師人數*100</t>
  </si>
  <si>
    <t xml:space="preserve">大專校院環境相關科系(所)在學學生人數</t>
  </si>
  <si>
    <t xml:space="preserve">各公私立大專校院環境相關科系(所)之男性在學學生數</t>
  </si>
  <si>
    <t xml:space="preserve">各公私立大專校院環境相關科系(所)之男性在學學生數*100</t>
  </si>
  <si>
    <t xml:space="preserve">各公私立大專校院環境相關科系(所)之在學學生數</t>
  </si>
  <si>
    <t xml:space="preserve">各公私立大專校院環境相關科系(所)之女性在學學生數</t>
  </si>
  <si>
    <t xml:space="preserve">各公私立大專校院環境相關科系(所)之女性在學學生數*100</t>
  </si>
  <si>
    <t xml:space="preserve">大專校院環境相關科系(所)畢業學生人數 </t>
  </si>
  <si>
    <t xml:space="preserve">各公私立大專校院環境相關科系(所)之男性畢業生人數</t>
  </si>
  <si>
    <t xml:space="preserve">各公私立大專校院環境相關科系(所)之男性畢業生人數*100</t>
  </si>
  <si>
    <t xml:space="preserve">各公私立大專校院環境相關科系(所)之畢業生人數</t>
  </si>
  <si>
    <t xml:space="preserve">各公私立大專校院環境相關科系(所)之女性畢業生人數</t>
  </si>
  <si>
    <t xml:space="preserve">各公私立大專校院環境相關科系(所)之女性畢業生人數*100</t>
  </si>
  <si>
    <t xml:space="preserve">4-18.文化演藝人員與藝文活動</t>
  </si>
  <si>
    <t xml:space="preserve">街頭藝人核發證數（個人組）</t>
  </si>
  <si>
    <t xml:space="preserve">男性
街頭
藝人
核發
證數</t>
  </si>
  <si>
    <t xml:space="preserve">本府文化局</t>
  </si>
  <si>
    <t xml:space="preserve">公務統計報表</t>
  </si>
  <si>
    <t xml:space="preserve">街頭
藝人
核發
證數</t>
  </si>
  <si>
    <t xml:space="preserve">女性
街頭
藝人
核發
證數</t>
  </si>
  <si>
    <t xml:space="preserve">百女當男</t>
  </si>
  <si>
    <t xml:space="preserve">男性
街頭
藝人
核發
證數*100
</t>
  </si>
  <si>
    <t xml:space="preserve">藝術家舉辦展演活動(個展)之場次</t>
  </si>
  <si>
    <t xml:space="preserve">場次</t>
  </si>
  <si>
    <t xml:space="preserve">文化局舉辦之男性藝術家展演活動(個展)場次</t>
  </si>
  <si>
    <t xml:space="preserve">文化局舉辦之女性藝術家展演活動(個展)場次</t>
  </si>
  <si>
    <t xml:space="preserve">女性占比</t>
  </si>
  <si>
    <t xml:space="preserve">文化局舉辦之女性藝術家展演活動(個展)場次*100</t>
  </si>
  <si>
    <t xml:space="preserve">文化局舉辦之藝術家展演活動(個展)場次</t>
  </si>
  <si>
    <t xml:space="preserve">4-19.文化志工及圖書工作人員</t>
  </si>
  <si>
    <t xml:space="preserve">文化志工人數</t>
  </si>
  <si>
    <t xml:space="preserve">男性
文化
志工
人數</t>
  </si>
  <si>
    <t xml:space="preserve">文化
志工
人數</t>
  </si>
  <si>
    <t xml:space="preserve">女性
文化
志工
人數</t>
  </si>
  <si>
    <t xml:space="preserve">男性
文化
志工
人數
*100</t>
  </si>
  <si>
    <t xml:space="preserve">市立圖書工作人員人數</t>
  </si>
  <si>
    <t xml:space="preserve">市立圖書工作人員男性人數 </t>
  </si>
  <si>
    <t xml:space="preserve">市立圖書工作人員男性人數</t>
  </si>
  <si>
    <t xml:space="preserve">市立圖書工作人員</t>
  </si>
  <si>
    <t xml:space="preserve">市立圖書工作人員女性人數</t>
  </si>
  <si>
    <t xml:space="preserve">市立圖書工作人員男性人數*100</t>
  </si>
  <si>
    <t xml:space="preserve">4-20.圖書借閱證核發人數</t>
  </si>
  <si>
    <t xml:space="preserve">圖書借閱證核發人數</t>
  </si>
  <si>
    <t xml:space="preserve">圖書借閱證核發男性人數</t>
  </si>
  <si>
    <t xml:space="preserve">圖書借閱證核發女性人數</t>
  </si>
  <si>
    <t xml:space="preserve">圖書借閱證核發男性人數
*100</t>
  </si>
  <si>
    <t xml:space="preserve">
圖書借閱證核發女性人數</t>
  </si>
  <si>
    <t xml:space="preserve">4-21.推展志願服務</t>
  </si>
  <si>
    <t xml:space="preserve">107年新增</t>
  </si>
  <si>
    <t xml:space="preserve">4-22.大專校院各校科系</t>
  </si>
  <si>
    <t xml:space="preserve">4-23-1.社區大學</t>
  </si>
  <si>
    <t xml:space="preserve">4-23-2.樂齡中心</t>
  </si>
  <si>
    <t xml:space="preserve">4-24.長青學苑</t>
  </si>
  <si>
    <t xml:space="preserve">4-25.圖書館志工</t>
  </si>
  <si>
    <t xml:space="preserve">4-26.街頭藝人</t>
  </si>
  <si>
    <t xml:space="preserve">4-27.殯葬業者</t>
  </si>
  <si>
    <t xml:space="preserve">5-1.外籍勞工健檢</t>
  </si>
  <si>
    <t xml:space="preserve">健檢人數</t>
  </si>
  <si>
    <t xml:space="preserve">男性健檢人數</t>
  </si>
  <si>
    <t xml:space="preserve">不合
格率</t>
  </si>
  <si>
    <t xml:space="preserve">男性健檢不合格人數*100</t>
  </si>
  <si>
    <t xml:space="preserve">女性健檢人數</t>
  </si>
  <si>
    <t xml:space="preserve">女性健檢不合格人數*100</t>
  </si>
  <si>
    <t xml:space="preserve">不合格人次</t>
  </si>
  <si>
    <t xml:space="preserve">男性健檢不合格人次</t>
  </si>
  <si>
    <t xml:space="preserve">X光肺部檢查</t>
  </si>
  <si>
    <t xml:space="preserve">男性X光肺部檢查不合格人次*100</t>
  </si>
  <si>
    <t xml:space="preserve">HIV抗體檢查</t>
  </si>
  <si>
    <t xml:space="preserve">男性HIV抗體檢查不合格人次*100</t>
  </si>
  <si>
    <t xml:space="preserve">梅毒血清檢查</t>
  </si>
  <si>
    <t xml:space="preserve">男性梅毒血清檢查不合格人次*100</t>
  </si>
  <si>
    <t xml:space="preserve">腸內寄生蟲檢查</t>
  </si>
  <si>
    <t xml:space="preserve">男性腸內寄生蟲檢查不合格人次*100</t>
  </si>
  <si>
    <t xml:space="preserve">女性健檢不合格人次</t>
  </si>
  <si>
    <t xml:space="preserve">女性X光肺部檢查不合格人次*100</t>
  </si>
  <si>
    <t xml:space="preserve">女性HIV抗體檢查不合格人次*100</t>
  </si>
  <si>
    <t xml:space="preserve">女性梅毒血清檢查不合格人次*100</t>
  </si>
  <si>
    <t xml:space="preserve">女性腸內寄生蟲檢查不合格人次*100</t>
  </si>
  <si>
    <t xml:space="preserve">5-2.醫療服務量</t>
  </si>
  <si>
    <t xml:space="preserve">就醫者比率</t>
  </si>
  <si>
    <t xml:space="preserve">人/十萬人</t>
  </si>
  <si>
    <t xml:space="preserve">公私立醫院診所患者人數*100,000</t>
  </si>
  <si>
    <t xml:space="preserve">年中人口數</t>
  </si>
  <si>
    <t xml:space="preserve">在醫療機構分娩之比率</t>
  </si>
  <si>
    <t xml:space="preserve">在醫療機構分娩人次*100</t>
  </si>
  <si>
    <t xml:space="preserve">出生通報生母人數</t>
  </si>
  <si>
    <t xml:space="preserve">5-3.法定傳染病-確定人數</t>
  </si>
  <si>
    <t xml:space="preserve">男性法定傳染病確定患者人數</t>
  </si>
  <si>
    <t xml:space="preserve">每萬人</t>
  </si>
  <si>
    <t xml:space="preserve">男性
法定傳染病
確定患者
人數*10,000</t>
  </si>
  <si>
    <t xml:space="preserve">男性期中人口數</t>
  </si>
  <si>
    <t xml:space="preserve">女性法定傳染病確定患者人數</t>
  </si>
  <si>
    <t xml:space="preserve">女性法定傳染病確定患者人數*10,000</t>
  </si>
  <si>
    <t xml:space="preserve">第一類</t>
  </si>
  <si>
    <t xml:space="preserve">男性第一類法定傳染病確定患者人數</t>
  </si>
  <si>
    <t xml:space="preserve">女性第一類法定傳染病確定患者人數</t>
  </si>
  <si>
    <t xml:space="preserve">第二類</t>
  </si>
  <si>
    <t xml:space="preserve">男性第二類法定傳染病確定患者人數</t>
  </si>
  <si>
    <t xml:space="preserve">女性第二類法定傳染病確定患者人數</t>
  </si>
  <si>
    <t xml:space="preserve">第三類</t>
  </si>
  <si>
    <t xml:space="preserve">男性第三類法定傳染病確定患者人數</t>
  </si>
  <si>
    <t xml:space="preserve">女性第三類法定傳染病確定患者人數</t>
  </si>
  <si>
    <t xml:space="preserve">第四類</t>
  </si>
  <si>
    <t xml:space="preserve">男性第四類法定傳染病確定患者人數</t>
  </si>
  <si>
    <t xml:space="preserve">女性第四類法定傳染病確定患者人數</t>
  </si>
  <si>
    <t xml:space="preserve">第五類</t>
  </si>
  <si>
    <t xml:space="preserve">男性第五類法定傳染病確定患者人數</t>
  </si>
  <si>
    <t xml:space="preserve">女性第五類法定傳染病確定患者人數</t>
  </si>
  <si>
    <t xml:space="preserve">5-4.法定傳染病-HIV感染者</t>
  </si>
  <si>
    <t xml:space="preserve">男性HIV感染者人數</t>
  </si>
  <si>
    <t xml:space="preserve">女性HIV感染者人數</t>
  </si>
  <si>
    <t xml:space="preserve">19歲以下</t>
  </si>
  <si>
    <t xml:space="preserve">男性19歲以下HIV感染者人數</t>
  </si>
  <si>
    <t xml:space="preserve">女性19歲以下HIV感染者人數</t>
  </si>
  <si>
    <t xml:space="preserve">20-29歲</t>
  </si>
  <si>
    <t xml:space="preserve">男性20-未滿30歲HIV感染者人數</t>
  </si>
  <si>
    <t xml:space="preserve">女性20-未滿30歲HIV感染者人數</t>
  </si>
  <si>
    <t xml:space="preserve">30-39歲</t>
  </si>
  <si>
    <t xml:space="preserve">男性30-未滿40歲HIV感染者人數</t>
  </si>
  <si>
    <t xml:space="preserve">女性30-未滿40歲HIV感染者人數</t>
  </si>
  <si>
    <t xml:space="preserve">40-49歲</t>
  </si>
  <si>
    <t xml:space="preserve">男性40-未滿50歲HIV感染者人數</t>
  </si>
  <si>
    <t xml:space="preserve">女性40-未滿50歲HIV感染者人數</t>
  </si>
  <si>
    <t xml:space="preserve">男性50-未滿60歲HIV感染者人數</t>
  </si>
  <si>
    <t xml:space="preserve">女性50-未滿60歲HIV感染者人數</t>
  </si>
  <si>
    <t xml:space="preserve">60-69歲</t>
  </si>
  <si>
    <t xml:space="preserve">男性60-未滿70歲HIV感染者人數</t>
  </si>
  <si>
    <t xml:space="preserve">女性60-未滿70歲HIV感染者人數</t>
  </si>
  <si>
    <t xml:space="preserve">70歲以上</t>
  </si>
  <si>
    <t xml:space="preserve">男性70歲以上HIV感染者人數</t>
  </si>
  <si>
    <t xml:space="preserve">女性70歲以上HIV感染者人數</t>
  </si>
  <si>
    <t xml:space="preserve">不詳</t>
  </si>
  <si>
    <t xml:space="preserve">男性年齡不詳HIV感染者人數</t>
  </si>
  <si>
    <t xml:space="preserve">女性年齡不詳HIV感染者人數</t>
  </si>
  <si>
    <t xml:space="preserve">5-5.法定傳染病-HIV死亡者</t>
  </si>
  <si>
    <t xml:space="preserve">男性HIV死亡者人數</t>
  </si>
  <si>
    <t xml:space="preserve">女性HIV死亡者人數</t>
  </si>
  <si>
    <t xml:space="preserve">男性19歲以下HIV死亡者人數</t>
  </si>
  <si>
    <t xml:space="preserve">女性19歲以下HIV死亡者人數</t>
  </si>
  <si>
    <t xml:space="preserve">男性20-未滿30歲HIV死亡者人數</t>
  </si>
  <si>
    <t xml:space="preserve">女性20-未滿30歲HIV死亡者人數</t>
  </si>
  <si>
    <t xml:space="preserve">男性30-未滿40歲HIV死亡者人數</t>
  </si>
  <si>
    <t xml:space="preserve">女性30-未滿40歲HIV死亡者人數</t>
  </si>
  <si>
    <t xml:space="preserve">男性40-未滿50歲HIV死亡者人數</t>
  </si>
  <si>
    <t xml:space="preserve">女性40-未滿50歲HIV死亡者人數</t>
  </si>
  <si>
    <t xml:space="preserve">男性50-未滿60歲HIV死亡者人數</t>
  </si>
  <si>
    <t xml:space="preserve">女性50-未滿60歲HIV死亡者人數</t>
  </si>
  <si>
    <t xml:space="preserve">男性60-未滿70歲HIV死亡者人數</t>
  </si>
  <si>
    <t xml:space="preserve">女性60-未滿70歲HIV死亡者人數</t>
  </si>
  <si>
    <t xml:space="preserve">男性70歲以上HIV死亡者人數</t>
  </si>
  <si>
    <t xml:space="preserve">女性70歲以上HIV死亡者人數</t>
  </si>
  <si>
    <t xml:space="preserve">男性年齡不詳HIV死亡者人數</t>
  </si>
  <si>
    <t xml:space="preserve">女性年齡不詳HIV死亡者人數</t>
  </si>
  <si>
    <t xml:space="preserve">5-6.死亡人數-主要死因</t>
  </si>
  <si>
    <t xml:space="preserve">癌症</t>
  </si>
  <si>
    <t xml:space="preserve">男性癌症死亡人數</t>
  </si>
  <si>
    <t xml:space="preserve">女性癌症死亡人數</t>
  </si>
  <si>
    <t xml:space="preserve">心臟疾病</t>
  </si>
  <si>
    <t xml:space="preserve">男性心臟疾病死亡人數</t>
  </si>
  <si>
    <t xml:space="preserve">女性心臟疾病死亡人數</t>
  </si>
  <si>
    <t xml:space="preserve">腦血管疾病</t>
  </si>
  <si>
    <t xml:space="preserve">男性腦血管疾病死亡人數</t>
  </si>
  <si>
    <t xml:space="preserve">女性腦血管疾病死亡人數</t>
  </si>
  <si>
    <t xml:space="preserve">糖尿病</t>
  </si>
  <si>
    <t xml:space="preserve">男性糖尿病死亡人數</t>
  </si>
  <si>
    <t xml:space="preserve">女性糖尿病死亡人數</t>
  </si>
  <si>
    <t xml:space="preserve">事故傷害</t>
  </si>
  <si>
    <t xml:space="preserve">男性事故傷害死亡人數</t>
  </si>
  <si>
    <t xml:space="preserve">女性事故傷害死亡人數</t>
  </si>
  <si>
    <t xml:space="preserve">肺炎</t>
  </si>
  <si>
    <t xml:space="preserve">男性肺炎死亡人數</t>
  </si>
  <si>
    <t xml:space="preserve">女性肺炎死亡人數</t>
  </si>
  <si>
    <t xml:space="preserve">慢性下呼吸道疾病</t>
  </si>
  <si>
    <t xml:space="preserve">男性慢性下呼吸道疾病死亡人數</t>
  </si>
  <si>
    <t xml:space="preserve">女性慢性下呼吸道疾病死亡人數</t>
  </si>
  <si>
    <t xml:space="preserve">慢性肝病及肝硬化 </t>
  </si>
  <si>
    <t xml:space="preserve">男性慢性肝病及肝硬化死亡人數</t>
  </si>
  <si>
    <t xml:space="preserve">女性慢性肝病及肝硬化死亡人數</t>
  </si>
  <si>
    <t xml:space="preserve">腎炎、腎徵候群及腎性病變</t>
  </si>
  <si>
    <t xml:space="preserve">男性腎炎、腎徵候群及腎性病變死亡人數</t>
  </si>
  <si>
    <t xml:space="preserve">女性腎炎、腎徵候群及腎性病變死亡人數</t>
  </si>
  <si>
    <t xml:space="preserve">高血壓性疾病</t>
  </si>
  <si>
    <t xml:space="preserve">男性高血壓性疾病死亡人數</t>
  </si>
  <si>
    <t xml:space="preserve">女性高血壓性疾病死亡人數</t>
  </si>
  <si>
    <t xml:space="preserve">自殺</t>
  </si>
  <si>
    <t xml:space="preserve">男性自殺死亡人數</t>
  </si>
  <si>
    <t xml:space="preserve">女性自殺死亡人數</t>
  </si>
  <si>
    <t xml:space="preserve">敗血症</t>
  </si>
  <si>
    <t xml:space="preserve">男性敗血症死亡人數</t>
  </si>
  <si>
    <t xml:space="preserve">女性敗血症死亡人數</t>
  </si>
  <si>
    <t xml:space="preserve">男性其他死因死亡人數</t>
  </si>
  <si>
    <t xml:space="preserve">女性其他死因死亡人數</t>
  </si>
  <si>
    <t xml:space="preserve">5-7.死亡人數-各年齡別</t>
  </si>
  <si>
    <t xml:space="preserve">嬰兒（0歲）</t>
  </si>
  <si>
    <t xml:space="preserve">男性未滿1歲死亡人數</t>
  </si>
  <si>
    <t xml:space="preserve">女性未滿1歲死亡人數</t>
  </si>
  <si>
    <t xml:space="preserve">新生兒</t>
  </si>
  <si>
    <t xml:space="preserve">男性出生4週內死亡人數</t>
  </si>
  <si>
    <t xml:space="preserve">女性出生4週內死亡人數</t>
  </si>
  <si>
    <t xml:space="preserve">1-4歲</t>
  </si>
  <si>
    <t xml:space="preserve">男性1-未滿5歲死亡人數</t>
  </si>
  <si>
    <t xml:space="preserve">女性1-未滿5歲死亡人數</t>
  </si>
  <si>
    <t xml:space="preserve">5-14歲</t>
  </si>
  <si>
    <t xml:space="preserve">男性5-未滿15歲死亡人數</t>
  </si>
  <si>
    <t xml:space="preserve">女性5-未滿15歲死亡人數</t>
  </si>
  <si>
    <t xml:space="preserve">男性15-未滿25歲死亡人數</t>
  </si>
  <si>
    <t xml:space="preserve">女性15-未滿25歲死亡人數</t>
  </si>
  <si>
    <t xml:space="preserve">男性25-未滿45歲死亡人數</t>
  </si>
  <si>
    <t xml:space="preserve">女性25-未滿45歲死亡人數</t>
  </si>
  <si>
    <t xml:space="preserve">男性45-未滿65歲死亡人數</t>
  </si>
  <si>
    <t xml:space="preserve">女性45-未滿65歲死亡人數</t>
  </si>
  <si>
    <t xml:space="preserve">男性65歲以上死亡人數</t>
  </si>
  <si>
    <t xml:space="preserve">女性65歲以上死亡人數</t>
  </si>
  <si>
    <t xml:space="preserve">孕產婦</t>
  </si>
  <si>
    <t xml:space="preserve">孕產婦死亡人數</t>
  </si>
  <si>
    <t xml:space="preserve">5-8.死亡人數-主要癌症</t>
  </si>
  <si>
    <t xml:space="preserve">肺癌</t>
  </si>
  <si>
    <t xml:space="preserve">男性肺癌死亡人數</t>
  </si>
  <si>
    <t xml:space="preserve">女性肺癌死亡人數</t>
  </si>
  <si>
    <t xml:space="preserve">肝癌</t>
  </si>
  <si>
    <t xml:space="preserve">男性肝癌死亡人數</t>
  </si>
  <si>
    <t xml:space="preserve">女性肝癌死亡人數</t>
  </si>
  <si>
    <t xml:space="preserve">結腸直腸癌</t>
  </si>
  <si>
    <t xml:space="preserve">男性結腸直腸癌死亡人數</t>
  </si>
  <si>
    <t xml:space="preserve">女性結腸直腸癌死亡人數</t>
  </si>
  <si>
    <t xml:space="preserve">胃癌</t>
  </si>
  <si>
    <t xml:space="preserve">男性胃癌死亡人數</t>
  </si>
  <si>
    <t xml:space="preserve">女性胃癌死亡人數</t>
  </si>
  <si>
    <t xml:space="preserve">口腔癌</t>
  </si>
  <si>
    <t xml:space="preserve">男性口腔癌死亡人數</t>
  </si>
  <si>
    <t xml:space="preserve">女性口腔癌死亡人數</t>
  </si>
  <si>
    <t xml:space="preserve">食道癌</t>
  </si>
  <si>
    <t xml:space="preserve">男性食道癌死亡人數</t>
  </si>
  <si>
    <t xml:space="preserve">女性食道癌死亡人數</t>
  </si>
  <si>
    <t xml:space="preserve">胰臟癌</t>
  </si>
  <si>
    <t xml:space="preserve">男性胰臟癌死亡人數</t>
  </si>
  <si>
    <t xml:space="preserve">女性胰臟癌死亡人數</t>
  </si>
  <si>
    <t xml:space="preserve">非何杰金淋巴癌</t>
  </si>
  <si>
    <t xml:space="preserve">男性非何杰金淋巴癌死亡人數</t>
  </si>
  <si>
    <t xml:space="preserve">女性非何杰金淋巴癌死亡人數</t>
  </si>
  <si>
    <t xml:space="preserve">攝護腺癌</t>
  </si>
  <si>
    <t xml:space="preserve">攝護腺癌死亡人數</t>
  </si>
  <si>
    <t xml:space="preserve">女性乳癌</t>
  </si>
  <si>
    <t xml:space="preserve">女性乳癌死亡人數</t>
  </si>
  <si>
    <t xml:space="preserve">子宮頸癌</t>
  </si>
  <si>
    <t xml:space="preserve">子宮頸癌死亡人數</t>
  </si>
  <si>
    <t xml:space="preserve">5-9.死亡率-主要死因</t>
  </si>
  <si>
    <t xml:space="preserve">男性死亡人數*100,000</t>
  </si>
  <si>
    <t xml:space="preserve">女性死亡人數*100,000</t>
  </si>
  <si>
    <t xml:space="preserve">男性癌症死亡人數*100,000</t>
  </si>
  <si>
    <t xml:space="preserve">女性癌症死亡人數*100,000</t>
  </si>
  <si>
    <t xml:space="preserve">男性心臟疾病死亡人數*100,000</t>
  </si>
  <si>
    <t xml:space="preserve">女性心臟疾病死亡人數*100,000</t>
  </si>
  <si>
    <t xml:space="preserve">男性腦血管疾病死亡人數*100,000</t>
  </si>
  <si>
    <t xml:space="preserve">女性腦血管疾病死亡人數*100,000</t>
  </si>
  <si>
    <t xml:space="preserve">男性糖尿病死亡人數*100,000</t>
  </si>
  <si>
    <t xml:space="preserve">女性糖尿病死亡人數*100,000</t>
  </si>
  <si>
    <t xml:space="preserve">男性事故傷害死亡人數*100,000</t>
  </si>
  <si>
    <t xml:space="preserve">女性事故傷害死亡人數*100,000</t>
  </si>
  <si>
    <t xml:space="preserve">男性肺炎死亡人數*100,000</t>
  </si>
  <si>
    <t xml:space="preserve">女性肺炎死亡人數*100,000</t>
  </si>
  <si>
    <t xml:space="preserve">男性慢性下呼吸道疾病死亡人數*100,000</t>
  </si>
  <si>
    <t xml:space="preserve">女性慢性下呼吸道疾病死亡人數*100,000</t>
  </si>
  <si>
    <t xml:space="preserve">男性慢性肝病及肝硬化死亡人數*100,000</t>
  </si>
  <si>
    <t xml:space="preserve">女性慢性肝病及肝硬化死亡人數*100,000</t>
  </si>
  <si>
    <t xml:space="preserve">男性腎炎、腎徵候群及腎性病變死亡人數*100,000</t>
  </si>
  <si>
    <t xml:space="preserve">女性腎炎、腎徵候群及腎性病變死亡人數*100,000</t>
  </si>
  <si>
    <t xml:space="preserve">男性高血壓性疾病死亡人數*100,000</t>
  </si>
  <si>
    <t xml:space="preserve">女性高血壓性疾病死亡人數*100,000</t>
  </si>
  <si>
    <t xml:space="preserve">男性自殺死亡人數*100,000</t>
  </si>
  <si>
    <t xml:space="preserve">女性自殺死亡人數*100,000</t>
  </si>
  <si>
    <t xml:space="preserve">男性敗血症死亡人數*100,000</t>
  </si>
  <si>
    <t xml:space="preserve">女性敗血症死亡人數*100,000</t>
  </si>
  <si>
    <t xml:space="preserve">男性其他死亡人數*100,000</t>
  </si>
  <si>
    <t xml:space="preserve">女性其他死亡人數*100,000</t>
  </si>
  <si>
    <t xml:space="preserve">5-10.死亡率-各年齡別</t>
  </si>
  <si>
    <t xml:space="preserve">嬰兒</t>
  </si>
  <si>
    <t xml:space="preserve">男性未滿1歲死亡人數*100,000</t>
  </si>
  <si>
    <t xml:space="preserve">女性未滿1歲死亡人數*100,000</t>
  </si>
  <si>
    <t xml:space="preserve">男性出生後未滿4週內之死亡人數*100,000</t>
  </si>
  <si>
    <t xml:space="preserve">女性出生後未滿4週內之死亡人數*100,000</t>
  </si>
  <si>
    <t xml:space="preserve">0歲</t>
  </si>
  <si>
    <t xml:space="preserve">男性未滿1歲期中人口數</t>
  </si>
  <si>
    <t xml:space="preserve">女性未滿1歲期中人口數</t>
  </si>
  <si>
    <t xml:space="preserve">男性1-未滿5歲死亡人數*100,000</t>
  </si>
  <si>
    <t xml:space="preserve">男性1-未滿5歲期中人口數</t>
  </si>
  <si>
    <t xml:space="preserve">女性1-未滿5歲死亡人數*100,000</t>
  </si>
  <si>
    <t xml:space="preserve">女性1-未滿5歲期中人口數</t>
  </si>
  <si>
    <t xml:space="preserve">男性5-未滿15歲死亡人數*100,000</t>
  </si>
  <si>
    <t xml:space="preserve">男性5-未滿15歲期中人口數</t>
  </si>
  <si>
    <t xml:space="preserve">女性5-未滿15歲死亡人數*100,000</t>
  </si>
  <si>
    <t xml:space="preserve">女性5-未滿15歲期中人口數</t>
  </si>
  <si>
    <t xml:space="preserve">男性15-未滿25歲死亡人數*100,000</t>
  </si>
  <si>
    <t xml:space="preserve">男性15-未滿25歲期中人口數</t>
  </si>
  <si>
    <t xml:space="preserve">女性15-未滿25歲死亡人數*100,000</t>
  </si>
  <si>
    <t xml:space="preserve">女性15-未滿25歲期中人口數</t>
  </si>
  <si>
    <t xml:space="preserve">男性25-未滿45歲死亡人數*100,000</t>
  </si>
  <si>
    <t xml:space="preserve">男性25-未滿45歲期中人口數</t>
  </si>
  <si>
    <t xml:space="preserve">女性25-未滿45歲死亡人數*100,000</t>
  </si>
  <si>
    <t xml:space="preserve">女性25-未滿45歲期中人口數</t>
  </si>
  <si>
    <t xml:space="preserve">男性45-未滿65歲死亡人數*100,000</t>
  </si>
  <si>
    <t xml:space="preserve">男性45-未滿65歲期中人口數</t>
  </si>
  <si>
    <t xml:space="preserve">女性45-未滿65歲死亡人數*100,000</t>
  </si>
  <si>
    <t xml:space="preserve">女性45-未滿65歲期中人口數</t>
  </si>
  <si>
    <t xml:space="preserve">男性65歲以上死亡人數*100,000</t>
  </si>
  <si>
    <t xml:space="preserve">男性65歲以上期中人口數</t>
  </si>
  <si>
    <t xml:space="preserve">女性65歲以上死亡人數*100,000</t>
  </si>
  <si>
    <t xml:space="preserve">女性65歲以上期中人口數</t>
  </si>
  <si>
    <t xml:space="preserve">孕產婦死亡人數*100,000</t>
  </si>
  <si>
    <t xml:space="preserve">5-11.死亡率-主要癌症</t>
  </si>
  <si>
    <t xml:space="preserve">主要癌症死亡率</t>
  </si>
  <si>
    <t xml:space="preserve">男性肺癌死亡人數*100,000</t>
  </si>
  <si>
    <t xml:space="preserve">女性肺癌死亡人數*100,000</t>
  </si>
  <si>
    <t xml:space="preserve">男性肝癌死亡人數*100,000</t>
  </si>
  <si>
    <t xml:space="preserve">女性肝癌死亡人數*100,000</t>
  </si>
  <si>
    <t xml:space="preserve">男性結腸直腸癌死亡人數*100,000</t>
  </si>
  <si>
    <t xml:space="preserve">女性結腸直腸癌死亡人數*100,000</t>
  </si>
  <si>
    <t xml:space="preserve">男性胃癌死亡人數*100,000</t>
  </si>
  <si>
    <t xml:space="preserve">女性胃癌死亡人數*100,000</t>
  </si>
  <si>
    <t xml:space="preserve">男性口腔癌死亡人數*100,000</t>
  </si>
  <si>
    <t xml:space="preserve">女性口腔癌死亡人數*100,000</t>
  </si>
  <si>
    <t xml:space="preserve">男性食道癌死亡人數*100,000</t>
  </si>
  <si>
    <t xml:space="preserve">女性食道癌死亡人數*100,000</t>
  </si>
  <si>
    <t xml:space="preserve">男性胰臟癌死亡人數*100,000</t>
  </si>
  <si>
    <t xml:space="preserve">女性胰臟癌死亡人數*100,000</t>
  </si>
  <si>
    <t xml:space="preserve">男性非何杰金淋巴癌死亡人數*100,000</t>
  </si>
  <si>
    <t xml:space="preserve">女性非何杰金淋巴癌死亡人數*100,000</t>
  </si>
  <si>
    <t xml:space="preserve">攝護腺癌死亡人數*100,000</t>
  </si>
  <si>
    <t xml:space="preserve">女性乳癌死亡人數*100,000</t>
  </si>
  <si>
    <t xml:space="preserve">子宮頸癌死亡人數*100,000</t>
  </si>
  <si>
    <t xml:space="preserve">5-12.標準化死亡率-主要死因</t>
  </si>
  <si>
    <t xml:space="preserve">男性各年齡別死亡率乘以標準人口的比率總和</t>
  </si>
  <si>
    <t xml:space="preserve">女性各年齡別死亡率乘以標準人口的比率總和</t>
  </si>
  <si>
    <t xml:space="preserve">男性癌症死亡率乘以標準人口的比率總和</t>
  </si>
  <si>
    <t xml:space="preserve">女性癌症死亡率乘以標準人口的比率總和</t>
  </si>
  <si>
    <t xml:space="preserve">男性心臟疾病死亡率乘以標準人口的比率總和</t>
  </si>
  <si>
    <t xml:space="preserve">女性心臟疾病死亡率乘以標準人口的比率總和</t>
  </si>
  <si>
    <t xml:space="preserve">男性腦血管疾病死亡率乘以標準人口的比率總和</t>
  </si>
  <si>
    <t xml:space="preserve">女性腦血管疾病死亡率乘以標準人口的比率總和</t>
  </si>
  <si>
    <t xml:space="preserve">男性糖尿病死亡率乘以標準人口的比率總和</t>
  </si>
  <si>
    <t xml:space="preserve">女性糖尿病死亡率乘以標準人口的比率總和</t>
  </si>
  <si>
    <t xml:space="preserve">男性事故傷害死亡率乘以標準人口的比率總和</t>
  </si>
  <si>
    <t xml:space="preserve">女性事故傷害死亡率乘以標準人口的比率總和</t>
  </si>
  <si>
    <t xml:space="preserve">男性肺炎死亡率乘以標準人口的比率總和</t>
  </si>
  <si>
    <t xml:space="preserve">女性肺炎死亡率乘以標準人口的比率總和</t>
  </si>
  <si>
    <t xml:space="preserve">男性慢性下呼吸道疾病死亡率乘以標準人口的比率總和</t>
  </si>
  <si>
    <t xml:space="preserve">女性慢性下呼吸道疾病死亡率乘以標準人口的比率總和</t>
  </si>
  <si>
    <t xml:space="preserve">男性慢性肝病及肝硬化死亡率乘以標準人口的比率總和</t>
  </si>
  <si>
    <t xml:space="preserve">女性慢性肝病及肝硬化死亡率乘以標準人口的比率總和</t>
  </si>
  <si>
    <t xml:space="preserve">腎炎、腎徵候群及腎病變</t>
  </si>
  <si>
    <t xml:space="preserve">男性腎炎、腎徵候群及腎性病變死亡率乘以標準人口的比率總和</t>
  </si>
  <si>
    <t xml:space="preserve">女性腎炎、腎徵候群及腎性病變死亡率乘以標準人口的比率總和</t>
  </si>
  <si>
    <t xml:space="preserve">男性高血壓性疾病死亡率乘以標準人口的比率總和</t>
  </si>
  <si>
    <t xml:space="preserve">女性高血壓性疾病死亡率乘以標準人口的比率總和</t>
  </si>
  <si>
    <t xml:space="preserve">男性自殺死亡率乘以標準人口的比率總和</t>
  </si>
  <si>
    <t xml:space="preserve">女性自殺死亡率乘以標準人口的比率總和</t>
  </si>
  <si>
    <t xml:space="preserve">男性敗血症死亡率乘以標準人口的比率總和</t>
  </si>
  <si>
    <t xml:space="preserve">女性敗血症死亡率乘以標準人口的比率總和</t>
  </si>
  <si>
    <t xml:space="preserve">5-13.標準化死亡率-主要癌症</t>
  </si>
  <si>
    <t xml:space="preserve">男性肺癌死亡率乘以標準人口的比率總和</t>
  </si>
  <si>
    <t xml:space="preserve">女性肺癌死亡率乘以標準人口的比率總和</t>
  </si>
  <si>
    <t xml:space="preserve">男性肝癌死亡率乘以標準人口的比率總和</t>
  </si>
  <si>
    <t xml:space="preserve">女性肝癌死亡率乘以標準人口的比率總和</t>
  </si>
  <si>
    <t xml:space="preserve">男性結腸直腸癌死亡率乘以標準人口的比率總和</t>
  </si>
  <si>
    <t xml:space="preserve">女性結腸直腸癌死亡率乘以標準人口的比率總和</t>
  </si>
  <si>
    <t xml:space="preserve">男性胃癌死亡率乘以標準人口的比率總和</t>
  </si>
  <si>
    <t xml:space="preserve">女性胃癌死亡率乘以標準人口的比率總和</t>
  </si>
  <si>
    <t xml:space="preserve">男性口腔癌死亡率乘以標準人口的比率總和</t>
  </si>
  <si>
    <t xml:space="preserve">女性口腔癌死亡率乘以標準人口的比率總和</t>
  </si>
  <si>
    <t xml:space="preserve">男性食道癌死亡率乘以標準人口的比率總和</t>
  </si>
  <si>
    <t xml:space="preserve">女性食道癌死亡率乘以標準人口的比率總和</t>
  </si>
  <si>
    <t xml:space="preserve">男性胰臟癌死亡率乘以標準人口的比率總和</t>
  </si>
  <si>
    <t xml:space="preserve">女性胰臟癌死亡率乘以標準人口的比率總和</t>
  </si>
  <si>
    <t xml:space="preserve">男性非何杰金淋巴癌死亡率乘以標準人口的比率總和</t>
  </si>
  <si>
    <t xml:space="preserve">女性非何杰金淋巴癌死亡率乘以標準人口的比率總和</t>
  </si>
  <si>
    <t xml:space="preserve">男性攝護腺癌死亡率乘以標準人口的比率總和</t>
  </si>
  <si>
    <t xml:space="preserve">女性乳癌死亡率乘以標準人口的比率總和</t>
  </si>
  <si>
    <t xml:space="preserve">女性子宮頸癌死亡率乘以標準人口的比率總和</t>
  </si>
  <si>
    <t xml:space="preserve">5-14.自殺通報人次</t>
  </si>
  <si>
    <t xml:space="preserve">男性自殺通報人次</t>
  </si>
  <si>
    <t xml:space="preserve">女性自殺通報人次</t>
  </si>
  <si>
    <t xml:space="preserve">0-14歲</t>
  </si>
  <si>
    <t xml:space="preserve">男性未滿15歲自殺通報人次</t>
  </si>
  <si>
    <t xml:space="preserve">女性未滿15歲自殺通報人次</t>
  </si>
  <si>
    <t xml:space="preserve">男性15-未滿25歲自殺通報人次</t>
  </si>
  <si>
    <t xml:space="preserve">女性15-未滿25歲自殺通報人次</t>
  </si>
  <si>
    <t xml:space="preserve">男性25-未滿45歲自殺通報人次</t>
  </si>
  <si>
    <t xml:space="preserve">女性25-未滿45歲自殺通報人次</t>
  </si>
  <si>
    <t xml:space="preserve">男性45-未滿65歲自殺通報人次</t>
  </si>
  <si>
    <t xml:space="preserve">女性45-未滿65歲自殺通報人次</t>
  </si>
  <si>
    <t xml:space="preserve">65歲
以上</t>
  </si>
  <si>
    <t xml:space="preserve">男性65歲以上自殺通報人次</t>
  </si>
  <si>
    <t xml:space="preserve">女性65歲以上自殺通報人次</t>
  </si>
  <si>
    <t xml:space="preserve">5-15.各年齡別自殺死亡人數</t>
  </si>
  <si>
    <t xml:space="preserve">男性未滿15歲自殺死亡人數</t>
  </si>
  <si>
    <t xml:space="preserve">女性未滿15歲自殺死亡人數</t>
  </si>
  <si>
    <t xml:space="preserve">男性15-未滿25歲自殺死亡人數</t>
  </si>
  <si>
    <t xml:space="preserve">女性15-未滿25歲自殺死亡人數</t>
  </si>
  <si>
    <t xml:space="preserve">男性25-未滿45歲自殺死亡人數</t>
  </si>
  <si>
    <t xml:space="preserve">女性25-未滿45歲自殺死亡人數</t>
  </si>
  <si>
    <t xml:space="preserve">男性45-未滿65歲自殺死亡人數</t>
  </si>
  <si>
    <t xml:space="preserve">女性45-未滿65歲自殺死亡人數</t>
  </si>
  <si>
    <t xml:space="preserve">男性65歲以上自殺死亡人數</t>
  </si>
  <si>
    <t xml:space="preserve">女性65歲以上自殺死亡人數</t>
  </si>
  <si>
    <t xml:space="preserve">5-16.各年齡別自殺死亡率</t>
  </si>
  <si>
    <t xml:space="preserve">男性未滿15歲自殺死亡人數*100,000</t>
  </si>
  <si>
    <t xml:space="preserve">男性未滿15歲期中人口數</t>
  </si>
  <si>
    <t xml:space="preserve">女性未滿15歲自殺死亡人數*100,000</t>
  </si>
  <si>
    <t xml:space="preserve">女性未滿15歲期中人口數</t>
  </si>
  <si>
    <t xml:space="preserve">男性15-未滿25歲自殺死亡人數*100,000</t>
  </si>
  <si>
    <t xml:space="preserve">女性15-未滿25歲自殺死亡人數*100,000</t>
  </si>
  <si>
    <t xml:space="preserve">男性25-未滿45歲自殺死亡人數*100,000</t>
  </si>
  <si>
    <t xml:space="preserve">女性25-未滿45歲自殺死亡人數*100,000</t>
  </si>
  <si>
    <t xml:space="preserve">男性45-未滿65歲自殺死亡人數*100,000</t>
  </si>
  <si>
    <t xml:space="preserve">女性45-未滿65歲自殺死亡人數*100,000</t>
  </si>
  <si>
    <t xml:space="preserve">男性65歲以上自殺死亡人數*100,000</t>
  </si>
  <si>
    <t xml:space="preserve">女性65歲以上自殺死亡人數*100,000</t>
  </si>
  <si>
    <t xml:space="preserve">5-17.各年齡別醫師人數</t>
  </si>
  <si>
    <t xml:space="preserve">20-30歲</t>
  </si>
  <si>
    <t xml:space="preserve">20-30歲男性醫師人數</t>
  </si>
  <si>
    <t xml:space="preserve">20-30歲女性醫師人數</t>
  </si>
  <si>
    <t xml:space="preserve">31-40歲</t>
  </si>
  <si>
    <t xml:space="preserve">31-40歲男性醫師人數</t>
  </si>
  <si>
    <t xml:space="preserve">31-40歲女性醫師人數</t>
  </si>
  <si>
    <t xml:space="preserve">41-50歲</t>
  </si>
  <si>
    <t xml:space="preserve">41-50歲男性醫師人數</t>
  </si>
  <si>
    <t xml:space="preserve">41-50歲女性醫師人數</t>
  </si>
  <si>
    <t xml:space="preserve">51-60歲</t>
  </si>
  <si>
    <t xml:space="preserve">51-60歲男性醫師人數</t>
  </si>
  <si>
    <t xml:space="preserve">51-60歲女性醫師人數</t>
  </si>
  <si>
    <t xml:space="preserve">61-70歲</t>
  </si>
  <si>
    <t xml:space="preserve">61-70歲男性醫師人數</t>
  </si>
  <si>
    <t xml:space="preserve">61-70歲女性醫師人數</t>
  </si>
  <si>
    <t xml:space="preserve">71-80歲</t>
  </si>
  <si>
    <t xml:space="preserve">71-80歲男性醫師人數</t>
  </si>
  <si>
    <t xml:space="preserve">71-80歲女性醫師人數</t>
  </si>
  <si>
    <t xml:space="preserve">81-90歲</t>
  </si>
  <si>
    <t xml:space="preserve">81-90歲男性醫師人數</t>
  </si>
  <si>
    <t xml:space="preserve">81-90歲女性醫師人數</t>
  </si>
  <si>
    <t xml:space="preserve">91-100歲</t>
  </si>
  <si>
    <t xml:space="preserve">91-100歲男性醫師人數</t>
  </si>
  <si>
    <t xml:space="preserve">91-100歲女性醫師人數</t>
  </si>
  <si>
    <t xml:space="preserve">5-18.失能個案及主要照顧者</t>
  </si>
  <si>
    <t xml:space="preserve">失能個案</t>
  </si>
  <si>
    <t xml:space="preserve">失能個案男性人數</t>
  </si>
  <si>
    <t xml:space="preserve">失能個案女性人數</t>
  </si>
  <si>
    <t xml:space="preserve">失能個案主要照顧者</t>
  </si>
  <si>
    <t xml:space="preserve">失能個案男性主要照顧者</t>
  </si>
  <si>
    <t xml:space="preserve">失能個案女性主要照顧者</t>
  </si>
  <si>
    <t xml:space="preserve">5-19.護理之家照顧服務工作人員</t>
  </si>
  <si>
    <t xml:space="preserve">護理之家照顧服務工作人員</t>
  </si>
  <si>
    <t xml:space="preserve">護理之家照顧服務男性工作人員數</t>
  </si>
  <si>
    <t xml:space="preserve">護理之家照顧服務女性工作人員數</t>
  </si>
  <si>
    <t xml:space="preserve">5-20.吸菸人口推估</t>
  </si>
  <si>
    <t xml:space="preserve">吸菸人口推估</t>
  </si>
  <si>
    <t xml:space="preserve">吸菸人口比率推估數</t>
  </si>
  <si>
    <t xml:space="preserve">男性吸菸人口比率推估數</t>
  </si>
  <si>
    <t xml:space="preserve">女性吸菸人口比率推估數</t>
  </si>
  <si>
    <t xml:space="preserve">5-21.法院裁定執行戒酒教育人數</t>
  </si>
  <si>
    <t xml:space="preserve">法院裁定執行戒酒教育</t>
  </si>
  <si>
    <t xml:space="preserve">法院裁定執行戒酒教育者男性人數</t>
  </si>
  <si>
    <t xml:space="preserve">法院裁定執行戒酒教育者女性人數</t>
  </si>
  <si>
    <t xml:space="preserve">5-22.施用第一、二級毒品出監個案人數</t>
  </si>
  <si>
    <t xml:space="preserve">施用第一、二級毒品出監個案量</t>
  </si>
  <si>
    <t xml:space="preserve">男性施用第一、二級毒品出監個案人數</t>
  </si>
  <si>
    <t xml:space="preserve">女性施用第一、二級毒品出監個案人數</t>
  </si>
  <si>
    <t xml:space="preserve">5-23.人工流產人次</t>
  </si>
  <si>
    <t xml:space="preserve">人工流產</t>
  </si>
  <si>
    <t xml:space="preserve">人工流產人次</t>
  </si>
  <si>
    <t xml:space="preserve">5-24.死亡年齡</t>
  </si>
  <si>
    <t xml:space="preserve">死亡年齡</t>
  </si>
  <si>
    <t xml:space="preserve">平均數</t>
  </si>
  <si>
    <t xml:space="preserve">男性死亡年齡平均數</t>
  </si>
  <si>
    <t xml:space="preserve">本府衛生局、衛生福利部</t>
  </si>
  <si>
    <t xml:space="preserve">女性死亡年齡平均數</t>
  </si>
  <si>
    <t xml:space="preserve">中位數</t>
  </si>
  <si>
    <t xml:space="preserve">男性死亡年齡中位數</t>
  </si>
  <si>
    <t xml:space="preserve">女性死亡年齡中位數</t>
  </si>
  <si>
    <t xml:space="preserve">癌症死亡年齡</t>
  </si>
  <si>
    <t xml:space="preserve">男性癌症死亡年齡平均數</t>
  </si>
  <si>
    <t xml:space="preserve">女性癌症死亡年齡平均數</t>
  </si>
  <si>
    <t xml:space="preserve">男性癌症死亡年齡中位數</t>
  </si>
  <si>
    <t xml:space="preserve">女性癌症死亡年齡中位數</t>
  </si>
  <si>
    <t xml:space="preserve">5-25.主要罹癌就診人數</t>
  </si>
  <si>
    <t xml:space="preserve">男姓罹癌部位</t>
  </si>
  <si>
    <t xml:space="preserve">結腸、直腸、乙狀結腸連結部及肛門</t>
  </si>
  <si>
    <t xml:space="preserve">總人數</t>
  </si>
  <si>
    <t xml:space="preserve">男性罹患結腸、直腸、乙狀結腸連結部及肛門癌症就診總人數</t>
  </si>
  <si>
    <t xml:space="preserve">14歲以下</t>
  </si>
  <si>
    <t xml:space="preserve">14歲以下男性罹患結腸、直腸、乙狀結腸連結部及肛門癌症就診人數*100</t>
  </si>
  <si>
    <t xml:space="preserve">15-44歲</t>
  </si>
  <si>
    <t xml:space="preserve">15-44歲男性罹患結腸、直腸、乙狀結腸連結部及肛門癌症就診人數*100</t>
  </si>
  <si>
    <t xml:space="preserve">45-64歲男性罹患結腸、直腸、乙狀結腸連結部及肛門癌症就診人數*100</t>
  </si>
  <si>
    <t xml:space="preserve">男性罹患結腸、直腸、乙狀結腸連結部及肛門癌症就診人數*101</t>
  </si>
  <si>
    <t xml:space="preserve">65歲以上男性罹患結腸、直腸、乙狀結腸連結部及肛門癌症就診人數*100</t>
  </si>
  <si>
    <t xml:space="preserve">肝與肝內膽管</t>
  </si>
  <si>
    <t xml:space="preserve">男性罹患肝與肝內膽管癌症就診總人數</t>
  </si>
  <si>
    <t xml:space="preserve">14歲以下男性罹患肝與肝內膽管癌症就診人數*100</t>
  </si>
  <si>
    <t xml:space="preserve">15-44歲男性罹患肝與肝內膽管癌症就診人數*100</t>
  </si>
  <si>
    <t xml:space="preserve">45-64歲男性罹患肝與肝內膽管癌症就診人數*100</t>
  </si>
  <si>
    <t xml:space="preserve">65歲以上男性罹患肝與肝內膽管癌症就診人數*100</t>
  </si>
  <si>
    <t xml:space="preserve">女性罹癌部位</t>
  </si>
  <si>
    <t xml:space="preserve">乳房</t>
  </si>
  <si>
    <t xml:space="preserve">女性罹患乳房癌症就診總人數</t>
  </si>
  <si>
    <t xml:space="preserve">14歲以下女性罹患乳房癌症就診人數*100</t>
  </si>
  <si>
    <t xml:space="preserve">15-44歲女性罹患乳房癌症就診人數*100</t>
  </si>
  <si>
    <t xml:space="preserve">45-64歲女性罹患乳房癌症就診人數*100</t>
  </si>
  <si>
    <t xml:space="preserve">65歲以上女性罹患乳房癌症就診人數*100</t>
  </si>
  <si>
    <t xml:space="preserve">5-26.45-69歲婦女2年內曾接受乳房攝影篩檢率</t>
  </si>
  <si>
    <t xml:space="preserve">45-69歲婦女2年內曾接受乳房攝影</t>
  </si>
  <si>
    <t xml:space="preserve">篩檢人數</t>
  </si>
  <si>
    <t xml:space="preserve">45-69歲婦女2年內曾接受乳房攝影篩檢人數</t>
  </si>
  <si>
    <t xml:space="preserve">衛生福利部</t>
  </si>
  <si>
    <t xml:space="preserve">http://www.gender.ey.gov.tw/gecdb/Stat_Statistics_DetailData.aspx?sn=CTE1CnibG849cP2W53t%2bqQ%3d%3d&amp;d=194q2o4%2botzoYO%2b8OAMYew%3d%3d</t>
  </si>
  <si>
    <t xml:space="preserve">95年實際期間為94-95年,餘類推。</t>
  </si>
  <si>
    <t xml:space="preserve">篩檢率</t>
  </si>
  <si>
    <t xml:space="preserve">45-69歲女性人口數</t>
  </si>
  <si>
    <t xml:space="preserve">5-27.孕婦產前檢查之申報件數</t>
  </si>
  <si>
    <t xml:space="preserve">孕婦產前檢查之申報件數</t>
  </si>
  <si>
    <t xml:space="preserve">http://www.gender.ey.gov.tw/gecdb/Stat_Statistics_DetailData.aspx?sn=LAOrzh%2b267PlQ7vuOKdq6g%3d%3d&amp;d=194q2o4%2botzoYO%2b8OAMYew%3d%3d</t>
  </si>
  <si>
    <t xml:space="preserve">5-28.兩性門診、住院就診率</t>
  </si>
  <si>
    <t xml:space="preserve">門診
(包含急診)</t>
  </si>
  <si>
    <t xml:space="preserve">每十萬人口就診率</t>
  </si>
  <si>
    <t xml:space="preserve">每10萬人口男性門診就診率</t>
  </si>
  <si>
    <t xml:space="preserve">https://dep.mohw.gov.tw/DOS/np-3733-113.html</t>
  </si>
  <si>
    <t xml:space="preserve">每10萬人口女性門診就診率</t>
  </si>
  <si>
    <t xml:space="preserve">住院</t>
  </si>
  <si>
    <t xml:space="preserve">每10萬人口男性住院就診率</t>
  </si>
  <si>
    <t xml:space="preserve">每10萬人口女性住院就診率</t>
  </si>
  <si>
    <t xml:space="preserve">5-29.產後護理機構</t>
  </si>
  <si>
    <t xml:space="preserve">產後護理機構家數</t>
  </si>
  <si>
    <t xml:space="preserve">https://dep.mohw.gov.tw/DOS/lp-3555-113.html</t>
  </si>
  <si>
    <t xml:space="preserve">107年修訂</t>
  </si>
  <si>
    <t xml:space="preserve">產後護理機構床位數</t>
  </si>
  <si>
    <t xml:space="preserve">床</t>
  </si>
  <si>
    <t xml:space="preserve">6-1.性騷擾案件申訴</t>
  </si>
  <si>
    <t xml:space="preserve">依性騷擾防治法</t>
  </si>
  <si>
    <t xml:space="preserve">申訴</t>
  </si>
  <si>
    <t xml:space="preserve">件數</t>
  </si>
  <si>
    <t xml:space="preserve">性騷擾防治法男性申訴案件數</t>
  </si>
  <si>
    <t xml:space="preserve">性騷擾防治法女性申訴案件數</t>
  </si>
  <si>
    <t xml:space="preserve">成立件數</t>
  </si>
  <si>
    <t xml:space="preserve">性騷擾防治法男性申訴案件成立件數</t>
  </si>
  <si>
    <t xml:space="preserve">性騷擾防治法女性申訴案件成立件數</t>
  </si>
  <si>
    <t xml:space="preserve">申訴人</t>
  </si>
  <si>
    <t xml:space="preserve">男性性騷擾防治法申訴案件申訴人數</t>
  </si>
  <si>
    <t xml:space="preserve">女性性騷擾防治法申訴案件申訴人數</t>
  </si>
  <si>
    <t xml:space="preserve">加害人</t>
  </si>
  <si>
    <t xml:space="preserve">男性性騷擾防治法申訴案件加害人數</t>
  </si>
  <si>
    <t xml:space="preserve">女性性騷擾防治法申訴案件加害人數</t>
  </si>
  <si>
    <t xml:space="preserve">再申訴</t>
  </si>
  <si>
    <t xml:space="preserve">性騷擾防治法再申訴案件數</t>
  </si>
  <si>
    <t xml:space="preserve">再申訴人</t>
  </si>
  <si>
    <t xml:space="preserve">男性性騷擾防治法再申訴案件再申訴人數</t>
  </si>
  <si>
    <t xml:space="preserve">女性性騷擾防治法再申訴案件再申訴人數</t>
  </si>
  <si>
    <t xml:space="preserve">男性性騷擾防治法再申訴案件加害人數</t>
  </si>
  <si>
    <t xml:space="preserve">女性性騷擾防治法再申訴案件加害人數</t>
  </si>
  <si>
    <t xml:space="preserve">依性別平等教育法</t>
  </si>
  <si>
    <t xml:space="preserve">男性性別平等教育法性騷擾案件申訴人數</t>
  </si>
  <si>
    <t xml:space="preserve">http://depart.moe.edu.tw/ED4500/cp.aspx?n=0A95D1021CCA80AE</t>
  </si>
  <si>
    <t xml:space="preserve">女性性別平等教育法性騷擾案件申訴人數</t>
  </si>
  <si>
    <t xml:space="preserve">行為人</t>
  </si>
  <si>
    <t xml:space="preserve">男性性別平等教育法性騷擾案件行為人數</t>
  </si>
  <si>
    <t xml:space="preserve">女性性別平等教育法性騷擾案件行為人數</t>
  </si>
  <si>
    <t xml:space="preserve">6-2.家庭暴力案件</t>
  </si>
  <si>
    <t xml:space="preserve">通報及求助件數</t>
  </si>
  <si>
    <t xml:space="preserve">家庭暴力通報及求助件數</t>
  </si>
  <si>
    <t xml:space="preserve">婚姻暴力</t>
  </si>
  <si>
    <t xml:space="preserve">婚姻暴力案件數</t>
  </si>
  <si>
    <t xml:space="preserve">兒童保護</t>
  </si>
  <si>
    <t xml:space="preserve">兒童保護案件數</t>
  </si>
  <si>
    <t xml:space="preserve">老人虐待</t>
  </si>
  <si>
    <t xml:space="preserve">老人虐待案件數</t>
  </si>
  <si>
    <t xml:space="preserve">其他家虐</t>
  </si>
  <si>
    <t xml:space="preserve">其他家虐案件數</t>
  </si>
  <si>
    <t xml:space="preserve">保護令</t>
  </si>
  <si>
    <t xml:space="preserve">聲請數</t>
  </si>
  <si>
    <t xml:space="preserve">男性聲請人</t>
  </si>
  <si>
    <t xml:space="preserve">家暴案件男性聲請人保護令聲請件數</t>
  </si>
  <si>
    <t xml:space="preserve">女性聲請人</t>
  </si>
  <si>
    <t xml:space="preserve">家暴案件女性聲請人保護令聲請件數</t>
  </si>
  <si>
    <t xml:space="preserve">核發數</t>
  </si>
  <si>
    <t xml:space="preserve">家暴案件男性聲請人保護令核發件數</t>
  </si>
  <si>
    <t xml:space="preserve">家暴案件女性聲請人保護令核發件數</t>
  </si>
  <si>
    <t xml:space="preserve">核發率</t>
  </si>
  <si>
    <t xml:space="preserve">家暴案件男性聲請人保護令核發件數*100</t>
  </si>
  <si>
    <t xml:space="preserve">家暴案件女性聲請人保護令核發件數*100</t>
  </si>
  <si>
    <t xml:space="preserve">虐童案件受害兒童致死人數</t>
  </si>
  <si>
    <t xml:space="preserve">男性兒童遭受虐待致死人數</t>
  </si>
  <si>
    <t xml:space="preserve">女性兒童遭受虐待致死人數</t>
  </si>
  <si>
    <t xml:space="preserve">6-3.家庭暴力案件領有保護令者</t>
  </si>
  <si>
    <t xml:space="preserve">男性家庭暴力被害者人數</t>
  </si>
  <si>
    <t xml:space="preserve">女性家庭暴力被害者人數</t>
  </si>
  <si>
    <t xml:space="preserve">案件類別</t>
  </si>
  <si>
    <t xml:space="preserve">男性婚姻暴力被害者人數</t>
  </si>
  <si>
    <t xml:space="preserve">女性婚姻暴力被害者人數</t>
  </si>
  <si>
    <t xml:space="preserve">男性兒童保護被害者人數</t>
  </si>
  <si>
    <t xml:space="preserve">女性兒童保護被害者人數</t>
  </si>
  <si>
    <t xml:space="preserve">男性老人虐待受害者人數</t>
  </si>
  <si>
    <t xml:space="preserve">女性老人虐待被害者人數</t>
  </si>
  <si>
    <t xml:space="preserve">女性其他家虐被害者人數</t>
  </si>
  <si>
    <t xml:space="preserve">男性其他家虐被害者人數</t>
  </si>
  <si>
    <t xml:space="preserve">被害者年齡</t>
  </si>
  <si>
    <t xml:space="preserve">0-5歲</t>
  </si>
  <si>
    <t xml:space="preserve">男性家庭暴力0-未滿6歲被害者人數</t>
  </si>
  <si>
    <t xml:space="preserve">女性家庭暴力0-未滿6歲被害者人數</t>
  </si>
  <si>
    <t xml:space="preserve">6~11歲</t>
  </si>
  <si>
    <t xml:space="preserve">男性家庭暴力6-未滿12歲被害者人數</t>
  </si>
  <si>
    <t xml:space="preserve">女性家庭暴力6-未滿12歲被害者人數</t>
  </si>
  <si>
    <t xml:space="preserve">12-17歲</t>
  </si>
  <si>
    <t xml:space="preserve">男性家庭暴力12-未滿18歲被害者人數</t>
  </si>
  <si>
    <t xml:space="preserve">女性家庭暴力12-未滿18歲被害者人數</t>
  </si>
  <si>
    <t xml:space="preserve">18-23歲</t>
  </si>
  <si>
    <t xml:space="preserve">男性家庭暴力18-未滿24歲被害者人數</t>
  </si>
  <si>
    <t xml:space="preserve">女性家庭暴力18-未滿24歲被害者人數</t>
  </si>
  <si>
    <t xml:space="preserve">24-39歲</t>
  </si>
  <si>
    <t xml:space="preserve">男性家庭暴力24-未滿40歲被害者人數</t>
  </si>
  <si>
    <t xml:space="preserve">女性家庭暴力24-未滿40歲被害者人數</t>
  </si>
  <si>
    <t xml:space="preserve">40-64歲</t>
  </si>
  <si>
    <t xml:space="preserve">男性家庭暴力40-未滿65歲被害者人數</t>
  </si>
  <si>
    <t xml:space="preserve">女性家庭暴力40-未滿65歲被害者人數</t>
  </si>
  <si>
    <t xml:space="preserve">男性家庭暴力65歲以上被害者人數</t>
  </si>
  <si>
    <t xml:space="preserve">女性家庭暴力65歲以上被害者人數</t>
  </si>
  <si>
    <t xml:space="preserve">男性家庭暴力年齡不詳被害者人數</t>
  </si>
  <si>
    <t xml:space="preserve">女性家庭暴力年齡不詳被害者人數</t>
  </si>
  <si>
    <t xml:space="preserve">6-4.家庭暴力加害者</t>
  </si>
  <si>
    <t xml:space="preserve">加害者</t>
  </si>
  <si>
    <t xml:space="preserve">男性家庭暴力案件加害者人數</t>
  </si>
  <si>
    <t xml:space="preserve">女性家庭暴力案件加害者人數</t>
  </si>
  <si>
    <t xml:space="preserve">加害者接受處遇人數</t>
  </si>
  <si>
    <t xml:space="preserve">男性加害者接受處遇人數</t>
  </si>
  <si>
    <t xml:space="preserve">女性加害者接受處遇人數</t>
  </si>
  <si>
    <t xml:space="preserve">違反家庭暴力罪嫌疑犯</t>
  </si>
  <si>
    <t xml:space="preserve">男性違反家庭暴力罪案件嫌疑者人數</t>
  </si>
  <si>
    <t xml:space="preserve">女性違反家庭暴力罪案件嫌疑者人數</t>
  </si>
  <si>
    <t xml:space="preserve">6-5.性侵害被害者年齡</t>
  </si>
  <si>
    <t xml:space="preserve">通報案件數</t>
  </si>
  <si>
    <t xml:space="preserve">性侵害通報案件數</t>
  </si>
  <si>
    <t xml:space="preserve">男性性侵害被害者人數</t>
  </si>
  <si>
    <t xml:space="preserve">女性性侵害被害者人數</t>
  </si>
  <si>
    <t xml:space="preserve">男性0-未滿6歲性侵害被害者人數</t>
  </si>
  <si>
    <t xml:space="preserve">女性0-未滿6歲性侵害被害者人數</t>
  </si>
  <si>
    <t xml:space="preserve">男性6-未滿12歲性侵害被害者人數</t>
  </si>
  <si>
    <t xml:space="preserve">女性6-未滿12歲性侵害被害者人數</t>
  </si>
  <si>
    <t xml:space="preserve">男性12-未滿18歲性侵害被害者人數</t>
  </si>
  <si>
    <t xml:space="preserve">女性12-未滿18歲性侵害被害者人數</t>
  </si>
  <si>
    <t xml:space="preserve">男性18-未滿24歲性侵害被害者人數</t>
  </si>
  <si>
    <t xml:space="preserve">女性18-未滿24歲性侵害被害者人數</t>
  </si>
  <si>
    <t xml:space="preserve">24-29歲</t>
  </si>
  <si>
    <t xml:space="preserve">男性24-未滿30歲性侵害被害者人數</t>
  </si>
  <si>
    <t xml:space="preserve">女性24-未滿30歲性侵害被害者人數</t>
  </si>
  <si>
    <t xml:space="preserve">男性30-未滿40歲性侵害被害者人數</t>
  </si>
  <si>
    <t xml:space="preserve">女性30-未滿40歲性侵害被害者人數</t>
  </si>
  <si>
    <t xml:space="preserve">男性40-未滿50歲性侵害被害者人數</t>
  </si>
  <si>
    <t xml:space="preserve">女性40-未滿50歲性侵害被害者人數</t>
  </si>
  <si>
    <t xml:space="preserve">50歲-64歲</t>
  </si>
  <si>
    <t xml:space="preserve">男性50-未滿65歲性侵害被害者人數</t>
  </si>
  <si>
    <t xml:space="preserve">女性50-未滿65歲性侵害被害者人數</t>
  </si>
  <si>
    <t xml:space="preserve">男性65歲以上性侵害被害者人數</t>
  </si>
  <si>
    <t xml:space="preserve">女性65歲以上性侵害被害者人數</t>
  </si>
  <si>
    <t xml:space="preserve">男性年齡不詳性侵害被害者人數</t>
  </si>
  <si>
    <t xml:space="preserve">女性年齡不詳性侵害被害者人數</t>
  </si>
  <si>
    <t xml:space="preserve">6-6.性侵害加害者</t>
  </si>
  <si>
    <t xml:space="preserve">性侵害加害者</t>
  </si>
  <si>
    <t xml:space="preserve">男性性侵害案件加害者人數</t>
  </si>
  <si>
    <t xml:space="preserve">女性性侵害案件加害者人數</t>
  </si>
  <si>
    <t xml:space="preserve">6-7.刑事案件犯罪人口率</t>
  </si>
  <si>
    <t xml:space="preserve">兒童</t>
  </si>
  <si>
    <t xml:space="preserve">男性未滿12歲刑案嫌疑犯人數</t>
  </si>
  <si>
    <t xml:space="preserve">本府警察局</t>
  </si>
  <si>
    <t xml:space="preserve">說明：各年齡層刑案犯罪人口率不含年齡不詳者。</t>
  </si>
  <si>
    <t xml:space="preserve">男性未滿12歲刑案嫌疑犯人數
*100,000</t>
  </si>
  <si>
    <t xml:space="preserve">男性未滿12歲期中人口數</t>
  </si>
  <si>
    <t xml:space="preserve">女性未滿12歲刑案嫌疑犯人數</t>
  </si>
  <si>
    <t xml:space="preserve">女性未滿12歲刑案嫌疑犯人數
*100,000</t>
  </si>
  <si>
    <t xml:space="preserve">女性未滿12歲期中人口數</t>
  </si>
  <si>
    <t xml:space="preserve">少年</t>
  </si>
  <si>
    <t xml:space="preserve">男性12-未滿18歲刑案嫌疑犯人數</t>
  </si>
  <si>
    <t xml:space="preserve">男性12-未滿18歲刑案嫌疑犯人數
*100,000</t>
  </si>
  <si>
    <t xml:space="preserve">男性12-未滿18歲期中人口數</t>
  </si>
  <si>
    <t xml:space="preserve">女性12-未滿18歲刑案嫌疑犯人數</t>
  </si>
  <si>
    <t xml:space="preserve">女性12-未滿18歲刑案嫌疑犯人數
*100,000</t>
  </si>
  <si>
    <t xml:space="preserve">女性12-未滿18歲期中人口數</t>
  </si>
  <si>
    <t xml:space="preserve">青年</t>
  </si>
  <si>
    <t xml:space="preserve">男性18-未滿24歲刑案嫌疑犯人數</t>
  </si>
  <si>
    <t xml:space="preserve">男性18-未滿24歲刑案嫌疑犯人數
*100,000</t>
  </si>
  <si>
    <t xml:space="preserve">男性18-未滿24歲期中人口數</t>
  </si>
  <si>
    <t xml:space="preserve">女性18-未滿24歲刑案嫌疑犯人數</t>
  </si>
  <si>
    <t xml:space="preserve">女性18-未滿24歲刑案嫌疑犯人數
*100,000</t>
  </si>
  <si>
    <t xml:space="preserve">女性18-未滿24歲期中人口數</t>
  </si>
  <si>
    <t xml:space="preserve">成年</t>
  </si>
  <si>
    <t xml:space="preserve">男性24歲以上刑案嫌疑犯人數</t>
  </si>
  <si>
    <t xml:space="preserve">男性24歲以上刑案嫌疑犯人數
*100,000</t>
  </si>
  <si>
    <t xml:space="preserve">男性24歲以上期中人口數</t>
  </si>
  <si>
    <t xml:space="preserve">女性24歲以上刑案嫌疑犯人數</t>
  </si>
  <si>
    <t xml:space="preserve">女性24歲以上刑案嫌疑犯人數
*100,000</t>
  </si>
  <si>
    <t xml:space="preserve">女性24歲以上期中人口數</t>
  </si>
  <si>
    <t xml:space="preserve">6-8.刑事案件嫌疑犯</t>
  </si>
  <si>
    <t xml:space="preserve">男性刑案嫌疑犯人數</t>
  </si>
  <si>
    <t xml:space="preserve">女性刑案嫌疑犯人數</t>
  </si>
  <si>
    <t xml:space="preserve">暴力犯罪</t>
  </si>
  <si>
    <t xml:space="preserve">男性暴力犯罪嫌疑犯人數</t>
  </si>
  <si>
    <t xml:space="preserve">女性暴力犯罪嫌疑犯人數</t>
  </si>
  <si>
    <t xml:space="preserve">竊盜</t>
  </si>
  <si>
    <t xml:space="preserve">男性竊盜嫌疑犯人數</t>
  </si>
  <si>
    <t xml:space="preserve">女性竊盜嫌疑犯人數</t>
  </si>
  <si>
    <t xml:space="preserve">賭博</t>
  </si>
  <si>
    <t xml:space="preserve">男性賭博嫌疑犯人數</t>
  </si>
  <si>
    <t xml:space="preserve">女性賭博嫌疑犯人數</t>
  </si>
  <si>
    <t xml:space="preserve">偽造文書</t>
  </si>
  <si>
    <t xml:space="preserve">男性偽造文書嫌疑犯人數</t>
  </si>
  <si>
    <t xml:space="preserve">女性偽造文書嫌疑犯人數</t>
  </si>
  <si>
    <t xml:space="preserve">毒品</t>
  </si>
  <si>
    <t xml:space="preserve">男性毒品嫌疑犯人數</t>
  </si>
  <si>
    <t xml:space="preserve">女性毒品嫌疑犯人數</t>
  </si>
  <si>
    <t xml:space="preserve">妨害婚姻及家庭</t>
  </si>
  <si>
    <t xml:space="preserve">男性妨礙婚姻及家庭嫌疑犯人數</t>
  </si>
  <si>
    <t xml:space="preserve">女性妨害婚姻及家庭嫌疑犯人數</t>
  </si>
  <si>
    <t xml:space="preserve">6-9.刑事案件被害者</t>
  </si>
  <si>
    <t xml:space="preserve">被害者依各種犯罪發生場所分</t>
  </si>
  <si>
    <t xml:space="preserve">男性各種犯罪發生場所被害者人數</t>
  </si>
  <si>
    <t xml:space="preserve">女性各種犯罪發生場所被害者人數</t>
  </si>
  <si>
    <t xml:space="preserve">住宅區</t>
  </si>
  <si>
    <t xml:space="preserve">男性住宅區被害者人數</t>
  </si>
  <si>
    <t xml:space="preserve">女性住宅區被害者人數</t>
  </si>
  <si>
    <t xml:space="preserve">市街商店</t>
  </si>
  <si>
    <t xml:space="preserve">男性市街商店被害者人數</t>
  </si>
  <si>
    <t xml:space="preserve">女性市街商店被害者人數</t>
  </si>
  <si>
    <t xml:space="preserve">特殊營業場所</t>
  </si>
  <si>
    <t xml:space="preserve">男性特殊營業場所被害者人數</t>
  </si>
  <si>
    <t xml:space="preserve">女性特殊營業場所被害者人數</t>
  </si>
  <si>
    <t xml:space="preserve">交通場所</t>
  </si>
  <si>
    <t xml:space="preserve">男性交通場所被害者人數</t>
  </si>
  <si>
    <t xml:space="preserve">女性交通場所被害者人數</t>
  </si>
  <si>
    <t xml:space="preserve">機關文教衛生</t>
  </si>
  <si>
    <t xml:space="preserve">男性機關文教衛生被害者人數</t>
  </si>
  <si>
    <t xml:space="preserve">女性機關文教衛生被害者人數</t>
  </si>
  <si>
    <t xml:space="preserve">金融保險證券機構</t>
  </si>
  <si>
    <t xml:space="preserve">男性金融保險證券機構被害者人數</t>
  </si>
  <si>
    <t xml:space="preserve">女性金融保險證券機構被害者人數</t>
  </si>
  <si>
    <t xml:space="preserve">工礦廠場及倉庫</t>
  </si>
  <si>
    <t xml:space="preserve">男性工礦廠場及倉庫被害者人數</t>
  </si>
  <si>
    <t xml:space="preserve">女性工礦廠場及倉庫被害者人數</t>
  </si>
  <si>
    <t xml:space="preserve">山林郊野</t>
  </si>
  <si>
    <t xml:space="preserve">男性山林郊野被害者人數</t>
  </si>
  <si>
    <t xml:space="preserve">女性山林郊野被害者人數</t>
  </si>
  <si>
    <t xml:space="preserve">男性其他場所被害者人數</t>
  </si>
  <si>
    <t xml:space="preserve">女性其他場所被害者人數</t>
  </si>
  <si>
    <t xml:space="preserve">6-10.刑事案件加害者</t>
  </si>
  <si>
    <t xml:space="preserve">加害者依各種犯罪發生場所分</t>
  </si>
  <si>
    <t xml:space="preserve">男性各種犯罪發生場所加害者人數</t>
  </si>
  <si>
    <t xml:space="preserve">女性各種犯罪發生場所加害者人數</t>
  </si>
  <si>
    <t xml:space="preserve">男性住宅區加害者人數</t>
  </si>
  <si>
    <t xml:space="preserve">女性住宅區加害者人數</t>
  </si>
  <si>
    <t xml:space="preserve">男性市街商店加害者人數</t>
  </si>
  <si>
    <t xml:space="preserve">女性市街商店加害者人數</t>
  </si>
  <si>
    <t xml:space="preserve">男性特殊營業場所加害者人數</t>
  </si>
  <si>
    <t xml:space="preserve">女性特殊營業場所加害者人數</t>
  </si>
  <si>
    <t xml:space="preserve">男性交通場所加害者人數</t>
  </si>
  <si>
    <t xml:space="preserve">女性交通場所加害者人數</t>
  </si>
  <si>
    <t xml:space="preserve">男性機關文教衛生場所加害者人數</t>
  </si>
  <si>
    <t xml:space="preserve">女性機關文教衛生場所加害者人數</t>
  </si>
  <si>
    <t xml:space="preserve">男性金融保險證券機構加害者人數</t>
  </si>
  <si>
    <t xml:space="preserve">女性金融保險證券機構加害者人數</t>
  </si>
  <si>
    <t xml:space="preserve">男性工礦廠場及倉庫加害者人數</t>
  </si>
  <si>
    <t xml:space="preserve">女性工礦廠場及倉庫加害者人數</t>
  </si>
  <si>
    <t xml:space="preserve">男性山林郊野加害者人數</t>
  </si>
  <si>
    <t xml:space="preserve">女性山林郊野加害者人數</t>
  </si>
  <si>
    <t xml:space="preserve">男性其他場所加害者人數</t>
  </si>
  <si>
    <t xml:space="preserve">女性其他場所加害者人數</t>
  </si>
  <si>
    <t xml:space="preserve">6-11.竊盜案件</t>
  </si>
  <si>
    <t xml:space="preserve">嫌疑犯</t>
  </si>
  <si>
    <t xml:space="preserve">犯罪人口率</t>
  </si>
  <si>
    <t xml:space="preserve">男性竊盜嫌疑犯人數*100,000</t>
  </si>
  <si>
    <t xml:space="preserve">男性期中人口數                                                                                                                                                                      </t>
  </si>
  <si>
    <t xml:space="preserve">女性竊盜嫌疑犯人數*100,000</t>
  </si>
  <si>
    <t xml:space="preserve">女性期中人口數                                                                                                                                                                      </t>
  </si>
  <si>
    <t xml:space="preserve">6-12.暴力犯罪嫌疑犯</t>
  </si>
  <si>
    <t xml:space="preserve">男性暴力案件嫌疑犯人數</t>
  </si>
  <si>
    <t xml:space="preserve">女性暴力案件嫌疑犯人數</t>
  </si>
  <si>
    <t xml:space="preserve">故意殺人</t>
  </si>
  <si>
    <t xml:space="preserve">男性故意殺人嫌疑犯人數</t>
  </si>
  <si>
    <t xml:space="preserve">女性故意殺人嫌疑犯人數</t>
  </si>
  <si>
    <t xml:space="preserve">擄人勒贖</t>
  </si>
  <si>
    <t xml:space="preserve">男性擄人勒贖嫌疑犯人數</t>
  </si>
  <si>
    <t xml:space="preserve">女性擄人勒贖嫌疑犯人數</t>
  </si>
  <si>
    <t xml:space="preserve">強盜</t>
  </si>
  <si>
    <t xml:space="preserve">男性強盜嫌疑犯人數</t>
  </si>
  <si>
    <t xml:space="preserve">女性強盜嫌疑犯人數</t>
  </si>
  <si>
    <t xml:space="preserve">搶奪</t>
  </si>
  <si>
    <t xml:space="preserve">男性搶奪案件嫌疑犯人數</t>
  </si>
  <si>
    <t xml:space="preserve">女性搶奪案件嫌疑犯人數</t>
  </si>
  <si>
    <t xml:space="preserve">重傷害</t>
  </si>
  <si>
    <t xml:space="preserve">男性重傷害嫌疑犯人數</t>
  </si>
  <si>
    <t xml:space="preserve">女性重傷害嫌疑犯人數</t>
  </si>
  <si>
    <t xml:space="preserve">重大恐嚇取財</t>
  </si>
  <si>
    <t xml:space="preserve">男性重大恐嚇取財嫌疑犯人數</t>
  </si>
  <si>
    <t xml:space="preserve">女性重大恐嚇取財嫌疑犯人數</t>
  </si>
  <si>
    <t xml:space="preserve">強制性交</t>
  </si>
  <si>
    <t xml:space="preserve">男性強制性交案件嫌疑犯人數</t>
  </si>
  <si>
    <t xml:space="preserve">女性強制性交案件嫌疑犯人數</t>
  </si>
  <si>
    <t xml:space="preserve">男性暴力案件嫌疑犯人數*100,000</t>
  </si>
  <si>
    <t xml:space="preserve">女性暴力案件嫌疑犯人數*100,000</t>
  </si>
  <si>
    <t xml:space="preserve">6-13.暴力犯罪被害人</t>
  </si>
  <si>
    <t xml:space="preserve">男性暴力案件被害人人數</t>
  </si>
  <si>
    <t xml:space="preserve">女性暴力案件被害人人數</t>
  </si>
  <si>
    <t xml:space="preserve">男性故意殺人被害人人數</t>
  </si>
  <si>
    <t xml:space="preserve">女性故意殺人被害人人數</t>
  </si>
  <si>
    <t xml:space="preserve">男性擄人勒贖被害人人數</t>
  </si>
  <si>
    <t xml:space="preserve">女性擄人勒贖被害人人數</t>
  </si>
  <si>
    <t xml:space="preserve">男性強盜被害人人數</t>
  </si>
  <si>
    <t xml:space="preserve">女性強盜被害人人數</t>
  </si>
  <si>
    <t xml:space="preserve">男性搶奪案件被害人人數</t>
  </si>
  <si>
    <t xml:space="preserve">女性搶奪案件被害人人數</t>
  </si>
  <si>
    <t xml:space="preserve">男性重傷害被害人人數</t>
  </si>
  <si>
    <t xml:space="preserve">女性重傷害被害人人數</t>
  </si>
  <si>
    <t xml:space="preserve">男性重大恐嚇取財被害人人數</t>
  </si>
  <si>
    <t xml:space="preserve">女性重大恐嚇取財被害人人數</t>
  </si>
  <si>
    <t xml:space="preserve">男性強制性交案件被害人人數</t>
  </si>
  <si>
    <t xml:space="preserve">女性強制性交案件被害人人數</t>
  </si>
  <si>
    <t xml:space="preserve">6-14.妨害性自主罪</t>
  </si>
  <si>
    <t xml:space="preserve">發生
件數</t>
  </si>
  <si>
    <t xml:space="preserve">妨害性自主罪發生件數</t>
  </si>
  <si>
    <t xml:space="preserve">發生率</t>
  </si>
  <si>
    <t xml:space="preserve">件/十萬人</t>
  </si>
  <si>
    <t xml:space="preserve">妨害性自主罪發生件數*100,000</t>
  </si>
  <si>
    <t xml:space="preserve">期中人口數</t>
  </si>
  <si>
    <t xml:space="preserve">破獲
件數</t>
  </si>
  <si>
    <t xml:space="preserve">妨害性自主罪破獲件數</t>
  </si>
  <si>
    <t xml:space="preserve">破獲率</t>
  </si>
  <si>
    <t xml:space="preserve">妨害性自主罪破獲件數*100</t>
  </si>
  <si>
    <t xml:space="preserve">嫌疑犯數</t>
  </si>
  <si>
    <t xml:space="preserve">男性妨害性自主罪嫌疑犯人數</t>
  </si>
  <si>
    <t xml:space="preserve">女性妨害性自主罪嫌疑犯人數</t>
  </si>
  <si>
    <t xml:space="preserve">男性妨害性自主罪嫌疑犯人數*100,000</t>
  </si>
  <si>
    <t xml:space="preserve">女性妨害性自主罪嫌疑犯人數*100,000</t>
  </si>
  <si>
    <t xml:space="preserve">被害人數</t>
  </si>
  <si>
    <t xml:space="preserve">男性妨害性自主罪被害人數</t>
  </si>
  <si>
    <t xml:space="preserve">女性妨害性自主罪被害人數</t>
  </si>
  <si>
    <t xml:space="preserve">6-15.妨害性自主罪-年齡別</t>
  </si>
  <si>
    <t xml:space="preserve">男性兒童妨害性自主罪嫌疑犯人數</t>
  </si>
  <si>
    <t xml:space="preserve">女性兒童妨害性自主罪嫌疑犯人數</t>
  </si>
  <si>
    <t xml:space="preserve">少年</t>
  </si>
  <si>
    <t xml:space="preserve">男性少年妨害性自主罪嫌疑犯人數</t>
  </si>
  <si>
    <t xml:space="preserve">女性少年妨害性自主罪嫌疑犯人數</t>
  </si>
  <si>
    <t xml:space="preserve">青年</t>
  </si>
  <si>
    <t xml:space="preserve">男性青年妨害性自主罪嫌疑犯人數</t>
  </si>
  <si>
    <t xml:space="preserve">女性青年妨害性自主罪嫌疑犯人數</t>
  </si>
  <si>
    <t xml:space="preserve">成年</t>
  </si>
  <si>
    <t xml:space="preserve">男性成年妨害性自主罪嫌疑犯人數</t>
  </si>
  <si>
    <t xml:space="preserve">女性成年妨害性自主罪嫌疑犯人數</t>
  </si>
  <si>
    <t xml:space="preserve">6-16.妨害性自主罪-教育程度別</t>
  </si>
  <si>
    <t xml:space="preserve">男性國小學歷妨害性自主罪嫌疑犯人數</t>
  </si>
  <si>
    <t xml:space="preserve">女性國小學歷妨害性自主罪嫌疑犯人數</t>
  </si>
  <si>
    <t xml:space="preserve">男性國中學歷妨害性自主罪嫌疑犯人數</t>
  </si>
  <si>
    <t xml:space="preserve">女性國中學歷妨害性自主罪嫌疑犯人數</t>
  </si>
  <si>
    <t xml:space="preserve">高中(職)</t>
  </si>
  <si>
    <t xml:space="preserve">男性高中(職)學歷妨害性自主罪嫌疑犯人數</t>
  </si>
  <si>
    <t xml:space="preserve">女性高中(職)學歷妨害性自主罪嫌疑犯人數</t>
  </si>
  <si>
    <t xml:space="preserve">大專</t>
  </si>
  <si>
    <t xml:space="preserve">男性大專學歷妨害性自主罪嫌疑犯人數</t>
  </si>
  <si>
    <t xml:space="preserve">女性大專學歷妨害性自主罪嫌疑犯人數</t>
  </si>
  <si>
    <t xml:space="preserve">研究所
(含以上)</t>
  </si>
  <si>
    <t xml:space="preserve">男性研究所(含以上)學歷妨害性自主罪嫌疑犯人數</t>
  </si>
  <si>
    <t xml:space="preserve">女性研究所(含以上)學歷妨害性自主罪嫌疑犯人數</t>
  </si>
  <si>
    <t xml:space="preserve">其他
(含不詳)</t>
  </si>
  <si>
    <t xml:space="preserve">男性其他(含不詳)學歷妨害性自主罪嫌疑犯人數</t>
  </si>
  <si>
    <t xml:space="preserve">女性其他(含不詳)學歷妨害性自主罪嫌疑犯人數</t>
  </si>
  <si>
    <t xml:space="preserve">6-17.兒童少年犯罪</t>
  </si>
  <si>
    <t xml:space="preserve">兒童少年刑案嫌疑犯</t>
  </si>
  <si>
    <t xml:space="preserve">男性未滿18歲刑案嫌疑犯人數</t>
  </si>
  <si>
    <t xml:space="preserve">女性未滿18歲刑案嫌疑犯人數</t>
  </si>
  <si>
    <t xml:space="preserve">兒童少年刑案
犯罪人口率</t>
  </si>
  <si>
    <t xml:space="preserve">男性未滿18歲刑案嫌疑犯人數
*100,000</t>
  </si>
  <si>
    <t xml:space="preserve">男性未滿18歲期中人口數</t>
  </si>
  <si>
    <t xml:space="preserve">女性未滿18歲刑案嫌疑犯人數*100,000</t>
  </si>
  <si>
    <t xml:space="preserve">女性
未滿18歲
期中
人口數</t>
  </si>
  <si>
    <t xml:space="preserve">少年竊盜
嫌疑犯</t>
  </si>
  <si>
    <t xml:space="preserve">男性12-未滿18歲竊盜嫌疑犯人數
</t>
  </si>
  <si>
    <t xml:space="preserve">女性12-未滿18歲竊盜嫌疑犯人數
</t>
  </si>
  <si>
    <t xml:space="preserve">少年竊盜
犯罪人口率</t>
  </si>
  <si>
    <t xml:space="preserve">男性12-未滿18歲竊盜嫌疑犯人數
*100,000</t>
  </si>
  <si>
    <t xml:space="preserve">女性12-未滿18歲竊盜嫌疑犯人數*100,000</t>
  </si>
  <si>
    <t xml:space="preserve">少年暴力
犯罪嫌疑犯</t>
  </si>
  <si>
    <t xml:space="preserve">男性12-未滿18歲少年暴力嫌疑犯人數
</t>
  </si>
  <si>
    <t xml:space="preserve">女性12-未滿18歲少年暴力嫌疑犯人數
</t>
  </si>
  <si>
    <t xml:space="preserve">少年暴力
犯罪人口率</t>
  </si>
  <si>
    <t xml:space="preserve">男性12-未滿18歲暴力嫌疑犯人數*100,000</t>
  </si>
  <si>
    <t xml:space="preserve">女性12-未滿18歲暴力嫌疑犯人數*100,000</t>
  </si>
  <si>
    <t xml:space="preserve">6-18.少年刑案嫌疑犯</t>
  </si>
  <si>
    <t xml:space="preserve">男性12-未滿18歲暴力犯罪嫌疑犯人數</t>
  </si>
  <si>
    <t xml:space="preserve">女性12-未滿18歲暴力犯罪嫌疑犯人數</t>
  </si>
  <si>
    <t xml:space="preserve">男性12-未滿18歲重傷害嫌疑犯人數</t>
  </si>
  <si>
    <t xml:space="preserve">女性12-未滿18歲重傷害嫌疑犯人數</t>
  </si>
  <si>
    <t xml:space="preserve">男性12-未滿18歲故意殺人嫌疑犯人數</t>
  </si>
  <si>
    <t xml:space="preserve">女性12-未滿18歲故意殺人嫌疑犯人數</t>
  </si>
  <si>
    <t xml:space="preserve">男性12-未滿18歲強制性交嫌疑犯人數</t>
  </si>
  <si>
    <t xml:space="preserve">女性12-未滿18歲強制性交嫌疑犯人數</t>
  </si>
  <si>
    <t xml:space="preserve">男性12-未滿18歲重大恐嚇取財嫌疑犯人數</t>
  </si>
  <si>
    <t xml:space="preserve">女性12-未滿18歲重大恐嚇取財嫌疑犯人數</t>
  </si>
  <si>
    <t xml:space="preserve">男性12-未滿18歲擄人勒贖嫌疑犯人數</t>
  </si>
  <si>
    <t xml:space="preserve">女性12-未滿18歲擄人勒贖嫌疑犯人數</t>
  </si>
  <si>
    <t xml:space="preserve">男性12-未滿18歲強盜嫌疑犯人數</t>
  </si>
  <si>
    <t xml:space="preserve">女性12-未滿18歲強盜嫌疑犯人數</t>
  </si>
  <si>
    <t xml:space="preserve">男性12-未滿18歲搶奪嫌疑犯人數</t>
  </si>
  <si>
    <t xml:space="preserve">女性12-未滿18歲搶奪嫌疑犯人數</t>
  </si>
  <si>
    <t xml:space="preserve">男性12-未滿18歲竊盜嫌疑犯人數</t>
  </si>
  <si>
    <t xml:space="preserve">女性12-未滿18歲竊盜嫌疑犯人數</t>
  </si>
  <si>
    <t xml:space="preserve">男性12-未滿18歲賭博嫌疑犯人數</t>
  </si>
  <si>
    <t xml:space="preserve">女性12-未滿18歲賭博嫌疑犯人數</t>
  </si>
  <si>
    <t xml:space="preserve">男性12-未滿18歲毒品嫌疑犯人數</t>
  </si>
  <si>
    <t xml:space="preserve">女性12-未滿18歲毒品嫌疑犯人數</t>
  </si>
  <si>
    <t xml:space="preserve">6-19.兒童刑案嫌疑犯</t>
  </si>
  <si>
    <t xml:space="preserve">男性未滿12歲暴力犯罪嫌疑犯人數</t>
  </si>
  <si>
    <t xml:space="preserve">女性未滿12歲暴力犯罪嫌疑犯人數</t>
  </si>
  <si>
    <t xml:space="preserve">男性未滿12歲重傷害嫌疑犯人數</t>
  </si>
  <si>
    <t xml:space="preserve">女性未滿12歲重傷害嫌疑犯人數</t>
  </si>
  <si>
    <t xml:space="preserve">故意
殺人</t>
  </si>
  <si>
    <t xml:space="preserve">男性未滿12歲故意殺人嫌疑犯人數</t>
  </si>
  <si>
    <t xml:space="preserve">女性未滿12歲故意殺人嫌疑犯人數</t>
  </si>
  <si>
    <t xml:space="preserve">強制
性交</t>
  </si>
  <si>
    <t xml:space="preserve">男性未滿12歲強制性交嫌疑犯人數</t>
  </si>
  <si>
    <t xml:space="preserve">女性未滿12歲強制性交嫌疑犯人數</t>
  </si>
  <si>
    <t xml:space="preserve">男性未滿12歲重大恐嚇取財嫌疑犯人數</t>
  </si>
  <si>
    <t xml:space="preserve">女性未滿12歲重大恐嚇取財嫌疑犯人數</t>
  </si>
  <si>
    <t xml:space="preserve">擄人
勒贖</t>
  </si>
  <si>
    <t xml:space="preserve">男性未滿12歲擄人勒贖嫌疑犯人數</t>
  </si>
  <si>
    <t xml:space="preserve">女性未滿12歲擄人勒贖嫌疑犯人數</t>
  </si>
  <si>
    <t xml:space="preserve">男性未滿12歲強盜嫌疑犯人數</t>
  </si>
  <si>
    <t xml:space="preserve">女性未滿12歲強盜嫌疑犯人數</t>
  </si>
  <si>
    <t xml:space="preserve">男性未滿12歲搶奪嫌疑犯人數</t>
  </si>
  <si>
    <t xml:space="preserve">女性未滿12歲搶奪嫌疑犯人數</t>
  </si>
  <si>
    <t xml:space="preserve">男性未滿12歲竊盜嫌疑犯人數</t>
  </si>
  <si>
    <t xml:space="preserve">女性未滿12歲竊盜嫌疑犯人數</t>
  </si>
  <si>
    <t xml:space="preserve">男性未滿12歲賭博嫌疑犯人數</t>
  </si>
  <si>
    <t xml:space="preserve">女性未滿12歲賭博嫌疑犯人數</t>
  </si>
  <si>
    <t xml:space="preserve">男性未滿12歲毒品嫌疑犯人數</t>
  </si>
  <si>
    <t xml:space="preserve">女性未滿12歲毒品嫌疑犯人數</t>
  </si>
  <si>
    <t xml:space="preserve">6-20.毒品吸食人數</t>
  </si>
  <si>
    <t xml:space="preserve">總計 ①</t>
  </si>
  <si>
    <t xml:space="preserve">男性毒品吸食人數</t>
  </si>
  <si>
    <t xml:space="preserve">附註：①總計不等於一級毒品及二級毒品加總，係因總計依犯罪方法罰則重者優先列計，一級毒品及二級毒品則先以毒品級數再依犯罪方法列計。</t>
  </si>
  <si>
    <t xml:space="preserve">女性毒品吸食人數</t>
  </si>
  <si>
    <t xml:space="preserve">一級毒品</t>
  </si>
  <si>
    <t xml:space="preserve">男性一級毒品吸食人數</t>
  </si>
  <si>
    <t xml:space="preserve">女性一級毒品吸食人數</t>
  </si>
  <si>
    <t xml:space="preserve">二級毒品</t>
  </si>
  <si>
    <t xml:space="preserve">男性二級毒品吸食人數</t>
  </si>
  <si>
    <t xml:space="preserve">女性二級毒品吸食人數</t>
  </si>
  <si>
    <t xml:space="preserve">6-21.道路交通事故</t>
  </si>
  <si>
    <t xml:space="preserve">死亡人數②</t>
  </si>
  <si>
    <t xml:space="preserve">男性
A1類
交通
事故
死亡
人數</t>
  </si>
  <si>
    <t xml:space="preserve">附註：①A1類道路交通事故為造成人員當場或24小時內死亡之事故。②死亡人數為事故當場死亡及受傷後24小時內死亡之人數。 ③為A1類道路交通事故中，受傷或超過24小時死亡之人數。 </t>
  </si>
  <si>
    <t xml:space="preserve">女性
A1類
交通
事故
死亡
人數</t>
  </si>
  <si>
    <t xml:space="preserve">每件</t>
  </si>
  <si>
    <t xml:space="preserve">A1類
交通
事故
發生
件數</t>
  </si>
  <si>
    <t xml:space="preserve">男性
A1類
交通
事故
死亡
人數*10,000</t>
  </si>
  <si>
    <t xml:space="preserve">男性
期中
人口數                                                                                                                                                       </t>
  </si>
  <si>
    <t xml:space="preserve">女性
A1類
交通
事故
死亡
人數
*10,000</t>
  </si>
  <si>
    <t xml:space="preserve">女性
期中
人口數                                                                                                                                                       </t>
  </si>
  <si>
    <t xml:space="preserve">受傷人數③</t>
  </si>
  <si>
    <t xml:space="preserve">男性
A1類
交通
事故
受傷 
人數</t>
  </si>
  <si>
    <t xml:space="preserve">女性
A1類
交通
事故
受傷
人數</t>
  </si>
  <si>
    <t xml:space="preserve">男性
A1類
交通
事故
受傷
人數</t>
  </si>
  <si>
    <t xml:space="preserve">男性
A1類
交通
事故
受傷
人數*10,000</t>
  </si>
  <si>
    <t xml:space="preserve">女性
A1類
交通
事故
受傷
人數
*10,000</t>
  </si>
  <si>
    <t xml:space="preserve">每萬人
死傷人數</t>
  </si>
  <si>
    <t xml:space="preserve">男性
A1類
交通
事故
死傷
人數*10,000</t>
  </si>
  <si>
    <t xml:space="preserve">女性
A1類
交通
事故
死傷
人數
*10,000</t>
  </si>
  <si>
    <t xml:space="preserve">肇事者</t>
  </si>
  <si>
    <t xml:space="preserve">男性
A1類
交通
事故
肇事者 
人數</t>
  </si>
  <si>
    <t xml:space="preserve">女性
A1類
交通
事故
肇事者
人數</t>
  </si>
  <si>
    <t xml:space="preserve">性別
不詳
A1類
交通
事故
肇事者
人數</t>
  </si>
  <si>
    <t xml:space="preserve">6-22.火災死傷人數</t>
  </si>
  <si>
    <t xml:space="preserve">男性火災死亡及受傷人數</t>
  </si>
  <si>
    <t xml:space="preserve">本府消防局</t>
  </si>
  <si>
    <t xml:space="preserve">女性火災死亡及受傷人數</t>
  </si>
  <si>
    <t xml:space="preserve">死亡人數</t>
  </si>
  <si>
    <t xml:space="preserve">男性火災死亡人數</t>
  </si>
  <si>
    <t xml:space="preserve">女性火災死亡人數</t>
  </si>
  <si>
    <t xml:space="preserve">受傷人數</t>
  </si>
  <si>
    <t xml:space="preserve">男性火災受傷人數</t>
  </si>
  <si>
    <t xml:space="preserve">女性火災受傷人數</t>
  </si>
  <si>
    <t xml:space="preserve">6-23.失蹤人口</t>
  </si>
  <si>
    <t xml:space="preserve">發生數</t>
  </si>
  <si>
    <t xml:space="preserve">男性失蹤人口發生數</t>
  </si>
  <si>
    <t xml:space="preserve">女性失蹤人口發生數</t>
  </si>
  <si>
    <t xml:space="preserve">失蹤年齡</t>
  </si>
  <si>
    <t xml:space="preserve">幼童(0~未滿7歲)</t>
  </si>
  <si>
    <t xml:space="preserve">男性幼童失蹤人口發生數</t>
  </si>
  <si>
    <t xml:space="preserve">女性幼童失蹤人口發生數</t>
  </si>
  <si>
    <t xml:space="preserve">兒童(7~未滿12歲)</t>
  </si>
  <si>
    <t xml:space="preserve">男性兒童失蹤人口發生數</t>
  </si>
  <si>
    <t xml:space="preserve">女性兒童失蹤人口發生數</t>
  </si>
  <si>
    <t xml:space="preserve">少年(12~未滿18歲)</t>
  </si>
  <si>
    <t xml:space="preserve">男性少年失蹤人口發生數</t>
  </si>
  <si>
    <t xml:space="preserve">女性少年失蹤人口發生數</t>
  </si>
  <si>
    <t xml:space="preserve">青年(18~未滿24歲)</t>
  </si>
  <si>
    <t xml:space="preserve">男性青年失蹤人口發生數</t>
  </si>
  <si>
    <t xml:space="preserve">女性青年失蹤人口發生數</t>
  </si>
  <si>
    <t xml:space="preserve">成年(24~未滿65歲)</t>
  </si>
  <si>
    <t xml:space="preserve">男性成年失蹤人口發生數</t>
  </si>
  <si>
    <t xml:space="preserve">女性成年失蹤人口發生數</t>
  </si>
  <si>
    <t xml:space="preserve">男性老年失蹤人口發生數</t>
  </si>
  <si>
    <t xml:space="preserve">女性老年失蹤人口發生數</t>
  </si>
  <si>
    <t xml:space="preserve">尋獲數</t>
  </si>
  <si>
    <t xml:space="preserve">男性失蹤人口尋獲數</t>
  </si>
  <si>
    <t xml:space="preserve">女性失蹤人口尋獲數</t>
  </si>
  <si>
    <t xml:space="preserve">6-24.消防人力</t>
  </si>
  <si>
    <t xml:space="preserve">消防人員人數</t>
  </si>
  <si>
    <t xml:space="preserve">男性消防人員數</t>
  </si>
  <si>
    <t xml:space="preserve">女性消防人員數</t>
  </si>
  <si>
    <t xml:space="preserve">6-25.兒童及少年性剝削案件</t>
  </si>
  <si>
    <t xml:space="preserve">安置情形-依機構分</t>
  </si>
  <si>
    <t xml:space="preserve">短期收容中心男性安置人數</t>
  </si>
  <si>
    <t xml:space="preserve">家防中心</t>
  </si>
  <si>
    <t xml:space="preserve">短期收容中心女性安置人數</t>
  </si>
  <si>
    <t xml:space="preserve">中途學校安置人數</t>
  </si>
  <si>
    <t xml:space="preserve">中途學校安置人數男性安置人數</t>
  </si>
  <si>
    <t xml:space="preserve">中途學校安置人數女性安置人數</t>
  </si>
  <si>
    <t xml:space="preserve">社會福利機構安置人數</t>
  </si>
  <si>
    <t xml:space="preserve">社會福利機構安置人數男性安置人數</t>
  </si>
  <si>
    <t xml:space="preserve">社會福利機構安置人數女性安置人數</t>
  </si>
  <si>
    <t xml:space="preserve">救援人數-依年齡別分</t>
  </si>
  <si>
    <t xml:space="preserve">未滿12歲</t>
  </si>
  <si>
    <t xml:space="preserve">未滿12歲男性救援人數</t>
  </si>
  <si>
    <t xml:space="preserve">未滿12歲女性救援人數</t>
  </si>
  <si>
    <t xml:space="preserve">12歲-未滿15歲</t>
  </si>
  <si>
    <t xml:space="preserve">12歲-未滿15歲男性救援人數</t>
  </si>
  <si>
    <t xml:space="preserve">12歲-未滿15歲女性救援人數</t>
  </si>
  <si>
    <t xml:space="preserve">15歲-未滿18歲</t>
  </si>
  <si>
    <t xml:space="preserve">15歲-未滿18歲男性救援人數</t>
  </si>
  <si>
    <t xml:space="preserve">15歲-未滿18歲女性救援人數</t>
  </si>
  <si>
    <t xml:space="preserve">6-26.性侵害通報案件主要兩造關係</t>
  </si>
  <si>
    <t xml:space="preserve">性侵害事件通報案件統計－兩造關係別</t>
  </si>
  <si>
    <t xml:space="preserve">性侵害通報案件加害人為配偶</t>
  </si>
  <si>
    <t xml:space="preserve">行政院性別平等委員會</t>
  </si>
  <si>
    <t xml:space="preserve">前配偶</t>
  </si>
  <si>
    <t xml:space="preserve">性侵害通報案件加害人為前配偶</t>
  </si>
  <si>
    <t xml:space="preserve">鄰居</t>
  </si>
  <si>
    <t xml:space="preserve">性侵害通報案件加害人為鄰居</t>
  </si>
  <si>
    <t xml:space="preserve">網友</t>
  </si>
  <si>
    <t xml:space="preserve">性侵害通報案件加害人為網友</t>
  </si>
  <si>
    <t xml:space="preserve">直系血親</t>
  </si>
  <si>
    <t xml:space="preserve">性侵害通報案件加害人為直系血親</t>
  </si>
  <si>
    <t xml:space="preserve">男(女)朋友</t>
  </si>
  <si>
    <t xml:space="preserve">性侵害通報案件加害人為男(女)朋友</t>
  </si>
  <si>
    <t xml:space="preserve">前男(女)朋友</t>
  </si>
  <si>
    <t xml:space="preserve">性侵害通報案件加害人為前男(女)朋友</t>
  </si>
  <si>
    <t xml:space="preserve">未婚夫(妻)</t>
  </si>
  <si>
    <t xml:space="preserve">性侵害通報案件加害人為未婚夫(妻)</t>
  </si>
  <si>
    <t xml:space="preserve">https://www.gender.ey.gov.tw/gecdb/Stat_Statistics_Query.aspx?sn=gf3WynP6rAPKkY5hP%2fkPAg%3d%3d&amp;statsn=MQZTmSHUmk%2bS6zy0iQEyUQ%3d%3d</t>
  </si>
  <si>
    <t xml:space="preserve">普通朋友</t>
  </si>
  <si>
    <t xml:space="preserve">性侵害通報案件加害人為普通朋友</t>
  </si>
  <si>
    <t xml:space="preserve">旁系親屬</t>
  </si>
  <si>
    <t xml:space="preserve">性侵害通報案件加害人為旁系親屬</t>
  </si>
  <si>
    <t xml:space="preserve">師生關係</t>
  </si>
  <si>
    <t xml:space="preserve">性侵害通報案件加害人為師生關係</t>
  </si>
  <si>
    <t xml:space="preserve">家人的朋友</t>
  </si>
  <si>
    <t xml:space="preserve">性侵害通報案件加害人為家人的朋友</t>
  </si>
  <si>
    <t xml:space="preserve">客戶關係</t>
  </si>
  <si>
    <t xml:space="preserve">性侵害通報案件加害人為客戶關係</t>
  </si>
  <si>
    <t xml:space="preserve">同學</t>
  </si>
  <si>
    <t xml:space="preserve">性侵害通報案件加害人為同學</t>
  </si>
  <si>
    <t xml:space="preserve">同事</t>
  </si>
  <si>
    <t xml:space="preserve">性侵害通報案件加害人為同事</t>
  </si>
  <si>
    <t xml:space="preserve">上司(下屬)</t>
  </si>
  <si>
    <t xml:space="preserve">性侵害通報案件加害人為上司(下屬)</t>
  </si>
  <si>
    <t xml:space="preserve">不認識</t>
  </si>
  <si>
    <t xml:space="preserve">性侵害通報案件加害人為不認識</t>
  </si>
  <si>
    <t xml:space="preserve">性侵害通報案件加害人為其他</t>
  </si>
  <si>
    <t xml:space="preserve">性侵害通報案件加害人為不詳</t>
  </si>
  <si>
    <t xml:space="preserve">6-27.校園性別事件經調查屬實之案件</t>
  </si>
  <si>
    <t xml:space="preserve">7-1.社會福利工作</t>
  </si>
  <si>
    <t xml:space="preserve">社會局推展志願服務志工人數年齡別</t>
  </si>
  <si>
    <t xml:space="preserve">男性志工人數</t>
  </si>
  <si>
    <t xml:space="preserve">女性志工人數</t>
  </si>
  <si>
    <t xml:space="preserve">男性未滿12歲志工人數</t>
  </si>
  <si>
    <t xml:space="preserve">女性未滿12歲志工人數</t>
  </si>
  <si>
    <t xml:space="preserve">男性12-未滿18歲志工人數</t>
  </si>
  <si>
    <t xml:space="preserve">女性12-未滿18歲志工人數</t>
  </si>
  <si>
    <t xml:space="preserve">男性18-未滿30歲志工人數</t>
  </si>
  <si>
    <t xml:space="preserve">女性18-未滿30歲志工人數</t>
  </si>
  <si>
    <t xml:space="preserve">30-49歲</t>
  </si>
  <si>
    <t xml:space="preserve">男性30-未滿50歲志工人數</t>
  </si>
  <si>
    <t xml:space="preserve">女性30-未滿50歲志工人數</t>
  </si>
  <si>
    <t xml:space="preserve">50-64歲</t>
  </si>
  <si>
    <t xml:space="preserve">男性50-未滿65歲志工人數</t>
  </si>
  <si>
    <t xml:space="preserve">女性50-未滿65歲志工人數</t>
  </si>
  <si>
    <t xml:space="preserve">男性65歲以上志工人數</t>
  </si>
  <si>
    <t xml:space="preserve">女性65歲以上志工人數</t>
  </si>
  <si>
    <t xml:space="preserve">7-2.團體代表</t>
  </si>
  <si>
    <t xml:space="preserve">社區發展協會理事長</t>
  </si>
  <si>
    <t xml:space="preserve">社區發展協會男性理事長人數</t>
  </si>
  <si>
    <t xml:space="preserve">社區發展協會女性理事長人數</t>
  </si>
  <si>
    <t xml:space="preserve">原住民族群委員</t>
  </si>
  <si>
    <t xml:space="preserve">男性原住民族群委員人數</t>
  </si>
  <si>
    <t xml:space="preserve">女性原住民族群委員人數</t>
  </si>
  <si>
    <t xml:space="preserve">里長</t>
  </si>
  <si>
    <t xml:space="preserve">男性里長人數</t>
  </si>
  <si>
    <t xml:space="preserve">女性里長人數</t>
  </si>
  <si>
    <t xml:space="preserve">農會總幹事</t>
  </si>
  <si>
    <t xml:space="preserve">男性農會總幹事幹事人數</t>
  </si>
  <si>
    <t xml:space="preserve">女性農會總幹事幹事人數</t>
  </si>
  <si>
    <t xml:space="preserve">漁會總幹事</t>
  </si>
  <si>
    <t xml:space="preserve">男性漁會總幹事幹事人數</t>
  </si>
  <si>
    <t xml:space="preserve">女性漁會總幹事幹事人數</t>
  </si>
  <si>
    <t xml:space="preserve">市總工會理事長</t>
  </si>
  <si>
    <t xml:space="preserve">男性市總工會理事長理事長人數</t>
  </si>
  <si>
    <t xml:space="preserve">女性市總工會理事長理事長人數</t>
  </si>
  <si>
    <t xml:space="preserve">市企業公會理事長</t>
  </si>
  <si>
    <t xml:space="preserve">男性市企業公會理事長理事長人數</t>
  </si>
  <si>
    <t xml:space="preserve">女性市企業公會理事長理事長人數</t>
  </si>
  <si>
    <t xml:space="preserve">市職業工會理事長</t>
  </si>
  <si>
    <t xml:space="preserve">男性市職業工會理事長理事長人數</t>
  </si>
  <si>
    <t xml:space="preserve">女性市職業工會理事長理事長人數</t>
  </si>
  <si>
    <t xml:space="preserve">市產業工會理事長</t>
  </si>
  <si>
    <t xml:space="preserve">男性市產業工會理事長理事長人數</t>
  </si>
  <si>
    <t xml:space="preserve">女性市產業工會理事長理事長人數</t>
  </si>
  <si>
    <t xml:space="preserve">投票者</t>
  </si>
  <si>
    <t xml:space="preserve">當年度舉辦之各項選舉中，男性投票人人數</t>
  </si>
  <si>
    <t xml:space="preserve">當年度舉辦之各項選舉中，女性投票人人數</t>
  </si>
  <si>
    <t xml:space="preserve">勞工團體</t>
  </si>
  <si>
    <t xml:space="preserve">理監事</t>
  </si>
  <si>
    <t xml:space="preserve">男性勞工團體理監事人數</t>
  </si>
  <si>
    <t xml:space="preserve">女性勞工團體理監事人數</t>
  </si>
  <si>
    <t xml:space="preserve">團體會員數</t>
  </si>
  <si>
    <t xml:space="preserve">男性勞工團體會員數人數</t>
  </si>
  <si>
    <t xml:space="preserve">女性勞工團體會員數人數</t>
  </si>
  <si>
    <t xml:space="preserve">原住民社團理事長</t>
  </si>
  <si>
    <t xml:space="preserve">男性原住民社團理事長人數</t>
  </si>
  <si>
    <t xml:space="preserve">女性原住民社團理事長人數</t>
  </si>
  <si>
    <t xml:space="preserve">社區發展協會理監事</t>
  </si>
  <si>
    <t xml:space="preserve">男性社區發展協會理監事人數</t>
  </si>
  <si>
    <t xml:space="preserve">女性社區發展協會理監事人數</t>
  </si>
  <si>
    <t xml:space="preserve">里長候選人人數</t>
  </si>
  <si>
    <t xml:space="preserve">由本市各選舉區選舉產生里長之男性候選人數</t>
  </si>
  <si>
    <t xml:space="preserve">中央選舉委員會</t>
  </si>
  <si>
    <t xml:space="preserve">http://db.cec.gov.tw/histMain.jsp?voteSel=20160101A1</t>
  </si>
  <si>
    <t xml:space="preserve">由本市各選舉區選舉產生里長之女性候選人數</t>
  </si>
  <si>
    <t xml:space="preserve">里長當選人人數</t>
  </si>
  <si>
    <t xml:space="preserve">由本市各選舉區選舉產生里長之現有男性人數</t>
  </si>
  <si>
    <t xml:space="preserve">由本市各選舉區選舉產生里長之現有女性人數</t>
  </si>
  <si>
    <t xml:space="preserve">市長候選人人數</t>
  </si>
  <si>
    <t xml:space="preserve">由本市各選舉區選舉產生市長之男性候選人數</t>
  </si>
  <si>
    <t xml:space="preserve">由本市各選舉區選舉產生市長之女性候選人數</t>
  </si>
  <si>
    <t xml:space="preserve">市長當選人人數</t>
  </si>
  <si>
    <t xml:space="preserve">由本市各選舉區選舉產生市長之現有男性人數</t>
  </si>
  <si>
    <t xml:space="preserve">由本市各選舉區選舉產生市長之現有女性人數</t>
  </si>
  <si>
    <t xml:space="preserve">7-3.民意代表</t>
  </si>
  <si>
    <t xml:space="preserve">立法委員</t>
  </si>
  <si>
    <t xml:space="preserve">男性立法委員人數</t>
  </si>
  <si>
    <t xml:space="preserve">立法院</t>
  </si>
  <si>
    <t xml:space="preserve">臺中市議會</t>
  </si>
  <si>
    <t xml:space="preserve">https://www.ly.gov.tw/Pages/List.aspx?nodeid=109</t>
  </si>
  <si>
    <r>
      <rPr>
        <sz val="8"/>
        <color rgb="FF000000"/>
        <rFont val="微軟正黑體"/>
        <family val="0"/>
        <charset val="136"/>
      </rPr>
      <t xml:space="preserve">男性立法委員人數</t>
    </r>
    <r>
      <rPr>
        <sz val="8"/>
        <color rgb="FF000000"/>
        <rFont val="微軟正黑體"/>
        <family val="2"/>
        <charset val="136"/>
      </rPr>
      <t xml:space="preserve">*100</t>
    </r>
  </si>
  <si>
    <t xml:space="preserve">立法委員人數</t>
  </si>
  <si>
    <t xml:space="preserve">女性立法委員人數</t>
  </si>
  <si>
    <r>
      <rPr>
        <sz val="8"/>
        <color rgb="FF000000"/>
        <rFont val="微軟正黑體"/>
        <family val="0"/>
        <charset val="136"/>
      </rPr>
      <t xml:space="preserve">女性立法委員人數</t>
    </r>
    <r>
      <rPr>
        <sz val="8"/>
        <color rgb="FF000000"/>
        <rFont val="微軟正黑體"/>
        <family val="2"/>
        <charset val="136"/>
      </rPr>
      <t xml:space="preserve">*100</t>
    </r>
  </si>
  <si>
    <t xml:space="preserve">市議員</t>
  </si>
  <si>
    <t xml:space="preserve">男性市議員人數</t>
  </si>
  <si>
    <r>
      <rPr>
        <sz val="8"/>
        <color rgb="FF000000"/>
        <rFont val="微軟正黑體"/>
        <family val="0"/>
        <charset val="136"/>
      </rPr>
      <t xml:space="preserve">男性市議員人數</t>
    </r>
    <r>
      <rPr>
        <sz val="8"/>
        <color rgb="FF000000"/>
        <rFont val="微軟正黑體"/>
        <family val="2"/>
        <charset val="136"/>
      </rPr>
      <t xml:space="preserve">*100</t>
    </r>
  </si>
  <si>
    <t xml:space="preserve">議員人數</t>
  </si>
  <si>
    <t xml:space="preserve">女性市議員人數</t>
  </si>
  <si>
    <r>
      <rPr>
        <sz val="8"/>
        <color rgb="FF000000"/>
        <rFont val="微軟正黑體"/>
        <family val="0"/>
        <charset val="136"/>
      </rPr>
      <t xml:space="preserve">女性市議員人數</t>
    </r>
    <r>
      <rPr>
        <sz val="8"/>
        <color rgb="FF000000"/>
        <rFont val="微軟正黑體"/>
        <family val="2"/>
        <charset val="136"/>
      </rPr>
      <t xml:space="preserve">*100</t>
    </r>
  </si>
  <si>
    <t xml:space="preserve">7-4.公教職員</t>
  </si>
  <si>
    <t xml:space="preserve">公教職員數</t>
  </si>
  <si>
    <t xml:space="preserve">男性公教職員數</t>
  </si>
  <si>
    <t xml:space="preserve">女性公教職員數</t>
  </si>
  <si>
    <t xml:space="preserve">一般行政機關</t>
  </si>
  <si>
    <t xml:space="preserve">男性一般行政機關公教職員數</t>
  </si>
  <si>
    <t xml:space="preserve">女性一般行政機關公教職員數</t>
  </si>
  <si>
    <t xml:space="preserve">市立各級學校</t>
  </si>
  <si>
    <t xml:space="preserve">男性市立各級學校公教職員數</t>
  </si>
  <si>
    <t xml:space="preserve">女性市立各級學校公教職員數</t>
  </si>
  <si>
    <t xml:space="preserve">公務人員</t>
  </si>
  <si>
    <t xml:space="preserve">男性公務人員數</t>
  </si>
  <si>
    <t xml:space="preserve">女性公務人員數</t>
  </si>
  <si>
    <t xml:space="preserve">校長及教師</t>
  </si>
  <si>
    <t xml:space="preserve">男性校長及教師數</t>
  </si>
  <si>
    <t xml:space="preserve">女性校長及教師數</t>
  </si>
  <si>
    <t xml:space="preserve">公教職員比率</t>
  </si>
  <si>
    <t xml:space="preserve">男性公教職員數*100</t>
  </si>
  <si>
    <t xml:space="preserve">女性公教職員數*100</t>
  </si>
  <si>
    <t xml:space="preserve">男性一般行政機關公教職員數*100</t>
  </si>
  <si>
    <t xml:space="preserve">一般行政機關公教職員數</t>
  </si>
  <si>
    <t xml:space="preserve">女性一般行政機關公教職員數*100</t>
  </si>
  <si>
    <t xml:space="preserve">男性市立各級學校公教職員數*100</t>
  </si>
  <si>
    <t xml:space="preserve">市立各級學校公教職員數</t>
  </si>
  <si>
    <t xml:space="preserve">女性市立各級學校公教職員數*100</t>
  </si>
  <si>
    <t xml:space="preserve">男性公務人員數*100</t>
  </si>
  <si>
    <t xml:space="preserve">公務人員數</t>
  </si>
  <si>
    <t xml:space="preserve">女性公務人員數*100</t>
  </si>
  <si>
    <t xml:space="preserve">男性校長及教師數*100</t>
  </si>
  <si>
    <t xml:space="preserve">校長及教師數</t>
  </si>
  <si>
    <t xml:space="preserve">女性校長及教師數*100</t>
  </si>
  <si>
    <t xml:space="preserve">7-5.公教職員年齡結構</t>
  </si>
  <si>
    <t xml:space="preserve">公教職員</t>
  </si>
  <si>
    <t xml:space="preserve">29歲以下</t>
  </si>
  <si>
    <t xml:space="preserve">男性29歲以下公教職員數*100</t>
  </si>
  <si>
    <t xml:space="preserve">男性29歲以下公務人員數*100</t>
  </si>
  <si>
    <t xml:space="preserve">女性29歲以下公教職員數*100</t>
  </si>
  <si>
    <t xml:space="preserve">女性29歲以下公務人員數*100</t>
  </si>
  <si>
    <t xml:space="preserve">50歲以上</t>
  </si>
  <si>
    <t xml:space="preserve">男性30-未滿50歲公教職員數*100</t>
  </si>
  <si>
    <t xml:space="preserve">男性30-未滿50歲公務人員數*100</t>
  </si>
  <si>
    <t xml:space="preserve">女性30-未滿50歲公教職員數*100</t>
  </si>
  <si>
    <t xml:space="preserve">女性30-未滿50歲公務人員數*100</t>
  </si>
  <si>
    <t xml:space="preserve">男性50歲以上公教職員數*100</t>
  </si>
  <si>
    <t xml:space="preserve">男性50歲以上公務人員數*100</t>
  </si>
  <si>
    <t xml:space="preserve">女性50歲以上公教職員數*100</t>
  </si>
  <si>
    <t xml:space="preserve">女性50歲以上公務人員數*100</t>
  </si>
  <si>
    <t xml:space="preserve">7-6.公教職員教育程度結構</t>
  </si>
  <si>
    <t xml:space="preserve">大專以上程度</t>
  </si>
  <si>
    <t xml:space="preserve">男性大專以上教育程度公教職員數*100</t>
  </si>
  <si>
    <t xml:space="preserve">男性大專以上教育程度公務人員數*100</t>
  </si>
  <si>
    <t xml:space="preserve">高中職程度</t>
  </si>
  <si>
    <t xml:space="preserve">女性大專以上教育程度公教職員數*100</t>
  </si>
  <si>
    <t xml:space="preserve">女性大專以上教育程度公務人員數*100</t>
  </si>
  <si>
    <t xml:space="preserve">國中以下程度</t>
  </si>
  <si>
    <t xml:space="preserve">男性高中職教育程度公教職員數*100</t>
  </si>
  <si>
    <t xml:space="preserve">男性高中職教育程度公務人員數*100</t>
  </si>
  <si>
    <t xml:space="preserve">女性高中職教育程度公教職員數*100</t>
  </si>
  <si>
    <t xml:space="preserve">女性高中職教育程度公務人員數*100</t>
  </si>
  <si>
    <t xml:space="preserve">男性國中以下教育程度公教職員數*100</t>
  </si>
  <si>
    <t xml:space="preserve">男性國中以下教育程度公務人員數*100</t>
  </si>
  <si>
    <t xml:space="preserve">女性國中以下教育程度公教職員數*100</t>
  </si>
  <si>
    <t xml:space="preserve">女性國中以下教育程度公務人員數*100</t>
  </si>
  <si>
    <t xml:space="preserve">7-7.臺中市政府現有職員概況</t>
  </si>
  <si>
    <t xml:space="preserve">簡薦委任(派)人員</t>
  </si>
  <si>
    <t xml:space="preserve">民選首長</t>
  </si>
  <si>
    <t xml:space="preserve">男性民選首長數</t>
  </si>
  <si>
    <t xml:space="preserve">本府人事處、各機關</t>
  </si>
  <si>
    <t xml:space="preserve">_各機關(必選)</t>
  </si>
  <si>
    <t xml:space="preserve">女性民選首長數</t>
  </si>
  <si>
    <t xml:space="preserve">政務人員</t>
  </si>
  <si>
    <t xml:space="preserve">男性政務人員數</t>
  </si>
  <si>
    <t xml:space="preserve">女性政務人員數</t>
  </si>
  <si>
    <t xml:space="preserve">簡任</t>
  </si>
  <si>
    <t xml:space="preserve">男性簡任公教職員數</t>
  </si>
  <si>
    <t xml:space="preserve">女性簡任公教職員數</t>
  </si>
  <si>
    <t xml:space="preserve">薦任</t>
  </si>
  <si>
    <t xml:space="preserve">男性薦任公教職員數</t>
  </si>
  <si>
    <t xml:space="preserve">女性薦任公教職員數</t>
  </si>
  <si>
    <t xml:space="preserve">委任</t>
  </si>
  <si>
    <t xml:space="preserve">男性委任公教職員數</t>
  </si>
  <si>
    <t xml:space="preserve">女性委任公教職員數</t>
  </si>
  <si>
    <t xml:space="preserve">雇員</t>
  </si>
  <si>
    <t xml:space="preserve">男性雇員公教職員數</t>
  </si>
  <si>
    <t xml:space="preserve">女性雇員公教職員數</t>
  </si>
  <si>
    <t xml:space="preserve">警察人員</t>
  </si>
  <si>
    <t xml:space="preserve">男性警察人員數</t>
  </si>
  <si>
    <t xml:space="preserve">女性警察人員數</t>
  </si>
  <si>
    <t xml:space="preserve">醫事人員</t>
  </si>
  <si>
    <t xml:space="preserve">男性醫事人員數</t>
  </si>
  <si>
    <t xml:space="preserve">女性醫事人員數</t>
  </si>
  <si>
    <t xml:space="preserve">男性校長及教師人數</t>
  </si>
  <si>
    <t xml:space="preserve">女性校長及教師人數</t>
  </si>
  <si>
    <t xml:space="preserve">7-8.市府主管人員</t>
  </si>
  <si>
    <t xml:space="preserve">機關首長</t>
  </si>
  <si>
    <t xml:space="preserve">男性機關首長人數</t>
  </si>
  <si>
    <t xml:space="preserve">女性機關首長人數</t>
  </si>
  <si>
    <t xml:space="preserve">政務官</t>
  </si>
  <si>
    <t xml:space="preserve">男性政務官人數</t>
  </si>
  <si>
    <t xml:space="preserve">女性政務官人數</t>
  </si>
  <si>
    <t xml:space="preserve">事務官</t>
  </si>
  <si>
    <t xml:space="preserve">男性事務官人數</t>
  </si>
  <si>
    <t xml:space="preserve">女性事務官人數</t>
  </si>
  <si>
    <t xml:space="preserve">中階主管</t>
  </si>
  <si>
    <t xml:space="preserve">男性薦任第9職等以上主管人數(一級機關首長除外)
</t>
  </si>
  <si>
    <t xml:space="preserve">女性薦任第9職等以上主管人數(一級機關首長除外)
</t>
  </si>
  <si>
    <t xml:space="preserve">高階主管</t>
  </si>
  <si>
    <t xml:space="preserve">男性一級機關首長人數</t>
  </si>
  <si>
    <t xml:space="preserve">女性一級機關首長人數
</t>
  </si>
  <si>
    <t xml:space="preserve">機關首長
性別比率</t>
  </si>
  <si>
    <t xml:space="preserve">男性機關首長人數*100</t>
  </si>
  <si>
    <t xml:space="preserve">機關首長人數</t>
  </si>
  <si>
    <t xml:space="preserve">女性機關首長人數*100</t>
  </si>
  <si>
    <t xml:space="preserve">女性中階主管比率</t>
  </si>
  <si>
    <t xml:space="preserve">女性薦任第9職等以上主管人數(一級機關首長除外)
*100</t>
  </si>
  <si>
    <t xml:space="preserve">薦任第9職等以上主管人數(一級機關首長除外)</t>
  </si>
  <si>
    <t xml:space="preserve">女性高階主管比率</t>
  </si>
  <si>
    <t xml:space="preserve">女性一級機關首長人數
*100</t>
  </si>
  <si>
    <t xml:space="preserve">一級機關首長人數</t>
  </si>
  <si>
    <t xml:space="preserve">7-9.訓練人次</t>
  </si>
  <si>
    <t xml:space="preserve">市府公務人員參加訓練人次</t>
  </si>
  <si>
    <t xml:space="preserve">男性市府公務人員參加訓練人次</t>
  </si>
  <si>
    <t xml:space="preserve">女性市府公務人員參加訓練人次</t>
  </si>
  <si>
    <t xml:space="preserve">參加公訓中心訓練人次</t>
  </si>
  <si>
    <t xml:space="preserve">男性市府公務人員參加公訓中心訓練人次</t>
  </si>
  <si>
    <t xml:space="preserve">女性市府公務人員參加公訓中心訓練人次</t>
  </si>
  <si>
    <t xml:space="preserve">7-10.市府及所屬機關任務編組成員性別比率</t>
  </si>
  <si>
    <t xml:space="preserve">符合性別比率規定之任務編組</t>
  </si>
  <si>
    <t xml:space="preserve">成員任一性別比率達三分之一</t>
  </si>
  <si>
    <t xml:space="preserve">個</t>
  </si>
  <si>
    <t xml:space="preserve">成員任一性別比率達三分之一之任務編組個數</t>
  </si>
  <si>
    <t xml:space="preserve">符合任務編組作業原則，不受性別比率規定限制</t>
  </si>
  <si>
    <t xml:space="preserve">符合任務編組作業原則，不受成員性別比率規定限制之任務編組個數</t>
  </si>
  <si>
    <t xml:space="preserve">未符合性別比率規定之任務編組</t>
  </si>
  <si>
    <t xml:space="preserve">成員任一性別比率未達三分之一</t>
  </si>
  <si>
    <t xml:space="preserve">成員任一性別比率未達三分之一之任務編組個數</t>
  </si>
  <si>
    <t xml:space="preserve">任務編組中，任一性別比率達三分之一規定之比率</t>
  </si>
  <si>
    <t xml:space="preserve">符合性別比率規定之任務編組個數*100/任務編組總個數</t>
  </si>
  <si>
    <t xml:space="preserve">7-11.市長選舉投票率</t>
  </si>
  <si>
    <t xml:space="preserve">市長選舉投票率</t>
  </si>
  <si>
    <t xml:space="preserve">市長選舉男性選民投票率</t>
  </si>
  <si>
    <t xml:space="preserve">市長選舉女性選民投票率</t>
  </si>
  <si>
    <t xml:space="preserve">7-12.環保人力</t>
  </si>
  <si>
    <t xml:space="preserve">環保志義工人數</t>
  </si>
  <si>
    <t xml:space="preserve">男性環保志義工人數</t>
  </si>
  <si>
    <t xml:space="preserve">本府環境保護局、環境資源部</t>
  </si>
  <si>
    <t xml:space="preserve">本府環境保護局</t>
  </si>
  <si>
    <t xml:space="preserve">女性環保志義工人數</t>
  </si>
  <si>
    <t xml:space="preserve">環保人員數</t>
  </si>
  <si>
    <t xml:space="preserve">男性環保人員數</t>
  </si>
  <si>
    <t xml:space="preserve">女性環保人員數</t>
  </si>
  <si>
    <t xml:space="preserve">7-13.義勇消防人員人數</t>
  </si>
  <si>
    <t xml:space="preserve">義勇消防人員人數</t>
  </si>
  <si>
    <t xml:space="preserve">男性義消人員數</t>
  </si>
  <si>
    <t xml:space="preserve">本府消防局、內政部警政署</t>
  </si>
  <si>
    <t xml:space="preserve">女性義消人員數</t>
  </si>
  <si>
    <t xml:space="preserve">7-14調解委員會組織概況</t>
  </si>
  <si>
    <t xml:space="preserve">委員人數</t>
  </si>
  <si>
    <t xml:space="preserve">男性委員人數</t>
  </si>
  <si>
    <t xml:space="preserve">女性委員人數</t>
  </si>
  <si>
    <t xml:space="preserve">7-15-1.各級農會選任人員數</t>
  </si>
  <si>
    <t xml:space="preserve">上級農會</t>
  </si>
  <si>
    <t xml:space="preserve">理事</t>
  </si>
  <si>
    <t xml:space="preserve">上級農會男性理事人數</t>
  </si>
  <si>
    <t xml:space="preserve">行政院農業委員會</t>
  </si>
  <si>
    <t xml:space="preserve">http://www.coa.gov.tw/ws.php?id=2447105</t>
  </si>
  <si>
    <t xml:space="preserve">上級農會女性理事人數</t>
  </si>
  <si>
    <t xml:space="preserve">監事</t>
  </si>
  <si>
    <t xml:space="preserve">上級農會男性監事人數</t>
  </si>
  <si>
    <t xml:space="preserve">上級農會女性監事人數</t>
  </si>
  <si>
    <t xml:space="preserve">會員代表</t>
  </si>
  <si>
    <t xml:space="preserve">上級農會男性會員代表人數</t>
  </si>
  <si>
    <t xml:space="preserve">上級農會女性會員代表人數</t>
  </si>
  <si>
    <t xml:space="preserve">基層農會</t>
  </si>
  <si>
    <t xml:space="preserve">基層農會男性理事人數</t>
  </si>
  <si>
    <t xml:space="preserve">基層農會女性理事人數</t>
  </si>
  <si>
    <t xml:space="preserve">基層農會男性監事人數</t>
  </si>
  <si>
    <t xml:space="preserve">基層農會女性監事人數</t>
  </si>
  <si>
    <t xml:space="preserve">基層農會男性會員代表人數</t>
  </si>
  <si>
    <t xml:space="preserve">基層農會女性會員代表人數</t>
  </si>
  <si>
    <t xml:space="preserve">7-15-2.農會所屬人員</t>
  </si>
  <si>
    <t xml:space="preserve">類別分</t>
  </si>
  <si>
    <t xml:space="preserve">農會會員</t>
  </si>
  <si>
    <t xml:space="preserve">農會男性會員人數</t>
  </si>
  <si>
    <t xml:space="preserve">農會女性會員人數</t>
  </si>
  <si>
    <t xml:space="preserve">產銷班班員</t>
  </si>
  <si>
    <t xml:space="preserve">產銷班          男性會員人數</t>
  </si>
  <si>
    <t xml:space="preserve">產銷班           女性會員人數</t>
  </si>
  <si>
    <t xml:space="preserve">四健會會員</t>
  </si>
  <si>
    <t xml:space="preserve">四健會          男性會員人數</t>
  </si>
  <si>
    <t xml:space="preserve">四健會             女性會員人數</t>
  </si>
  <si>
    <t xml:space="preserve">家政班班員</t>
  </si>
  <si>
    <t xml:space="preserve">家政班              男性班員人數</t>
  </si>
  <si>
    <t xml:space="preserve">家政班              女性班員人數</t>
  </si>
  <si>
    <t xml:space="preserve">7-16.廢棄物清理人員數 </t>
  </si>
  <si>
    <t xml:space="preserve">清運單位</t>
  </si>
  <si>
    <t xml:space="preserve">男性清運單位人數</t>
  </si>
  <si>
    <t xml:space="preserve">女性清運單位人數</t>
  </si>
  <si>
    <t xml:space="preserve">垃圾清運</t>
  </si>
  <si>
    <t xml:space="preserve">男性垃圾清運人數</t>
  </si>
  <si>
    <t xml:space="preserve">女性垃圾清運人數</t>
  </si>
  <si>
    <t xml:space="preserve">水肥清運</t>
  </si>
  <si>
    <t xml:space="preserve">男性水肥清運人數</t>
  </si>
  <si>
    <t xml:space="preserve">女性水肥清運人數</t>
  </si>
  <si>
    <t xml:space="preserve">資源回收</t>
  </si>
  <si>
    <t xml:space="preserve">男性資源回收人數</t>
  </si>
  <si>
    <t xml:space="preserve">女性資源回收人數</t>
  </si>
  <si>
    <t xml:space="preserve">男性其他清運人數</t>
  </si>
  <si>
    <t xml:space="preserve">女性其他清運人數</t>
  </si>
  <si>
    <t xml:space="preserve">處理單位</t>
  </si>
  <si>
    <t xml:space="preserve">男性處理單位人數</t>
  </si>
  <si>
    <t xml:space="preserve">女性處理單位人數</t>
  </si>
  <si>
    <t xml:space="preserve">垃圾焚化廠、掩埋廠</t>
  </si>
  <si>
    <t xml:space="preserve">男性垃圾焚化廠、掩埋廠處理人數</t>
  </si>
  <si>
    <t xml:space="preserve">女性垃圾焚化廠、掩埋廠處理人數</t>
  </si>
  <si>
    <t xml:space="preserve">水肥處理廠</t>
  </si>
  <si>
    <t xml:space="preserve">男性水肥處理廠人數</t>
  </si>
  <si>
    <t xml:space="preserve">女性水肥處理廠人數</t>
  </si>
  <si>
    <t xml:space="preserve">7-17.社區發展協會理事長及性平會委員</t>
  </si>
  <si>
    <t xml:space="preserve">本市性平會、本府社會局</t>
  </si>
  <si>
    <t xml:space="preserve">8-1.建檔公廁</t>
  </si>
  <si>
    <t xml:space="preserve">座數</t>
  </si>
  <si>
    <t xml:space="preserve">座</t>
  </si>
  <si>
    <t xml:space="preserve">建檔公廁總座數</t>
  </si>
  <si>
    <t xml:space="preserve">親子廁所從101年列入統計</t>
  </si>
  <si>
    <t xml:space="preserve">男廁</t>
  </si>
  <si>
    <t xml:space="preserve">建檔公廁男廁座數</t>
  </si>
  <si>
    <t xml:space="preserve">女廁</t>
  </si>
  <si>
    <t xml:space="preserve">--</t>
  </si>
  <si>
    <t xml:space="preserve">建檔公廁女廁座數</t>
  </si>
  <si>
    <t xml:space="preserve">性別友善廁所</t>
  </si>
  <si>
    <t xml:space="preserve">建檔公廁性別友善廁所數</t>
  </si>
  <si>
    <t xml:space="preserve">殘障廁所</t>
  </si>
  <si>
    <t xml:space="preserve">建檔公廁殘障廁所座數</t>
  </si>
  <si>
    <t xml:space="preserve">親子廁所</t>
  </si>
  <si>
    <t xml:space="preserve">建檔公廁親子廁所座數</t>
  </si>
  <si>
    <t xml:space="preserve">小便器及廁間數</t>
  </si>
  <si>
    <t xml:space="preserve">列管小便器及廁間數總數</t>
  </si>
  <si>
    <t xml:space="preserve">小便器</t>
  </si>
  <si>
    <t xml:space="preserve">建檔公廁男廁小便器數</t>
  </si>
  <si>
    <t xml:space="preserve">廁間</t>
  </si>
  <si>
    <t xml:space="preserve">建檔公廁男廁廁間數</t>
  </si>
  <si>
    <t xml:space="preserve">建檔公廁女廁廁間數</t>
  </si>
  <si>
    <t xml:space="preserve">建檔公廁殘障廁所廁間數</t>
  </si>
  <si>
    <t xml:space="preserve">建檔公廁親子廁所廁間數</t>
  </si>
  <si>
    <t xml:space="preserve">公廁比率</t>
  </si>
  <si>
    <t xml:space="preserve">建檔公廁男廁小便器及廁間數*100</t>
  </si>
  <si>
    <t xml:space="preserve">小便器及廁間數合計</t>
  </si>
  <si>
    <t xml:space="preserve">建檔公廁女廁廁間數*100</t>
  </si>
  <si>
    <t xml:space="preserve">不分男女</t>
  </si>
  <si>
    <t xml:space="preserve">非男、女廁廁間數*100</t>
  </si>
  <si>
    <t xml:space="preserve">8-2.身心障礙及親子停車格位</t>
  </si>
  <si>
    <t xml:space="preserve">小型車</t>
  </si>
  <si>
    <t xml:space="preserve">都市計畫區內</t>
  </si>
  <si>
    <t xml:space="preserve">車格總數</t>
  </si>
  <si>
    <t xml:space="preserve">格</t>
  </si>
  <si>
    <t xml:space="preserve">都市計畫區內小型車停車格位總數</t>
  </si>
  <si>
    <t xml:space="preserve">親子車格自103年起劃設</t>
  </si>
  <si>
    <t xml:space="preserve">身心障礙車格</t>
  </si>
  <si>
    <t xml:space="preserve">都市計畫區內身心障礙專用小型車停車格位總數</t>
  </si>
  <si>
    <t xml:space="preserve">親子車格</t>
  </si>
  <si>
    <t xml:space="preserve">都市計畫區內親子優先小型車停車格位總數</t>
  </si>
  <si>
    <t xml:space="preserve">都市計畫區外</t>
  </si>
  <si>
    <t xml:space="preserve">都市計畫區外小型車停車格位總數</t>
  </si>
  <si>
    <t xml:space="preserve">都市計畫區外身心障礙專用小型車停車格位總數</t>
  </si>
  <si>
    <t xml:space="preserve">都市計畫區外親子優先小型車停車格位總數</t>
  </si>
  <si>
    <t xml:space="preserve">機車</t>
  </si>
  <si>
    <t xml:space="preserve">都市計畫區內機車停車格位總數</t>
  </si>
  <si>
    <t xml:space="preserve">都市計畫區內身心障礙專用機車停車格位總數</t>
  </si>
  <si>
    <t xml:space="preserve">都市計畫區外機車停車格位總數</t>
  </si>
  <si>
    <t xml:space="preserve">都市計畫區外身心障礙專用機車停車格位總數</t>
  </si>
  <si>
    <t xml:space="preserve">8-3.旅行業從業人員</t>
  </si>
  <si>
    <t xml:space="preserve">旅行業從業人員</t>
  </si>
  <si>
    <t xml:space="preserve">男性旅行業從業人員數</t>
  </si>
  <si>
    <t xml:space="preserve">交通部</t>
  </si>
  <si>
    <t xml:space="preserve">本府觀光旅遊局</t>
  </si>
  <si>
    <t xml:space="preserve">http://geostat.motc.gov.tw/dmz/mocdx/stat-o.html</t>
  </si>
  <si>
    <t xml:space="preserve">男性
旅行業從業人員數*100</t>
  </si>
  <si>
    <t xml:space="preserve">旅行業從業人員數</t>
  </si>
  <si>
    <t xml:space="preserve">女性旅行業從業人員數</t>
  </si>
  <si>
    <t xml:space="preserve">女性
旅行業從業人員數*100</t>
  </si>
  <si>
    <t xml:space="preserve">8-4.大專校院科技類科</t>
  </si>
  <si>
    <t xml:space="preserve">107年</t>
  </si>
  <si>
    <t xml:space="preserve">7-7.臺中市政府現有職員概況(臺中市食品藥物安全處)</t>
  </si>
  <si>
    <t xml:space="preserve">本府各機關</t>
  </si>
  <si>
    <t xml:space="preserve">臺中市食品藥物安全處於107年成立</t>
  </si>
</sst>
</file>

<file path=xl/styles.xml><?xml version="1.0" encoding="utf-8"?>
<styleSheet xmlns="http://schemas.openxmlformats.org/spreadsheetml/2006/main">
  <numFmts count="39">
    <numFmt numFmtId="164" formatCode="General"/>
    <numFmt numFmtId="165" formatCode="\ #,##0.00\ ;\-#,##0.00\ ;\-00\ ;\ @\ "/>
    <numFmt numFmtId="166" formatCode="\ 0\ ;\-0\ ;&quot; - &quot;;\ @\ "/>
    <numFmt numFmtId="167" formatCode="0%"/>
    <numFmt numFmtId="168" formatCode="\ #,##0.0\ ;\-#,##0.0\ ;\-00\ ;\ @\ "/>
    <numFmt numFmtId="169" formatCode="0\ "/>
    <numFmt numFmtId="170" formatCode="0\ ;[RED]\(0\)"/>
    <numFmt numFmtId="171" formatCode="M\月D\日"/>
    <numFmt numFmtId="172" formatCode="#,##0.00\ "/>
    <numFmt numFmtId="173" formatCode="0.00\ ;[RED]\(0.00\)"/>
    <numFmt numFmtId="174" formatCode="#,##0.00\ ;[RED]\(#,##0.00\)"/>
    <numFmt numFmtId="175" formatCode="0.00\ "/>
    <numFmt numFmtId="176" formatCode="0\ ;\-0\ ;&quot;- &quot;;@\ "/>
    <numFmt numFmtId="177" formatCode="\ 0\ ;\-0\ ;\-00\ ;\ @\ "/>
    <numFmt numFmtId="178" formatCode="0\ ;\-0\ ;&quot;－ &quot;;@\ "/>
    <numFmt numFmtId="179" formatCode="0.0\ ;[RED]\(0.0\)"/>
    <numFmt numFmtId="180" formatCode="#,##0,"/>
    <numFmt numFmtId="181" formatCode="0.00"/>
    <numFmt numFmtId="182" formatCode="#,##0.00\ ;\-#,##0.00\ ;&quot;- &quot;;@\ "/>
    <numFmt numFmtId="183" formatCode="#,##0.0\ "/>
    <numFmt numFmtId="184" formatCode="#,##0.0"/>
    <numFmt numFmtId="185" formatCode="#,##0.0;#,##0.0;\-;@"/>
    <numFmt numFmtId="186" formatCode="#,##0.0\ ;[RED]\(#,##0.0\)"/>
    <numFmt numFmtId="187" formatCode="0.0;[RED]0.0"/>
    <numFmt numFmtId="188" formatCode="0.0"/>
    <numFmt numFmtId="189" formatCode="#,##0"/>
    <numFmt numFmtId="190" formatCode="\0.00"/>
    <numFmt numFmtId="191" formatCode="&quot; &quot;0\ "/>
    <numFmt numFmtId="192" formatCode="\(0.00\);&quot;(-&quot;0.00\)"/>
    <numFmt numFmtId="193" formatCode="0;\-0;\-"/>
    <numFmt numFmtId="194" formatCode="#,##0.00\ ;\-#,##0.00\ ;&quot;－ &quot;;@\ "/>
    <numFmt numFmtId="195" formatCode="\ⓡ0\ ;&quot;ⓡ-&quot;0\ ;&quot;- &quot;;@\ "/>
    <numFmt numFmtId="196" formatCode="\ⓡ0.00\ ;&quot;ⓡ-&quot;0.00\ ;&quot;- &quot;;@\ "/>
    <numFmt numFmtId="197" formatCode="\ⓡ#,##0.00\ ;&quot;ⓡ-&quot;#,##0.00\ ;&quot;- &quot;;@\ "/>
    <numFmt numFmtId="198" formatCode="\ⓡ0&quot;  &quot;;\-#,##0;\－;@\ "/>
    <numFmt numFmtId="199" formatCode="@"/>
    <numFmt numFmtId="200" formatCode="0.00%"/>
    <numFmt numFmtId="201" formatCode="#,##0;[RED]#,##0"/>
    <numFmt numFmtId="202" formatCode="\ #,##0.00\ ;\-#,##0.00\ ;&quot; - &quot;;\ @\ "/>
  </numFmts>
  <fonts count="59">
    <font>
      <sz val="12"/>
      <color rgb="FF000000"/>
      <name val="新細明體"/>
      <family val="0"/>
      <charset val="136"/>
    </font>
    <font>
      <sz val="10"/>
      <name val="Arial"/>
      <family val="0"/>
      <charset val="136"/>
    </font>
    <font>
      <sz val="10"/>
      <name val="Arial"/>
      <family val="0"/>
      <charset val="136"/>
    </font>
    <font>
      <sz val="10"/>
      <name val="Arial"/>
      <family val="0"/>
      <charset val="136"/>
    </font>
    <font>
      <sz val="12"/>
      <color rgb="FFFFFFFF"/>
      <name val="新細明體"/>
      <family val="0"/>
      <charset val="136"/>
    </font>
    <font>
      <sz val="12"/>
      <color rgb="FF000000"/>
      <name val="標楷體"/>
      <family val="0"/>
      <charset val="136"/>
    </font>
    <font>
      <sz val="12"/>
      <color rgb="FF993300"/>
      <name val="新細明體"/>
      <family val="0"/>
      <charset val="136"/>
    </font>
    <font>
      <b val="true"/>
      <sz val="12"/>
      <color rgb="FF000000"/>
      <name val="新細明體"/>
      <family val="0"/>
      <charset val="136"/>
    </font>
    <font>
      <sz val="12"/>
      <color rgb="FF008000"/>
      <name val="新細明體"/>
      <family val="0"/>
      <charset val="136"/>
    </font>
    <font>
      <b val="true"/>
      <sz val="12"/>
      <color rgb="FFFF9900"/>
      <name val="新細明體"/>
      <family val="0"/>
      <charset val="136"/>
    </font>
    <font>
      <sz val="12"/>
      <color rgb="FFFF9900"/>
      <name val="新細明體"/>
      <family val="0"/>
      <charset val="136"/>
    </font>
    <font>
      <u val="single"/>
      <sz val="12"/>
      <color rgb="FF0000FF"/>
      <name val="新細明體"/>
      <family val="0"/>
      <charset val="136"/>
    </font>
    <font>
      <i val="true"/>
      <sz val="12"/>
      <color rgb="FF808080"/>
      <name val="新細明體"/>
      <family val="0"/>
      <charset val="136"/>
    </font>
    <font>
      <b val="true"/>
      <sz val="15"/>
      <color rgb="FF003366"/>
      <name val="新細明體"/>
      <family val="0"/>
      <charset val="136"/>
    </font>
    <font>
      <b val="true"/>
      <sz val="13"/>
      <color rgb="FF003366"/>
      <name val="新細明體"/>
      <family val="0"/>
      <charset val="136"/>
    </font>
    <font>
      <b val="true"/>
      <sz val="11"/>
      <color rgb="FF003366"/>
      <name val="新細明體"/>
      <family val="0"/>
      <charset val="136"/>
    </font>
    <font>
      <b val="true"/>
      <sz val="18"/>
      <color rgb="FF003366"/>
      <name val="新細明體"/>
      <family val="0"/>
      <charset val="136"/>
    </font>
    <font>
      <sz val="12"/>
      <color rgb="FF333399"/>
      <name val="新細明體"/>
      <family val="0"/>
      <charset val="136"/>
    </font>
    <font>
      <b val="true"/>
      <sz val="12"/>
      <color rgb="FF333333"/>
      <name val="新細明體"/>
      <family val="0"/>
      <charset val="136"/>
    </font>
    <font>
      <b val="true"/>
      <sz val="12"/>
      <color rgb="FFFFFFFF"/>
      <name val="新細明體"/>
      <family val="0"/>
      <charset val="136"/>
    </font>
    <font>
      <sz val="12"/>
      <color rgb="FF800080"/>
      <name val="新細明體"/>
      <family val="0"/>
      <charset val="136"/>
    </font>
    <font>
      <sz val="12"/>
      <color rgb="FFFF0000"/>
      <name val="新細明體"/>
      <family val="0"/>
      <charset val="136"/>
    </font>
    <font>
      <sz val="12"/>
      <color rgb="FF000000"/>
      <name val="微軟正黑體"/>
      <family val="0"/>
      <charset val="136"/>
    </font>
    <font>
      <sz val="10"/>
      <color rgb="FF000000"/>
      <name val="微軟正黑體"/>
      <family val="0"/>
      <charset val="136"/>
    </font>
    <font>
      <sz val="11"/>
      <color rgb="FF000000"/>
      <name val="微軟正黑體"/>
      <family val="0"/>
      <charset val="136"/>
    </font>
    <font>
      <sz val="8"/>
      <color rgb="FF000000"/>
      <name val="微軟正黑體"/>
      <family val="0"/>
      <charset val="136"/>
    </font>
    <font>
      <b val="true"/>
      <sz val="8"/>
      <color rgb="FF000000"/>
      <name val="微軟正黑體"/>
      <family val="0"/>
      <charset val="136"/>
    </font>
    <font>
      <b val="true"/>
      <sz val="12"/>
      <color rgb="FF000000"/>
      <name val="微軟正黑體"/>
      <family val="0"/>
      <charset val="136"/>
    </font>
    <font>
      <b val="true"/>
      <sz val="12"/>
      <color rgb="FF000000"/>
      <name val="微軟正黑體"/>
      <family val="2"/>
      <charset val="136"/>
    </font>
    <font>
      <b val="true"/>
      <sz val="9"/>
      <color rgb="FF000000"/>
      <name val="微軟正黑體"/>
      <family val="0"/>
      <charset val="136"/>
    </font>
    <font>
      <sz val="9"/>
      <color rgb="FF000000"/>
      <name val="微軟正黑體"/>
      <family val="0"/>
      <charset val="136"/>
    </font>
    <font>
      <sz val="9"/>
      <color rgb="FF000000"/>
      <name val="微軟正黑體"/>
      <family val="2"/>
      <charset val="136"/>
    </font>
    <font>
      <sz val="8"/>
      <color rgb="FF000000"/>
      <name val="微軟正黑體"/>
      <family val="2"/>
      <charset val="136"/>
    </font>
    <font>
      <sz val="9"/>
      <color rgb="FF000000"/>
      <name val="新細明體"/>
      <family val="0"/>
      <charset val="136"/>
    </font>
    <font>
      <b val="true"/>
      <sz val="10"/>
      <color rgb="FF000000"/>
      <name val="微軟正黑體"/>
      <family val="0"/>
      <charset val="136"/>
    </font>
    <font>
      <sz val="10"/>
      <color rgb="FF000000"/>
      <name val="新細明體"/>
      <family val="0"/>
      <charset val="136"/>
    </font>
    <font>
      <sz val="6"/>
      <color rgb="FF000000"/>
      <name val="微軟正黑體"/>
      <family val="0"/>
      <charset val="136"/>
    </font>
    <font>
      <b val="true"/>
      <sz val="16"/>
      <color rgb="FF000000"/>
      <name val="標楷體"/>
      <family val="4"/>
      <charset val="136"/>
    </font>
    <font>
      <b val="true"/>
      <sz val="16"/>
      <color rgb="FF000000"/>
      <name val="標楷體"/>
      <family val="0"/>
      <charset val="136"/>
    </font>
    <font>
      <sz val="14"/>
      <color rgb="FF000000"/>
      <name val="標楷體"/>
      <family val="0"/>
      <charset val="136"/>
    </font>
    <font>
      <sz val="9"/>
      <color rgb="FFFF0000"/>
      <name val="微軟正黑體"/>
      <family val="0"/>
      <charset val="136"/>
    </font>
    <font>
      <u val="single"/>
      <sz val="12"/>
      <color rgb="FF000000"/>
      <name val="新細明體"/>
      <family val="0"/>
      <charset val="136"/>
    </font>
    <font>
      <u val="single"/>
      <sz val="9"/>
      <color rgb="FF000000"/>
      <name val="新細明體"/>
      <family val="0"/>
      <charset val="136"/>
    </font>
    <font>
      <sz val="8"/>
      <color rgb="FFFF0000"/>
      <name val="微軟正黑體"/>
      <family val="0"/>
      <charset val="136"/>
    </font>
    <font>
      <b val="true"/>
      <sz val="12"/>
      <color rgb="FFFF0000"/>
      <name val="微軟正黑體"/>
      <family val="0"/>
      <charset val="136"/>
    </font>
    <font>
      <sz val="10"/>
      <color rgb="FFFF0000"/>
      <name val="微軟正黑體"/>
      <family val="2"/>
      <charset val="136"/>
    </font>
    <font>
      <sz val="10"/>
      <color rgb="FFFF0000"/>
      <name val="微軟正黑體"/>
      <family val="0"/>
      <charset val="136"/>
    </font>
    <font>
      <sz val="9"/>
      <color rgb="FFFF0000"/>
      <name val="微軟正黑體"/>
      <family val="2"/>
      <charset val="136"/>
    </font>
    <font>
      <sz val="8"/>
      <color rgb="FFFF0000"/>
      <name val="微軟正黑體"/>
      <family val="2"/>
      <charset val="136"/>
    </font>
    <font>
      <sz val="10"/>
      <color rgb="FF000000"/>
      <name val="微軟正黑體"/>
      <family val="2"/>
      <charset val="136"/>
    </font>
    <font>
      <b val="true"/>
      <sz val="8"/>
      <color rgb="FFFF0000"/>
      <name val="微軟正黑體"/>
      <family val="0"/>
      <charset val="136"/>
    </font>
    <font>
      <sz val="9"/>
      <color rgb="FFFF0000"/>
      <name val="新細明體"/>
      <family val="0"/>
      <charset val="136"/>
    </font>
    <font>
      <sz val="12"/>
      <color rgb="FFFF0000"/>
      <name val="微軟正黑體"/>
      <family val="0"/>
      <charset val="136"/>
    </font>
    <font>
      <b val="true"/>
      <sz val="14"/>
      <color rgb="FF000000"/>
      <name val="標楷體"/>
      <family val="0"/>
      <charset val="136"/>
    </font>
    <font>
      <b val="true"/>
      <sz val="14"/>
      <color rgb="FFFF0000"/>
      <name val="標楷體"/>
      <family val="0"/>
      <charset val="136"/>
    </font>
    <font>
      <b val="true"/>
      <sz val="12"/>
      <color rgb="FF000000"/>
      <name val="標楷體"/>
      <family val="0"/>
      <charset val="136"/>
    </font>
    <font>
      <b val="true"/>
      <sz val="9"/>
      <color rgb="FF000000"/>
      <name val="標楷體"/>
      <family val="0"/>
      <charset val="136"/>
    </font>
    <font>
      <b val="true"/>
      <sz val="8"/>
      <color rgb="FF000000"/>
      <name val="標楷體"/>
      <family val="0"/>
      <charset val="136"/>
    </font>
    <font>
      <b val="true"/>
      <sz val="10"/>
      <color rgb="FF000000"/>
      <name val="標楷體"/>
      <family val="0"/>
      <charset val="136"/>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FCD5B4"/>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C0C0C0"/>
        <bgColor rgb="FFCCCCFF"/>
      </patternFill>
    </fill>
    <fill>
      <patternFill patternType="solid">
        <fgColor rgb="FFFFFFCC"/>
        <bgColor rgb="FFEBF1DE"/>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CD5B4"/>
        <bgColor rgb="FFFFCC99"/>
      </patternFill>
    </fill>
    <fill>
      <patternFill patternType="solid">
        <fgColor rgb="FFFFFFFF"/>
        <bgColor rgb="FFFFFFCC"/>
      </patternFill>
    </fill>
    <fill>
      <patternFill patternType="solid">
        <fgColor rgb="FFEBF1DE"/>
        <bgColor rgb="FFFFFFCC"/>
      </patternFill>
    </fill>
  </fills>
  <borders count="54">
    <border diagonalUp="false" diagonalDown="false">
      <left/>
      <right/>
      <top/>
      <bottom/>
      <diagonal/>
    </border>
    <border diagonalUp="false" diagonalDown="false">
      <left/>
      <right/>
      <top style="hair">
        <color rgb="FF333399"/>
      </top>
      <bottom style="hair">
        <color rgb="FF333399"/>
      </bottom>
      <diagonal/>
    </border>
    <border diagonalUp="false" diagonalDown="false">
      <left style="hair">
        <color rgb="FF808080"/>
      </left>
      <right style="hair">
        <color rgb="FF808080"/>
      </right>
      <top style="hair">
        <color rgb="FF808080"/>
      </top>
      <bottom style="hair">
        <color rgb="FF808080"/>
      </bottom>
      <diagonal/>
    </border>
    <border diagonalUp="false" diagonalDown="false">
      <left/>
      <right/>
      <top/>
      <bottom style="hair">
        <color rgb="FFFF9900"/>
      </bottom>
      <diagonal/>
    </border>
    <border diagonalUp="false" diagonalDown="false">
      <left style="hair">
        <color rgb="FFC0C0C0"/>
      </left>
      <right style="hair">
        <color rgb="FFC0C0C0"/>
      </right>
      <top style="hair">
        <color rgb="FFC0C0C0"/>
      </top>
      <bottom style="hair">
        <color rgb="FFC0C0C0"/>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style="hair">
        <color rgb="FF333333"/>
      </left>
      <right style="hair">
        <color rgb="FF333333"/>
      </right>
      <top style="hair">
        <color rgb="FF333333"/>
      </top>
      <bottom style="hair">
        <color rgb="FF333333"/>
      </bottom>
      <diagonal/>
    </border>
    <border diagonalUp="false" diagonalDown="false">
      <left style="medium"/>
      <right style="medium"/>
      <top style="medium"/>
      <bottom style="hair"/>
      <diagonal/>
    </border>
    <border diagonalUp="false" diagonalDown="false">
      <left style="medium"/>
      <right/>
      <top style="medium"/>
      <bottom style="hair"/>
      <diagonal/>
    </border>
    <border diagonalUp="false" diagonalDown="false">
      <left/>
      <right/>
      <top style="medium"/>
      <bottom style="hair"/>
      <diagonal/>
    </border>
    <border diagonalUp="false" diagonalDown="false">
      <left style="medium"/>
      <right style="medium"/>
      <top/>
      <bottom style="hair"/>
      <diagonal/>
    </border>
    <border diagonalUp="false" diagonalDown="false">
      <left style="medium"/>
      <right style="medium"/>
      <top style="medium"/>
      <bottom/>
      <diagonal/>
    </border>
    <border diagonalUp="false" diagonalDown="false">
      <left/>
      <right/>
      <top style="medium"/>
      <bottom/>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hair"/>
      <right style="medium"/>
      <top style="hair"/>
      <bottom style="hair"/>
      <diagonal/>
    </border>
    <border diagonalUp="false" diagonalDown="false">
      <left style="medium"/>
      <right/>
      <top style="hair"/>
      <bottom style="hair"/>
      <diagonal/>
    </border>
    <border diagonalUp="false" diagonalDown="false">
      <left/>
      <right style="medium"/>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medium"/>
      <top/>
      <bottom style="hair"/>
      <diagonal/>
    </border>
    <border diagonalUp="false" diagonalDown="false">
      <left style="medium"/>
      <right/>
      <top style="hair"/>
      <bottom/>
      <diagonal/>
    </border>
    <border diagonalUp="false" diagonalDown="false">
      <left/>
      <right style="hair"/>
      <top style="hair"/>
      <bottom/>
      <diagonal/>
    </border>
    <border diagonalUp="false" diagonalDown="false">
      <left style="hair"/>
      <right/>
      <top style="hair"/>
      <bottom/>
      <diagonal/>
    </border>
    <border diagonalUp="false" diagonalDown="false">
      <left/>
      <right/>
      <top style="hair"/>
      <bottom/>
      <diagonal/>
    </border>
    <border diagonalUp="false" diagonalDown="false">
      <left/>
      <right style="medium"/>
      <top style="hair"/>
      <bottom/>
      <diagonal/>
    </border>
    <border diagonalUp="false" diagonalDown="false">
      <left/>
      <right style="hair"/>
      <top/>
      <bottom style="hair"/>
      <diagonal/>
    </border>
    <border diagonalUp="false" diagonalDown="false">
      <left/>
      <right style="hair"/>
      <top/>
      <bottom/>
      <diagonal/>
    </border>
    <border diagonalUp="false" diagonalDown="false">
      <left/>
      <right style="medium"/>
      <top/>
      <bottom/>
      <diagonal/>
    </border>
    <border diagonalUp="false" diagonalDown="false">
      <left style="medium"/>
      <right style="hair"/>
      <top style="hair"/>
      <bottom/>
      <diagonal/>
    </border>
    <border diagonalUp="false" diagonalDown="false">
      <left style="hair"/>
      <right style="hair"/>
      <top style="hair"/>
      <bottom/>
      <diagonal/>
    </border>
    <border diagonalUp="false" diagonalDown="false">
      <left style="hair"/>
      <right style="medium"/>
      <top style="hair"/>
      <bottom/>
      <diagonal/>
    </border>
    <border diagonalUp="false" diagonalDown="false">
      <left style="medium"/>
      <right/>
      <top/>
      <bottom/>
      <diagonal/>
    </border>
    <border diagonalUp="false" diagonalDown="false">
      <left style="hair"/>
      <right/>
      <top/>
      <bottom/>
      <diagonal/>
    </border>
    <border diagonalUp="false" diagonalDown="false">
      <left style="hair"/>
      <right style="hair"/>
      <top/>
      <bottom/>
      <diagonal/>
    </border>
    <border diagonalUp="false" diagonalDown="false">
      <left style="medium"/>
      <right style="hair"/>
      <top/>
      <bottom style="hair"/>
      <diagonal/>
    </border>
    <border diagonalUp="false" diagonalDown="false">
      <left/>
      <right/>
      <top/>
      <bottom style="hair"/>
      <diagonal/>
    </border>
    <border diagonalUp="false" diagonalDown="false">
      <left style="hair"/>
      <right style="hair"/>
      <top/>
      <bottom style="hair"/>
      <diagonal/>
    </border>
    <border diagonalUp="false" diagonalDown="false">
      <left style="hair"/>
      <right/>
      <top/>
      <bottom style="hair"/>
      <diagonal/>
    </border>
    <border diagonalUp="false" diagonalDown="false">
      <left style="hair"/>
      <right style="medium"/>
      <top/>
      <bottom style="hair"/>
      <diagonal/>
    </border>
    <border diagonalUp="false" diagonalDown="false">
      <left style="medium"/>
      <right style="hair"/>
      <top/>
      <bottom/>
      <diagonal/>
    </border>
    <border diagonalUp="false" diagonalDown="false">
      <left style="medium"/>
      <right/>
      <top/>
      <bottom style="hair"/>
      <diagonal/>
    </border>
    <border diagonalUp="false" diagonalDown="false">
      <left style="medium"/>
      <right style="medium"/>
      <top style="hair"/>
      <bottom/>
      <diagonal/>
    </border>
    <border diagonalUp="false" diagonalDown="false">
      <left style="medium"/>
      <right style="medium"/>
      <top/>
      <bottom/>
      <diagonal/>
    </border>
    <border diagonalUp="false" diagonalDown="false">
      <left style="hair"/>
      <right style="medium"/>
      <top/>
      <bottom/>
      <diagonal/>
    </border>
    <border diagonalUp="false" diagonalDown="false">
      <left style="medium"/>
      <right style="medium"/>
      <top style="hair"/>
      <bottom style="medium"/>
      <diagonal/>
    </border>
    <border diagonalUp="false" diagonalDown="false">
      <left style="medium"/>
      <right style="hair"/>
      <top style="hair"/>
      <bottom style="medium"/>
      <diagonal/>
    </border>
    <border diagonalUp="false" diagonalDown="false">
      <left style="hair"/>
      <right style="medium"/>
      <top style="hair"/>
      <bottom style="medium"/>
      <diagonal/>
    </border>
    <border diagonalUp="false" diagonalDown="false">
      <left style="hair"/>
      <right/>
      <top style="hair"/>
      <bottom style="medium"/>
      <diagonal/>
    </border>
    <border diagonalUp="false" diagonalDown="false">
      <left style="medium"/>
      <right style="medium"/>
      <top style="medium"/>
      <bottom style="medium"/>
      <diagonal/>
    </border>
  </borders>
  <cellStyleXfs count="8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center" textRotation="0" wrapText="false" indent="0" shrinkToFit="false"/>
    </xf>
    <xf numFmtId="164" fontId="0" fillId="3"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7"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11" borderId="0" applyFont="true" applyBorder="false" applyAlignment="true" applyProtection="false">
      <alignment horizontal="general" vertical="center" textRotation="0" wrapText="false" indent="0" shrinkToFit="false"/>
    </xf>
    <xf numFmtId="164" fontId="4" fillId="12"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13" borderId="0" applyFont="true" applyBorder="false" applyAlignment="true" applyProtection="false">
      <alignment horizontal="general" vertical="center" textRotation="0" wrapText="false" indent="0" shrinkToFit="false"/>
    </xf>
    <xf numFmtId="164" fontId="4" fillId="14" borderId="0" applyFont="true" applyBorder="false" applyAlignment="true" applyProtection="false">
      <alignment horizontal="general" vertical="center" textRotation="0" wrapText="false" indent="0" shrinkToFit="false"/>
    </xf>
    <xf numFmtId="164" fontId="4" fillId="15"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5"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7" fillId="0" borderId="1" applyFont="true" applyBorder="true" applyAlignment="true" applyProtection="false">
      <alignment horizontal="general" vertical="center" textRotation="0" wrapText="false" indent="0" shrinkToFit="false"/>
    </xf>
    <xf numFmtId="164" fontId="8" fillId="4"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4" fontId="9" fillId="17" borderId="2" applyFont="true" applyBorder="true" applyAlignment="true" applyProtection="false">
      <alignment horizontal="general" vertical="center" textRotation="0" wrapText="false" indent="0" shrinkToFit="false"/>
    </xf>
    <xf numFmtId="164" fontId="10" fillId="0" borderId="3" applyFont="true" applyBorder="true" applyAlignment="true" applyProtection="false">
      <alignment horizontal="general" vertical="center" textRotation="0" wrapText="false" indent="0" shrinkToFit="false"/>
    </xf>
    <xf numFmtId="164" fontId="0" fillId="18" borderId="4" applyFont="true" applyBorder="true" applyAlignment="true" applyProtection="false">
      <alignment horizontal="general" vertical="center" textRotation="0" wrapText="false" indent="0" shrinkToFit="false"/>
    </xf>
    <xf numFmtId="164" fontId="11" fillId="0" borderId="0" applyFont="true" applyBorder="false" applyAlignment="true" applyProtection="false">
      <alignment horizontal="general" vertical="center" textRotation="0" wrapText="false" indent="0" shrinkToFit="false"/>
    </xf>
    <xf numFmtId="164" fontId="12" fillId="0" borderId="0" applyFont="true" applyBorder="false" applyAlignment="true" applyProtection="false">
      <alignment horizontal="general" vertical="center" textRotation="0" wrapText="false" indent="0" shrinkToFit="false"/>
    </xf>
    <xf numFmtId="164" fontId="4" fillId="19"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4" fillId="21" borderId="0" applyFont="true" applyBorder="false" applyAlignment="true" applyProtection="false">
      <alignment horizontal="general" vertical="center" textRotation="0" wrapText="false" indent="0" shrinkToFit="false"/>
    </xf>
    <xf numFmtId="164" fontId="4" fillId="13" borderId="0" applyFont="true" applyBorder="false" applyAlignment="true" applyProtection="false">
      <alignment horizontal="general" vertical="center" textRotation="0" wrapText="false" indent="0" shrinkToFit="false"/>
    </xf>
    <xf numFmtId="164" fontId="4" fillId="14" borderId="0" applyFont="true" applyBorder="false" applyAlignment="true" applyProtection="false">
      <alignment horizontal="general" vertical="center" textRotation="0" wrapText="false" indent="0" shrinkToFit="false"/>
    </xf>
    <xf numFmtId="164" fontId="4" fillId="22" borderId="0" applyFont="true" applyBorder="false" applyAlignment="true" applyProtection="false">
      <alignment horizontal="general" vertical="center" textRotation="0" wrapText="false" indent="0" shrinkToFit="false"/>
    </xf>
    <xf numFmtId="164" fontId="13" fillId="0" borderId="5" applyFont="true" applyBorder="true" applyAlignment="true" applyProtection="false">
      <alignment horizontal="general" vertical="center" textRotation="0" wrapText="false" indent="0" shrinkToFit="false"/>
    </xf>
    <xf numFmtId="164" fontId="14" fillId="0" borderId="6" applyFont="true" applyBorder="true" applyAlignment="true" applyProtection="false">
      <alignment horizontal="general" vertical="center" textRotation="0" wrapText="false" indent="0" shrinkToFit="false"/>
    </xf>
    <xf numFmtId="164" fontId="15" fillId="0" borderId="7" applyFont="true" applyBorder="true" applyAlignment="true" applyProtection="false">
      <alignment horizontal="general" vertical="center" textRotation="0" wrapText="false" indent="0" shrinkToFit="false"/>
    </xf>
    <xf numFmtId="164" fontId="15" fillId="0" borderId="0" applyFont="true" applyBorder="false" applyAlignment="true" applyProtection="false">
      <alignment horizontal="general" vertical="center" textRotation="0" wrapText="false" indent="0" shrinkToFit="false"/>
    </xf>
    <xf numFmtId="164" fontId="16" fillId="0" borderId="0" applyFont="true" applyBorder="false" applyAlignment="true" applyProtection="false">
      <alignment horizontal="general" vertical="center" textRotation="0" wrapText="false" indent="0" shrinkToFit="false"/>
    </xf>
    <xf numFmtId="164" fontId="17" fillId="7" borderId="2" applyFont="true" applyBorder="true" applyAlignment="true" applyProtection="false">
      <alignment horizontal="general" vertical="center" textRotation="0" wrapText="false" indent="0" shrinkToFit="false"/>
    </xf>
    <xf numFmtId="164" fontId="18" fillId="17" borderId="8" applyFont="true" applyBorder="true" applyAlignment="true" applyProtection="false">
      <alignment horizontal="general" vertical="center" textRotation="0" wrapText="false" indent="0" shrinkToFit="false"/>
    </xf>
    <xf numFmtId="164" fontId="19" fillId="23" borderId="8" applyFont="true" applyBorder="true" applyAlignment="true" applyProtection="false">
      <alignment horizontal="general" vertical="center" textRotation="0" wrapText="false" indent="0" shrinkToFit="false"/>
    </xf>
    <xf numFmtId="164" fontId="20" fillId="3"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cellStyleXfs>
  <cellXfs count="764">
    <xf numFmtId="164" fontId="0" fillId="0" borderId="0" xfId="0" applyFont="fals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center" vertical="center"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8" fontId="23" fillId="0" borderId="0" xfId="50" applyFont="true" applyBorder="fals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9" fontId="25" fillId="0" borderId="0" xfId="0" applyFont="true" applyBorder="false" applyAlignment="true" applyProtection="false">
      <alignment horizontal="general" vertical="center" textRotation="0" wrapText="false" indent="0" shrinkToFit="false"/>
      <protection locked="true" hidden="false"/>
    </xf>
    <xf numFmtId="170" fontId="25" fillId="0"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general" vertical="bottom"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25" fillId="0" borderId="0" xfId="46"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27" fillId="0" borderId="9" xfId="0" applyFont="true" applyBorder="true" applyAlignment="true" applyProtection="false">
      <alignment horizontal="center" vertical="center" textRotation="0" wrapText="false" indent="0" shrinkToFit="false"/>
      <protection locked="true" hidden="false"/>
    </xf>
    <xf numFmtId="164" fontId="28" fillId="0" borderId="9" xfId="38" applyFont="true" applyBorder="true" applyAlignment="true" applyProtection="true">
      <alignment horizontal="center" vertical="center" textRotation="0" wrapText="false" indent="0" shrinkToFit="false"/>
      <protection locked="true" hidden="false"/>
    </xf>
    <xf numFmtId="164" fontId="27" fillId="0" borderId="10" xfId="0" applyFont="true" applyBorder="true" applyAlignment="true" applyProtection="false">
      <alignment horizontal="center" vertical="center" textRotation="0" wrapText="false" indent="0" shrinkToFit="false"/>
      <protection locked="true" hidden="false"/>
    </xf>
    <xf numFmtId="164" fontId="27" fillId="0" borderId="11" xfId="0" applyFont="true" applyBorder="true" applyAlignment="true" applyProtection="false">
      <alignment horizontal="center" vertical="center" textRotation="0" wrapText="false" indent="0" shrinkToFit="false"/>
      <protection locked="true" hidden="false"/>
    </xf>
    <xf numFmtId="164" fontId="22" fillId="0" borderId="12" xfId="0" applyFont="true" applyBorder="true" applyAlignment="true" applyProtection="false">
      <alignment horizontal="center" vertical="center" textRotation="0" wrapText="false" indent="0" shrinkToFit="false"/>
      <protection locked="true" hidden="false"/>
    </xf>
    <xf numFmtId="164" fontId="22" fillId="0" borderId="9" xfId="0" applyFont="true" applyBorder="true" applyAlignment="true" applyProtection="false">
      <alignment horizontal="center" vertical="center" textRotation="0" wrapText="false" indent="0" shrinkToFit="false"/>
      <protection locked="true" hidden="false"/>
    </xf>
    <xf numFmtId="164" fontId="28" fillId="0" borderId="9" xfId="46" applyFont="true" applyBorder="true" applyAlignment="true" applyProtection="true">
      <alignment horizontal="center" vertical="center" textRotation="0" wrapText="false" indent="0" shrinkToFit="false"/>
      <protection locked="true" hidden="false"/>
    </xf>
    <xf numFmtId="171" fontId="22" fillId="0" borderId="9" xfId="0" applyFont="true" applyBorder="true" applyAlignment="true" applyProtection="false">
      <alignment horizontal="center" vertical="center" textRotation="0" wrapText="false" indent="0" shrinkToFit="false"/>
      <protection locked="true" hidden="false"/>
    </xf>
    <xf numFmtId="164" fontId="27" fillId="0" borderId="9" xfId="0" applyFont="true" applyBorder="true" applyAlignment="true" applyProtection="false">
      <alignment horizontal="center" vertical="center" textRotation="0" wrapText="true" indent="0" shrinkToFit="false"/>
      <protection locked="true" hidden="false"/>
    </xf>
    <xf numFmtId="164" fontId="27" fillId="0" borderId="9" xfId="0" applyFont="true" applyBorder="true" applyAlignment="true" applyProtection="false">
      <alignment horizontal="center" vertical="center" textRotation="0" wrapText="true" indent="0" shrinkToFit="false"/>
      <protection locked="true" hidden="false"/>
    </xf>
    <xf numFmtId="164" fontId="27" fillId="0" borderId="13" xfId="0" applyFont="true" applyBorder="true" applyAlignment="true" applyProtection="false">
      <alignment horizontal="center" vertical="center" textRotation="0" wrapText="false" indent="0" shrinkToFit="false"/>
      <protection locked="true" hidden="false"/>
    </xf>
    <xf numFmtId="164" fontId="27" fillId="0" borderId="9" xfId="0" applyFont="true" applyBorder="true" applyAlignment="true" applyProtection="false">
      <alignment horizontal="center" vertical="center" textRotation="0" wrapText="false" indent="0" shrinkToFit="false"/>
      <protection locked="true" hidden="false"/>
    </xf>
    <xf numFmtId="164" fontId="27" fillId="0" borderId="14" xfId="0" applyFont="true" applyBorder="true" applyAlignment="true" applyProtection="false">
      <alignment horizontal="general" vertical="center" textRotation="0" wrapText="false" indent="0" shrinkToFit="false"/>
      <protection locked="true" hidden="false"/>
    </xf>
    <xf numFmtId="164" fontId="29" fillId="24" borderId="15" xfId="0" applyFont="true" applyBorder="true" applyAlignment="true" applyProtection="false">
      <alignment horizontal="center" vertical="center" textRotation="0" wrapText="true" indent="0" shrinkToFit="false"/>
      <protection locked="true" hidden="false"/>
    </xf>
    <xf numFmtId="164" fontId="30" fillId="24" borderId="16" xfId="0" applyFont="true" applyBorder="true" applyAlignment="true" applyProtection="false">
      <alignment horizontal="center" vertical="center" textRotation="0" wrapText="true" indent="0" shrinkToFit="false"/>
      <protection locked="true" hidden="false"/>
    </xf>
    <xf numFmtId="164" fontId="30" fillId="24" borderId="17" xfId="0" applyFont="true" applyBorder="true" applyAlignment="true" applyProtection="false">
      <alignment horizontal="center" vertical="center" textRotation="0" wrapText="true" indent="0" shrinkToFit="false"/>
      <protection locked="true" hidden="false"/>
    </xf>
    <xf numFmtId="164" fontId="30" fillId="24" borderId="18" xfId="0" applyFont="true" applyBorder="true" applyAlignment="true" applyProtection="false">
      <alignment horizontal="center" vertical="center" textRotation="0" wrapText="true" indent="0" shrinkToFit="false"/>
      <protection locked="true" hidden="false"/>
    </xf>
    <xf numFmtId="164" fontId="30" fillId="24" borderId="15" xfId="0" applyFont="true" applyBorder="true" applyAlignment="true" applyProtection="false">
      <alignment horizontal="center" vertical="center" textRotation="0" wrapText="true" indent="0" shrinkToFit="false"/>
      <protection locked="true" hidden="false"/>
    </xf>
    <xf numFmtId="164" fontId="30" fillId="24" borderId="19" xfId="0" applyFont="true" applyBorder="true" applyAlignment="true" applyProtection="false">
      <alignment horizontal="center" vertical="center" textRotation="0" wrapText="true" indent="0" shrinkToFit="false"/>
      <protection locked="true" hidden="false"/>
    </xf>
    <xf numFmtId="164" fontId="30" fillId="24" borderId="20" xfId="0" applyFont="true" applyBorder="true" applyAlignment="true" applyProtection="false">
      <alignment horizontal="center" vertical="center" textRotation="0" wrapText="true" indent="0" shrinkToFit="false"/>
      <protection locked="true" hidden="false"/>
    </xf>
    <xf numFmtId="164" fontId="31" fillId="24" borderId="16" xfId="38" applyFont="true" applyBorder="true" applyAlignment="true" applyProtection="true">
      <alignment horizontal="center" vertical="center" textRotation="0" wrapText="true" indent="0" shrinkToFit="false"/>
      <protection locked="true" hidden="false"/>
    </xf>
    <xf numFmtId="164" fontId="30" fillId="24" borderId="17" xfId="38" applyFont="true" applyBorder="true" applyAlignment="true" applyProtection="true">
      <alignment horizontal="center" vertical="center" textRotation="0" wrapText="true" indent="0" shrinkToFit="false"/>
      <protection locked="true" hidden="false"/>
    </xf>
    <xf numFmtId="164" fontId="30" fillId="24" borderId="18" xfId="38" applyFont="true" applyBorder="true" applyAlignment="true" applyProtection="true">
      <alignment horizontal="center" vertical="center" textRotation="0" wrapText="true" indent="0" shrinkToFit="false"/>
      <protection locked="true" hidden="false"/>
    </xf>
    <xf numFmtId="164" fontId="30" fillId="24" borderId="21" xfId="0" applyFont="true" applyBorder="true" applyAlignment="true" applyProtection="false">
      <alignment horizontal="center" vertical="center" textRotation="0" wrapText="true" indent="0" shrinkToFit="false"/>
      <protection locked="true" hidden="false"/>
    </xf>
    <xf numFmtId="164" fontId="30" fillId="24" borderId="16" xfId="46" applyFont="true" applyBorder="true" applyAlignment="true" applyProtection="true">
      <alignment horizontal="center" vertical="center" textRotation="0" wrapText="true" indent="0" shrinkToFit="false"/>
      <protection locked="true" hidden="false"/>
    </xf>
    <xf numFmtId="164" fontId="30" fillId="24" borderId="17" xfId="46" applyFont="true" applyBorder="true" applyAlignment="true" applyProtection="true">
      <alignment horizontal="center" vertical="center" textRotation="0" wrapText="true" indent="0" shrinkToFit="false"/>
      <protection locked="true" hidden="false"/>
    </xf>
    <xf numFmtId="164" fontId="30" fillId="24" borderId="18" xfId="46" applyFont="true" applyBorder="true" applyAlignment="true" applyProtection="true">
      <alignment horizontal="center" vertical="center" textRotation="0" wrapText="true" indent="0" shrinkToFit="false"/>
      <protection locked="true" hidden="false"/>
    </xf>
    <xf numFmtId="164" fontId="30" fillId="24" borderId="16" xfId="0" applyFont="true" applyBorder="true" applyAlignment="true" applyProtection="false">
      <alignment horizontal="center" vertical="center" textRotation="0" wrapText="false" indent="0" shrinkToFit="false"/>
      <protection locked="true" hidden="false"/>
    </xf>
    <xf numFmtId="164" fontId="30" fillId="24" borderId="17" xfId="0" applyFont="true" applyBorder="true" applyAlignment="true" applyProtection="false">
      <alignment horizontal="center" vertical="center" textRotation="0" wrapText="false" indent="0" shrinkToFit="false"/>
      <protection locked="true" hidden="false"/>
    </xf>
    <xf numFmtId="164" fontId="30" fillId="24" borderId="18" xfId="0" applyFont="true" applyBorder="true" applyAlignment="true" applyProtection="false">
      <alignment horizontal="center" vertical="center" textRotation="0" wrapText="false" indent="0" shrinkToFit="false"/>
      <protection locked="true" hidden="false"/>
    </xf>
    <xf numFmtId="164" fontId="30" fillId="24" borderId="16" xfId="38" applyFont="true" applyBorder="true" applyAlignment="true" applyProtection="true">
      <alignment horizontal="center" vertical="center" textRotation="0" wrapText="true" indent="0" shrinkToFit="false"/>
      <protection locked="true" hidden="false"/>
    </xf>
    <xf numFmtId="164" fontId="30" fillId="24" borderId="15" xfId="0" applyFont="true" applyBorder="true" applyAlignment="true" applyProtection="false">
      <alignment horizontal="center" vertical="center" textRotation="0" wrapText="false" indent="0" shrinkToFit="false"/>
      <protection locked="true" hidden="false"/>
    </xf>
    <xf numFmtId="164" fontId="31" fillId="24" borderId="15" xfId="38" applyFont="true" applyBorder="true" applyAlignment="true" applyProtection="true">
      <alignment horizontal="center" vertical="center" textRotation="0" wrapText="true" indent="0" shrinkToFit="false"/>
      <protection locked="true" hidden="false"/>
    </xf>
    <xf numFmtId="164" fontId="30" fillId="24" borderId="22" xfId="0" applyFont="true" applyBorder="true" applyAlignment="true" applyProtection="false">
      <alignment horizontal="center" vertical="center" textRotation="0" wrapText="true" indent="0" shrinkToFit="false"/>
      <protection locked="true" hidden="false"/>
    </xf>
    <xf numFmtId="164" fontId="30" fillId="24" borderId="23" xfId="0" applyFont="true" applyBorder="true" applyAlignment="true" applyProtection="false">
      <alignment horizontal="center" vertical="center" textRotation="0" wrapText="true" indent="0" shrinkToFit="false"/>
      <protection locked="true" hidden="false"/>
    </xf>
    <xf numFmtId="164" fontId="30" fillId="24" borderId="0" xfId="0" applyFont="true" applyBorder="false" applyAlignment="true" applyProtection="false">
      <alignment horizontal="center" vertical="center" textRotation="0" wrapText="true" indent="0" shrinkToFit="false"/>
      <protection locked="true" hidden="false"/>
    </xf>
    <xf numFmtId="164" fontId="30" fillId="24" borderId="24" xfId="0" applyFont="true" applyBorder="true" applyAlignment="true" applyProtection="false">
      <alignment horizontal="general" vertical="center" textRotation="0" wrapText="true" indent="0" shrinkToFit="false"/>
      <protection locked="true" hidden="false"/>
    </xf>
    <xf numFmtId="170" fontId="30" fillId="24" borderId="16" xfId="0" applyFont="true" applyBorder="true" applyAlignment="true" applyProtection="false">
      <alignment horizontal="center" vertical="center" textRotation="0" wrapText="true" indent="0" shrinkToFit="false"/>
      <protection locked="true" hidden="false"/>
    </xf>
    <xf numFmtId="170" fontId="30" fillId="24" borderId="17" xfId="0" applyFont="true" applyBorder="true" applyAlignment="true" applyProtection="false">
      <alignment horizontal="center" vertical="center" textRotation="0" wrapText="true" indent="0" shrinkToFit="false"/>
      <protection locked="true" hidden="false"/>
    </xf>
    <xf numFmtId="170" fontId="30" fillId="24" borderId="18" xfId="0" applyFont="true" applyBorder="true" applyAlignment="true" applyProtection="false">
      <alignment horizontal="center" vertical="center" textRotation="0" wrapText="true" indent="0" shrinkToFit="false"/>
      <protection locked="true" hidden="false"/>
    </xf>
    <xf numFmtId="164" fontId="30" fillId="24" borderId="25" xfId="0" applyFont="true" applyBorder="true" applyAlignment="true" applyProtection="false">
      <alignment horizontal="center" vertical="center" textRotation="0" wrapText="true" indent="0" shrinkToFit="false"/>
      <protection locked="true" hidden="false"/>
    </xf>
    <xf numFmtId="164" fontId="30" fillId="24" borderId="26" xfId="0" applyFont="true" applyBorder="true" applyAlignment="true" applyProtection="false">
      <alignment horizontal="center" vertical="center" textRotation="0" wrapText="true" indent="0" shrinkToFit="false"/>
      <protection locked="true" hidden="false"/>
    </xf>
    <xf numFmtId="164" fontId="30" fillId="24" borderId="27" xfId="0" applyFont="true" applyBorder="true" applyAlignment="true" applyProtection="false">
      <alignment horizontal="center" vertical="center" textRotation="0" wrapText="true" indent="0" shrinkToFit="false"/>
      <protection locked="true" hidden="false"/>
    </xf>
    <xf numFmtId="164" fontId="30" fillId="24" borderId="28" xfId="0" applyFont="true" applyBorder="true" applyAlignment="true" applyProtection="false">
      <alignment horizontal="center" vertical="center" textRotation="0" wrapText="true" indent="0" shrinkToFit="false"/>
      <protection locked="true" hidden="false"/>
    </xf>
    <xf numFmtId="164" fontId="30" fillId="24" borderId="29" xfId="0" applyFont="true" applyBorder="true" applyAlignment="true" applyProtection="false">
      <alignment horizontal="center" vertical="center" textRotation="0" wrapText="true" indent="0" shrinkToFit="false"/>
      <protection locked="true" hidden="false"/>
    </xf>
    <xf numFmtId="164" fontId="30" fillId="24" borderId="25" xfId="0" applyFont="true" applyBorder="true" applyAlignment="true" applyProtection="false">
      <alignment horizontal="center" vertical="center" textRotation="0" wrapText="false" indent="0" shrinkToFit="false"/>
      <protection locked="true" hidden="false"/>
    </xf>
    <xf numFmtId="164" fontId="30" fillId="24" borderId="22" xfId="0" applyFont="true" applyBorder="true" applyAlignment="true" applyProtection="false">
      <alignment horizontal="center" vertical="center" textRotation="0" wrapText="false" indent="0" shrinkToFit="false"/>
      <protection locked="true" hidden="false"/>
    </xf>
    <xf numFmtId="164" fontId="30" fillId="24" borderId="27" xfId="0" applyFont="true" applyBorder="true" applyAlignment="true" applyProtection="false">
      <alignment horizontal="center" vertical="center" textRotation="0" wrapText="false" indent="0" shrinkToFit="false"/>
      <protection locked="true" hidden="false"/>
    </xf>
    <xf numFmtId="164" fontId="30" fillId="24" borderId="26" xfId="0" applyFont="true" applyBorder="true" applyAlignment="true" applyProtection="false">
      <alignment horizontal="center" vertical="center" textRotation="0" wrapText="false" indent="0" shrinkToFit="false"/>
      <protection locked="true" hidden="false"/>
    </xf>
    <xf numFmtId="164" fontId="30" fillId="24" borderId="30" xfId="0" applyFont="true" applyBorder="true" applyAlignment="true" applyProtection="false">
      <alignment horizontal="center" vertical="center" textRotation="0" wrapText="false" indent="0" shrinkToFit="false"/>
      <protection locked="true" hidden="false"/>
    </xf>
    <xf numFmtId="164" fontId="30" fillId="24" borderId="31" xfId="0" applyFont="true" applyBorder="true" applyAlignment="true" applyProtection="false">
      <alignment horizontal="center" vertical="center" textRotation="0" wrapText="false" indent="0" shrinkToFit="false"/>
      <protection locked="true" hidden="false"/>
    </xf>
    <xf numFmtId="164" fontId="30" fillId="24" borderId="32" xfId="0" applyFont="true" applyBorder="true" applyAlignment="true" applyProtection="false">
      <alignment horizontal="center" vertical="center" textRotation="0" wrapText="false" indent="0" shrinkToFit="false"/>
      <protection locked="true" hidden="false"/>
    </xf>
    <xf numFmtId="164" fontId="30" fillId="24" borderId="26" xfId="0" applyFont="true" applyBorder="true" applyAlignment="true" applyProtection="false">
      <alignment horizontal="general" vertical="center" textRotation="0" wrapText="true" indent="0" shrinkToFit="false"/>
      <protection locked="true" hidden="false"/>
    </xf>
    <xf numFmtId="164" fontId="30" fillId="24" borderId="21" xfId="0" applyFont="true" applyBorder="true" applyAlignment="true" applyProtection="false">
      <alignment horizontal="general" vertical="center" textRotation="0" wrapText="true" indent="0" shrinkToFit="false"/>
      <protection locked="true" hidden="false"/>
    </xf>
    <xf numFmtId="164" fontId="30" fillId="24" borderId="22" xfId="0" applyFont="true" applyBorder="true" applyAlignment="true" applyProtection="false">
      <alignment horizontal="general" vertical="center" textRotation="0" wrapText="true" indent="0" shrinkToFit="false"/>
      <protection locked="true" hidden="false"/>
    </xf>
    <xf numFmtId="164" fontId="30" fillId="24" borderId="33" xfId="0" applyFont="true" applyBorder="true" applyAlignment="true" applyProtection="false">
      <alignment horizontal="center" vertical="center" textRotation="0" wrapText="true" indent="0" shrinkToFit="false"/>
      <protection locked="true" hidden="false"/>
    </xf>
    <xf numFmtId="164" fontId="30" fillId="24" borderId="34" xfId="0" applyFont="true" applyBorder="true" applyAlignment="true" applyProtection="false">
      <alignment horizontal="center" vertical="center" textRotation="0" wrapText="true" indent="0" shrinkToFit="false"/>
      <protection locked="true" hidden="false"/>
    </xf>
    <xf numFmtId="164" fontId="30" fillId="24" borderId="23" xfId="0" applyFont="true" applyBorder="true" applyAlignment="true" applyProtection="false">
      <alignment horizontal="general" vertical="center" textRotation="0" wrapText="true" indent="0" shrinkToFit="false"/>
      <protection locked="true" hidden="false"/>
    </xf>
    <xf numFmtId="164" fontId="29" fillId="24" borderId="17" xfId="0" applyFont="true" applyBorder="true" applyAlignment="true" applyProtection="false">
      <alignment horizontal="center" vertical="center" textRotation="0" wrapText="true" indent="0" shrinkToFit="false"/>
      <protection locked="true" hidden="false"/>
    </xf>
    <xf numFmtId="168" fontId="30" fillId="24" borderId="17" xfId="50" applyFont="true" applyBorder="true" applyAlignment="true" applyProtection="false">
      <alignment horizontal="center" vertical="center" textRotation="0" wrapText="true" indent="0" shrinkToFit="false"/>
      <protection locked="true" hidden="false"/>
    </xf>
    <xf numFmtId="164" fontId="30" fillId="24" borderId="35" xfId="0" applyFont="true" applyBorder="true" applyAlignment="true" applyProtection="false">
      <alignment horizontal="center" vertical="center" textRotation="0" wrapText="true" indent="0" shrinkToFit="false"/>
      <protection locked="true" hidden="false"/>
    </xf>
    <xf numFmtId="164" fontId="30" fillId="24" borderId="36" xfId="0" applyFont="true" applyBorder="true" applyAlignment="true" applyProtection="false">
      <alignment horizontal="center" vertical="center" textRotation="0" wrapText="true" indent="0" shrinkToFit="false"/>
      <protection locked="true" hidden="false"/>
    </xf>
    <xf numFmtId="169" fontId="30" fillId="24" borderId="34" xfId="0" applyFont="true" applyBorder="true" applyAlignment="true" applyProtection="false">
      <alignment horizontal="center" vertical="center" textRotation="0" wrapText="true" indent="0" shrinkToFit="false"/>
      <protection locked="true" hidden="false"/>
    </xf>
    <xf numFmtId="164" fontId="30" fillId="24" borderId="37" xfId="0" applyFont="true" applyBorder="true" applyAlignment="true" applyProtection="false">
      <alignment horizontal="center" vertical="center" textRotation="0" wrapText="true" indent="0" shrinkToFit="false"/>
      <protection locked="true" hidden="false"/>
    </xf>
    <xf numFmtId="170" fontId="30" fillId="24" borderId="34" xfId="0" applyFont="true" applyBorder="true" applyAlignment="true" applyProtection="false">
      <alignment horizontal="center" vertical="center" textRotation="0" wrapText="true" indent="0" shrinkToFit="false"/>
      <protection locked="true" hidden="false"/>
    </xf>
    <xf numFmtId="164" fontId="30" fillId="24" borderId="34" xfId="38" applyFont="true" applyBorder="true" applyAlignment="true" applyProtection="true">
      <alignment horizontal="center" vertical="center" textRotation="0" wrapText="true" indent="0" shrinkToFit="false"/>
      <protection locked="true" hidden="false"/>
    </xf>
    <xf numFmtId="164" fontId="30" fillId="24" borderId="31" xfId="38" applyFont="true" applyBorder="true" applyAlignment="true" applyProtection="true">
      <alignment horizontal="center" vertical="center" textRotation="0" wrapText="true" indent="0" shrinkToFit="false"/>
      <protection locked="true" hidden="false"/>
    </xf>
    <xf numFmtId="164" fontId="30" fillId="24" borderId="38" xfId="38" applyFont="true" applyBorder="true" applyAlignment="true" applyProtection="true">
      <alignment horizontal="center" vertical="center" textRotation="0" wrapText="true" indent="0" shrinkToFit="false"/>
      <protection locked="true" hidden="false"/>
    </xf>
    <xf numFmtId="164" fontId="30" fillId="24" borderId="39" xfId="0" applyFont="true" applyBorder="true" applyAlignment="true" applyProtection="false">
      <alignment horizontal="center" vertical="center" textRotation="0" wrapText="true" indent="0" shrinkToFit="false"/>
      <protection locked="true" hidden="false"/>
    </xf>
    <xf numFmtId="164" fontId="30" fillId="24" borderId="30" xfId="0" applyFont="true" applyBorder="true" applyAlignment="true" applyProtection="false">
      <alignment horizontal="center" vertical="center" textRotation="0" wrapText="true" indent="0" shrinkToFit="false"/>
      <protection locked="true" hidden="false"/>
    </xf>
    <xf numFmtId="164" fontId="30" fillId="24" borderId="40" xfId="0" applyFont="true" applyBorder="true" applyAlignment="true" applyProtection="false">
      <alignment horizontal="center" vertical="center" textRotation="0" wrapText="true" indent="0" shrinkToFit="false"/>
      <protection locked="true" hidden="false"/>
    </xf>
    <xf numFmtId="164" fontId="30" fillId="24" borderId="41" xfId="0" applyFont="true" applyBorder="true" applyAlignment="true" applyProtection="false">
      <alignment horizontal="center" vertical="center" textRotation="0" wrapText="true" indent="0" shrinkToFit="false"/>
      <protection locked="true" hidden="false"/>
    </xf>
    <xf numFmtId="164" fontId="30" fillId="24" borderId="42" xfId="0" applyFont="true" applyBorder="true" applyAlignment="true" applyProtection="false">
      <alignment horizontal="center" vertical="center" textRotation="0" wrapText="true" indent="0" shrinkToFit="false"/>
      <protection locked="true" hidden="false"/>
    </xf>
    <xf numFmtId="164" fontId="30" fillId="24" borderId="43" xfId="0" applyFont="true" applyBorder="true" applyAlignment="true" applyProtection="false">
      <alignment horizontal="center" vertical="center" textRotation="0" wrapText="true" indent="0" shrinkToFit="false"/>
      <protection locked="true" hidden="false"/>
    </xf>
    <xf numFmtId="164" fontId="30" fillId="24" borderId="44" xfId="0" applyFont="true" applyBorder="true" applyAlignment="true" applyProtection="false">
      <alignment horizontal="center" vertical="center" textRotation="0" wrapText="true" indent="0" shrinkToFit="false"/>
      <protection locked="true" hidden="false"/>
    </xf>
    <xf numFmtId="164" fontId="30" fillId="24" borderId="31" xfId="0" applyFont="true" applyBorder="true" applyAlignment="true" applyProtection="false">
      <alignment horizontal="center" vertical="center" textRotation="0" wrapText="true" indent="0" shrinkToFit="false"/>
      <protection locked="true" hidden="false"/>
    </xf>
    <xf numFmtId="164" fontId="30" fillId="24" borderId="24" xfId="0" applyFont="true" applyBorder="true" applyAlignment="true" applyProtection="false">
      <alignment horizontal="center" vertical="center" textRotation="0" wrapText="true" indent="0" shrinkToFit="false"/>
      <protection locked="true" hidden="false"/>
    </xf>
    <xf numFmtId="164" fontId="30" fillId="24" borderId="45" xfId="0" applyFont="true" applyBorder="true" applyAlignment="true" applyProtection="false">
      <alignment horizontal="center" vertical="center" textRotation="0" wrapText="true" indent="0" shrinkToFit="false"/>
      <protection locked="true" hidden="false"/>
    </xf>
    <xf numFmtId="164" fontId="30" fillId="24" borderId="45" xfId="0" applyFont="true" applyBorder="true" applyAlignment="true" applyProtection="false">
      <alignment horizontal="center" vertical="center" textRotation="0" wrapText="false" indent="0" shrinkToFit="false"/>
      <protection locked="true" hidden="false"/>
    </xf>
    <xf numFmtId="164" fontId="30" fillId="24" borderId="42" xfId="0" applyFont="true" applyBorder="true" applyAlignment="true" applyProtection="false">
      <alignment horizontal="center" vertical="center" textRotation="0" wrapText="false" indent="0" shrinkToFit="false"/>
      <protection locked="true" hidden="false"/>
    </xf>
    <xf numFmtId="164" fontId="30" fillId="24" borderId="30" xfId="38" applyFont="true" applyBorder="true" applyAlignment="true" applyProtection="true">
      <alignment horizontal="center" vertical="center" textRotation="0" wrapText="true" indent="0" shrinkToFit="false"/>
      <protection locked="true" hidden="false"/>
    </xf>
    <xf numFmtId="164" fontId="30" fillId="24" borderId="41" xfId="38" applyFont="true" applyBorder="true" applyAlignment="true" applyProtection="true">
      <alignment horizontal="center" vertical="center" textRotation="0" wrapText="true" indent="0" shrinkToFit="false"/>
      <protection locked="true" hidden="false"/>
    </xf>
    <xf numFmtId="164" fontId="30" fillId="24" borderId="22" xfId="38" applyFont="true" applyBorder="true" applyAlignment="true" applyProtection="true">
      <alignment horizontal="center" vertical="center" textRotation="0" wrapText="true" indent="0" shrinkToFit="false"/>
      <protection locked="true" hidden="false"/>
    </xf>
    <xf numFmtId="164" fontId="30" fillId="24" borderId="16" xfId="0" applyFont="true" applyBorder="true" applyAlignment="true" applyProtection="false">
      <alignment horizontal="general" vertical="center" textRotation="0" wrapText="true" indent="0" shrinkToFit="false"/>
      <protection locked="true" hidden="false"/>
    </xf>
    <xf numFmtId="169" fontId="30" fillId="24" borderId="22" xfId="0" applyFont="true" applyBorder="true" applyAlignment="true" applyProtection="false">
      <alignment horizontal="center" vertical="center" textRotation="0" wrapText="true" indent="0" shrinkToFit="false"/>
      <protection locked="true" hidden="false"/>
    </xf>
    <xf numFmtId="170" fontId="30" fillId="24" borderId="22" xfId="0" applyFont="true" applyBorder="true" applyAlignment="true" applyProtection="false">
      <alignment horizontal="center" vertical="center" textRotation="0" wrapText="true" indent="0" shrinkToFit="false"/>
      <protection locked="true" hidden="false"/>
    </xf>
    <xf numFmtId="164" fontId="30" fillId="24" borderId="19" xfId="45" applyFont="true" applyBorder="true" applyAlignment="true" applyProtection="true">
      <alignment horizontal="center" vertical="center" textRotation="0" wrapText="true" indent="0" shrinkToFit="false"/>
      <protection locked="true" hidden="false"/>
    </xf>
    <xf numFmtId="164" fontId="30" fillId="24" borderId="17" xfId="45" applyFont="true" applyBorder="true" applyAlignment="true" applyProtection="true">
      <alignment horizontal="center" vertical="center" textRotation="0" wrapText="true" indent="0" shrinkToFit="false"/>
      <protection locked="true" hidden="false"/>
    </xf>
    <xf numFmtId="164" fontId="30" fillId="24" borderId="22" xfId="45" applyFont="true" applyBorder="true" applyAlignment="true" applyProtection="true">
      <alignment horizontal="center" vertical="center" textRotation="0" wrapText="true" indent="0" shrinkToFit="false"/>
      <protection locked="true" hidden="false"/>
    </xf>
    <xf numFmtId="164" fontId="31" fillId="24" borderId="16" xfId="45" applyFont="true" applyBorder="true" applyAlignment="true" applyProtection="true">
      <alignment horizontal="center" vertical="center" textRotation="0" wrapText="true" indent="0" shrinkToFit="false"/>
      <protection locked="true" hidden="false"/>
    </xf>
    <xf numFmtId="164" fontId="31" fillId="24" borderId="17" xfId="45" applyFont="true" applyBorder="true" applyAlignment="true" applyProtection="true">
      <alignment horizontal="center" vertical="center" textRotation="0" wrapText="true" indent="0" shrinkToFit="false"/>
      <protection locked="true" hidden="false"/>
    </xf>
    <xf numFmtId="164" fontId="31" fillId="24" borderId="18" xfId="45" applyFont="true" applyBorder="true" applyAlignment="true" applyProtection="true">
      <alignment horizontal="center" vertical="center" textRotation="0" wrapText="true" indent="0" shrinkToFit="false"/>
      <protection locked="true" hidden="false"/>
    </xf>
    <xf numFmtId="164" fontId="30" fillId="24" borderId="16" xfId="45" applyFont="true" applyBorder="true" applyAlignment="true" applyProtection="true">
      <alignment horizontal="center" vertical="center" textRotation="0" wrapText="true" indent="0" shrinkToFit="false"/>
      <protection locked="true" hidden="false"/>
    </xf>
    <xf numFmtId="164" fontId="30" fillId="24" borderId="18" xfId="45" applyFont="true" applyBorder="true" applyAlignment="true" applyProtection="true">
      <alignment horizontal="center" vertical="center" textRotation="0" wrapText="true" indent="0" shrinkToFit="false"/>
      <protection locked="true" hidden="false"/>
    </xf>
    <xf numFmtId="164" fontId="31" fillId="24" borderId="22" xfId="45" applyFont="true" applyBorder="true" applyAlignment="true" applyProtection="true">
      <alignment horizontal="center" vertical="center" textRotation="0" wrapText="true" indent="0" shrinkToFit="false"/>
      <protection locked="true" hidden="false"/>
    </xf>
    <xf numFmtId="164" fontId="31" fillId="24" borderId="23" xfId="45" applyFont="true" applyBorder="true" applyAlignment="true" applyProtection="true">
      <alignment horizontal="center" vertical="center" textRotation="0" wrapText="true" indent="0" shrinkToFit="false"/>
      <protection locked="true" hidden="false"/>
    </xf>
    <xf numFmtId="164" fontId="30" fillId="24" borderId="16" xfId="49" applyFont="true" applyBorder="true" applyAlignment="true" applyProtection="true">
      <alignment horizontal="center" vertical="center" textRotation="0" wrapText="true" indent="0" shrinkToFit="false"/>
      <protection locked="true" hidden="false"/>
    </xf>
    <xf numFmtId="164" fontId="31" fillId="24" borderId="17" xfId="46" applyFont="true" applyBorder="true" applyAlignment="true" applyProtection="true">
      <alignment horizontal="center" vertical="center" textRotation="0" wrapText="true" indent="0" shrinkToFit="false"/>
      <protection locked="true" hidden="false"/>
    </xf>
    <xf numFmtId="164" fontId="30" fillId="24" borderId="41" xfId="0" applyFont="true" applyBorder="true" applyAlignment="true" applyProtection="false">
      <alignment horizontal="center" vertical="center" textRotation="0" wrapText="false" indent="0" shrinkToFit="false"/>
      <protection locked="true" hidden="false"/>
    </xf>
    <xf numFmtId="164" fontId="29" fillId="24" borderId="23" xfId="0" applyFont="true" applyBorder="true" applyAlignment="true" applyProtection="false">
      <alignment horizontal="center" vertical="center" textRotation="0" wrapText="true" indent="0" shrinkToFit="false"/>
      <protection locked="true" hidden="false"/>
    </xf>
    <xf numFmtId="164" fontId="30" fillId="24" borderId="21" xfId="38" applyFont="true" applyBorder="true" applyAlignment="true" applyProtection="true">
      <alignment horizontal="center" vertical="center" textRotation="0" wrapText="true" indent="0" shrinkToFit="false"/>
      <protection locked="true" hidden="false"/>
    </xf>
    <xf numFmtId="164" fontId="26" fillId="0" borderId="46" xfId="0" applyFont="true" applyBorder="true" applyAlignment="true" applyProtection="false">
      <alignment horizontal="center" vertical="center" textRotation="0" wrapText="false" indent="0" shrinkToFit="false"/>
      <protection locked="true" hidden="false"/>
    </xf>
    <xf numFmtId="164" fontId="25" fillId="0" borderId="36" xfId="0" applyFont="true" applyBorder="true" applyAlignment="true" applyProtection="false">
      <alignment horizontal="center" vertical="center" textRotation="0" wrapText="false" indent="0" shrinkToFit="false"/>
      <protection locked="true" hidden="false"/>
    </xf>
    <xf numFmtId="164" fontId="25" fillId="0" borderId="32" xfId="0" applyFont="true" applyBorder="true" applyAlignment="true" applyProtection="false">
      <alignment horizontal="center" vertical="center" textRotation="0" wrapText="false" indent="0" shrinkToFit="false"/>
      <protection locked="true" hidden="false"/>
    </xf>
    <xf numFmtId="164" fontId="25" fillId="0" borderId="25" xfId="0" applyFont="true" applyBorder="true" applyAlignment="true" applyProtection="false">
      <alignment horizontal="general" vertical="center" textRotation="0" wrapText="false" indent="0" shrinkToFit="false"/>
      <protection locked="true" hidden="false"/>
    </xf>
    <xf numFmtId="164" fontId="25" fillId="0" borderId="28" xfId="0" applyFont="true" applyBorder="true" applyAlignment="true" applyProtection="false">
      <alignment horizontal="general" vertical="center" textRotation="0" wrapText="false" indent="0" shrinkToFit="false"/>
      <protection locked="true" hidden="false"/>
    </xf>
    <xf numFmtId="164" fontId="25" fillId="0" borderId="28" xfId="0" applyFont="true" applyBorder="true" applyAlignment="true" applyProtection="false">
      <alignment horizontal="center" vertical="center" textRotation="0" wrapText="false" indent="0" shrinkToFit="false"/>
      <protection locked="true" hidden="false"/>
    </xf>
    <xf numFmtId="168" fontId="25" fillId="0" borderId="28" xfId="50" applyFont="true" applyBorder="true" applyAlignment="true" applyProtection="false">
      <alignment horizontal="center" vertical="center" textRotation="0" wrapText="false" indent="0" shrinkToFit="false"/>
      <protection locked="true" hidden="false"/>
    </xf>
    <xf numFmtId="164" fontId="25" fillId="0" borderId="29" xfId="0" applyFont="true" applyBorder="true" applyAlignment="true" applyProtection="false">
      <alignment horizontal="center" vertical="center" textRotation="0" wrapText="false" indent="0" shrinkToFit="false"/>
      <protection locked="true" hidden="false"/>
    </xf>
    <xf numFmtId="164" fontId="30" fillId="0" borderId="36"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30" fillId="0" borderId="32" xfId="0" applyFont="true" applyBorder="true" applyAlignment="true" applyProtection="false">
      <alignment horizontal="center" vertical="center" textRotation="0" wrapText="false" indent="0" shrinkToFit="false"/>
      <protection locked="true" hidden="false"/>
    </xf>
    <xf numFmtId="164" fontId="25" fillId="0" borderId="25" xfId="0" applyFont="true" applyBorder="true" applyAlignment="true" applyProtection="false">
      <alignment horizontal="center" vertical="center" textRotation="0" wrapText="false" indent="0" shrinkToFit="false"/>
      <protection locked="true" hidden="false"/>
    </xf>
    <xf numFmtId="169" fontId="25" fillId="0" borderId="0" xfId="0" applyFont="true" applyBorder="false" applyAlignment="true" applyProtection="false">
      <alignment horizontal="center" vertical="center" textRotation="0" wrapText="false" indent="0" shrinkToFit="false"/>
      <protection locked="true" hidden="false"/>
    </xf>
    <xf numFmtId="170" fontId="25" fillId="0" borderId="0" xfId="0" applyFont="true" applyBorder="false" applyAlignment="true" applyProtection="false">
      <alignment horizontal="center" vertical="center" textRotation="0" wrapText="false" indent="0" shrinkToFit="false"/>
      <protection locked="true" hidden="false"/>
    </xf>
    <xf numFmtId="170" fontId="25" fillId="0" borderId="28" xfId="0" applyFont="true" applyBorder="true" applyAlignment="true" applyProtection="false">
      <alignment horizontal="center" vertical="center" textRotation="0" wrapText="false" indent="0" shrinkToFit="false"/>
      <protection locked="true" hidden="false"/>
    </xf>
    <xf numFmtId="170" fontId="25" fillId="0" borderId="29" xfId="0" applyFont="true" applyBorder="true" applyAlignment="true" applyProtection="false">
      <alignment horizontal="center" vertical="center" textRotation="0" wrapText="false" indent="0" shrinkToFit="false"/>
      <protection locked="true" hidden="false"/>
    </xf>
    <xf numFmtId="164" fontId="25" fillId="0" borderId="36" xfId="45" applyFont="true" applyBorder="true" applyAlignment="true" applyProtection="true">
      <alignment horizontal="center" vertical="center" textRotation="0" wrapText="false" indent="0" shrinkToFit="false"/>
      <protection locked="true" hidden="false"/>
    </xf>
    <xf numFmtId="164" fontId="25" fillId="0" borderId="0" xfId="45" applyFont="true" applyBorder="false" applyAlignment="true" applyProtection="true">
      <alignment horizontal="center" vertical="center" textRotation="0" wrapText="false" indent="0" shrinkToFit="false"/>
      <protection locked="true" hidden="false"/>
    </xf>
    <xf numFmtId="164" fontId="25" fillId="0" borderId="32" xfId="45" applyFont="true" applyBorder="true" applyAlignment="true" applyProtection="true">
      <alignment horizontal="center" vertical="center" textRotation="0" wrapText="false" indent="0" shrinkToFit="false"/>
      <protection locked="true" hidden="false"/>
    </xf>
    <xf numFmtId="164" fontId="25" fillId="0" borderId="36" xfId="38" applyFont="true" applyBorder="true" applyAlignment="true" applyProtection="true">
      <alignment horizontal="center" vertical="center" textRotation="0" wrapText="false" indent="0" shrinkToFit="false"/>
      <protection locked="true" hidden="false"/>
    </xf>
    <xf numFmtId="164" fontId="25" fillId="0" borderId="0" xfId="38" applyFont="true" applyBorder="false" applyAlignment="true" applyProtection="true">
      <alignment horizontal="center" vertical="center" textRotation="0" wrapText="false" indent="0" shrinkToFit="false"/>
      <protection locked="true" hidden="false"/>
    </xf>
    <xf numFmtId="164" fontId="25" fillId="0" borderId="32" xfId="38" applyFont="true" applyBorder="true" applyAlignment="true" applyProtection="true">
      <alignment horizontal="center" vertical="center" textRotation="0" wrapText="false" indent="0" shrinkToFit="false"/>
      <protection locked="true" hidden="false"/>
    </xf>
    <xf numFmtId="169" fontId="25" fillId="0" borderId="36" xfId="0" applyFont="true" applyBorder="true" applyAlignment="true" applyProtection="false">
      <alignment horizontal="right" vertical="center" textRotation="0" wrapText="false" indent="0" shrinkToFit="false"/>
      <protection locked="true" hidden="false"/>
    </xf>
    <xf numFmtId="169" fontId="25" fillId="0" borderId="27" xfId="0" applyFont="true" applyBorder="true" applyAlignment="true" applyProtection="false">
      <alignment horizontal="right" vertical="center" textRotation="0" wrapText="false" indent="0" shrinkToFit="false"/>
      <protection locked="true" hidden="false"/>
    </xf>
    <xf numFmtId="169" fontId="25" fillId="0" borderId="28" xfId="0" applyFont="true" applyBorder="true" applyAlignment="true" applyProtection="false">
      <alignment horizontal="right" vertical="center" textRotation="0" wrapText="false" indent="0" shrinkToFit="false"/>
      <protection locked="true" hidden="false"/>
    </xf>
    <xf numFmtId="169" fontId="25" fillId="0" borderId="26" xfId="0" applyFont="true" applyBorder="true" applyAlignment="true" applyProtection="false">
      <alignment horizontal="right" vertical="center" textRotation="0" wrapText="false" indent="0" shrinkToFit="false"/>
      <protection locked="true" hidden="false"/>
    </xf>
    <xf numFmtId="169" fontId="25" fillId="0" borderId="29" xfId="0" applyFont="true" applyBorder="true" applyAlignment="true" applyProtection="false">
      <alignment horizontal="right" vertical="center" textRotation="0" wrapText="false" indent="0" shrinkToFit="false"/>
      <protection locked="true" hidden="false"/>
    </xf>
    <xf numFmtId="164" fontId="25" fillId="0" borderId="26" xfId="0" applyFont="true" applyBorder="true" applyAlignment="true" applyProtection="false">
      <alignment horizontal="center" vertical="center" textRotation="0" wrapText="false" indent="0" shrinkToFit="false"/>
      <protection locked="true" hidden="false"/>
    </xf>
    <xf numFmtId="164" fontId="25" fillId="0" borderId="36" xfId="0" applyFont="true" applyBorder="tru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5" fillId="0" borderId="26" xfId="0" applyFont="true" applyBorder="true" applyAlignment="false" applyProtection="false">
      <alignment horizontal="general" vertical="center" textRotation="0" wrapText="false" indent="0" shrinkToFit="false"/>
      <protection locked="true" hidden="false"/>
    </xf>
    <xf numFmtId="164" fontId="25" fillId="0" borderId="25" xfId="49" applyFont="true" applyBorder="true" applyAlignment="true" applyProtection="true">
      <alignment horizontal="center" vertical="center" textRotation="0" wrapText="false" indent="0" shrinkToFit="false"/>
      <protection locked="true" hidden="false"/>
    </xf>
    <xf numFmtId="164" fontId="25" fillId="0" borderId="28" xfId="46" applyFont="true" applyBorder="true" applyAlignment="true" applyProtection="true">
      <alignment horizontal="center" vertical="center" textRotation="0" wrapText="false" indent="0" shrinkToFit="false"/>
      <protection locked="true" hidden="false"/>
    </xf>
    <xf numFmtId="164" fontId="25" fillId="0" borderId="27" xfId="46" applyFont="true" applyBorder="true" applyAlignment="true" applyProtection="true">
      <alignment horizontal="center" vertical="center" textRotation="0" wrapText="false" indent="0" shrinkToFit="false"/>
      <protection locked="true" hidden="false"/>
    </xf>
    <xf numFmtId="164" fontId="30" fillId="0" borderId="36" xfId="0" applyFont="true" applyBorder="tru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center" vertical="center" textRotation="0" wrapText="true" indent="0" shrinkToFit="false"/>
      <protection locked="true" hidden="false"/>
    </xf>
    <xf numFmtId="164" fontId="30" fillId="0" borderId="28" xfId="0" applyFont="true" applyBorder="true" applyAlignment="true" applyProtection="false">
      <alignment horizontal="center" vertical="center" textRotation="0" wrapText="true" indent="0" shrinkToFit="false"/>
      <protection locked="true" hidden="false"/>
    </xf>
    <xf numFmtId="164" fontId="30" fillId="0" borderId="32" xfId="0" applyFont="true" applyBorder="true" applyAlignment="true" applyProtection="false">
      <alignment horizontal="center" vertical="center" textRotation="0" wrapText="true" indent="0" shrinkToFit="false"/>
      <protection locked="true" hidden="false"/>
    </xf>
    <xf numFmtId="164" fontId="25" fillId="0" borderId="32" xfId="0" applyFont="true" applyBorder="true" applyAlignment="false" applyProtection="false">
      <alignment horizontal="general" vertical="center" textRotation="0" wrapText="false" indent="0" shrinkToFit="false"/>
      <protection locked="true" hidden="false"/>
    </xf>
    <xf numFmtId="164" fontId="25" fillId="0" borderId="36"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32" xfId="0" applyFont="true" applyBorder="true" applyAlignment="true" applyProtection="false">
      <alignment horizontal="center" vertical="center" textRotation="0" wrapText="true" indent="0" shrinkToFit="false"/>
      <protection locked="true" hidden="false"/>
    </xf>
    <xf numFmtId="164" fontId="26" fillId="0" borderId="36" xfId="0" applyFont="true" applyBorder="true" applyAlignment="true" applyProtection="false">
      <alignment horizontal="center" vertical="center" textRotation="0" wrapText="false" indent="0" shrinkToFit="false"/>
      <protection locked="true" hidden="false"/>
    </xf>
    <xf numFmtId="164" fontId="26" fillId="0" borderId="32" xfId="0" applyFont="true" applyBorder="true" applyAlignment="true" applyProtection="false">
      <alignment horizontal="center" vertical="center" textRotation="0" wrapText="false" indent="0" shrinkToFit="false"/>
      <protection locked="true" hidden="false"/>
    </xf>
    <xf numFmtId="164" fontId="25" fillId="0" borderId="36"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32" xfId="0" applyFont="true" applyBorder="true" applyAlignment="true" applyProtection="false">
      <alignment horizontal="center" vertical="center" textRotation="0" wrapText="true" indent="0" shrinkToFit="false"/>
      <protection locked="true" hidden="false"/>
    </xf>
    <xf numFmtId="164" fontId="25" fillId="0" borderId="28" xfId="0" applyFont="true" applyBorder="true" applyAlignment="true" applyProtection="false">
      <alignment horizontal="center" vertical="center" textRotation="0" wrapText="true" indent="0" shrinkToFit="false"/>
      <protection locked="true" hidden="false"/>
    </xf>
    <xf numFmtId="164" fontId="26" fillId="0" borderId="28" xfId="0" applyFont="true" applyBorder="true" applyAlignment="true" applyProtection="false">
      <alignment horizontal="center" vertical="center" textRotation="0" wrapText="false" indent="0" shrinkToFit="false"/>
      <protection locked="true" hidden="false"/>
    </xf>
    <xf numFmtId="164" fontId="0" fillId="0" borderId="25" xfId="0" applyFont="true" applyBorder="true" applyAlignment="true" applyProtection="false">
      <alignment horizontal="general" vertical="center" textRotation="0" wrapText="false" indent="0" shrinkToFit="false"/>
      <protection locked="true" hidden="false"/>
    </xf>
    <xf numFmtId="164" fontId="0" fillId="0" borderId="28" xfId="0" applyFont="true" applyBorder="true" applyAlignment="true" applyProtection="false">
      <alignment horizontal="general" vertical="center" textRotation="0" wrapText="false" indent="0" shrinkToFit="false"/>
      <protection locked="true" hidden="false"/>
    </xf>
    <xf numFmtId="164" fontId="0" fillId="0" borderId="29" xfId="0" applyFont="true" applyBorder="true" applyAlignment="true" applyProtection="false">
      <alignment horizontal="general" vertical="center" textRotation="0" wrapText="false" indent="0" shrinkToFit="false"/>
      <protection locked="true" hidden="false"/>
    </xf>
    <xf numFmtId="164" fontId="25" fillId="0" borderId="28" xfId="38" applyFont="true" applyBorder="true" applyAlignment="true" applyProtection="true">
      <alignment horizontal="center" vertical="center" textRotation="0" wrapText="false" indent="0" shrinkToFit="false"/>
      <protection locked="true" hidden="false"/>
    </xf>
    <xf numFmtId="164" fontId="25" fillId="0" borderId="28" xfId="0" applyFont="true" applyBorder="true" applyAlignment="true" applyProtection="true">
      <alignment horizontal="right" vertical="center" textRotation="0" wrapText="true" indent="0" shrinkToFit="false"/>
      <protection locked="true" hidden="false"/>
    </xf>
    <xf numFmtId="164" fontId="25" fillId="0" borderId="47" xfId="0" applyFont="true" applyBorder="true" applyAlignment="true" applyProtection="false">
      <alignment horizontal="center" vertical="center" textRotation="0" wrapText="false" indent="0" shrinkToFit="false"/>
      <protection locked="true" hidden="false"/>
    </xf>
    <xf numFmtId="169" fontId="25" fillId="0" borderId="0" xfId="0" applyFont="true" applyBorder="false" applyAlignment="true" applyProtection="false">
      <alignment horizontal="right" vertical="center" textRotation="0" wrapText="false" indent="0" shrinkToFit="false"/>
      <protection locked="true" hidden="false"/>
    </xf>
    <xf numFmtId="172" fontId="25" fillId="0" borderId="0" xfId="0" applyFont="true" applyBorder="false" applyAlignment="true" applyProtection="false">
      <alignment horizontal="right" vertical="center" textRotation="0" wrapText="false" indent="0" shrinkToFit="false"/>
      <protection locked="true" hidden="false"/>
    </xf>
    <xf numFmtId="170" fontId="25" fillId="0" borderId="36" xfId="0" applyFont="true" applyBorder="true" applyAlignment="true" applyProtection="false">
      <alignment horizontal="right" vertical="center" textRotation="0" wrapText="false" indent="0" shrinkToFit="false"/>
      <protection locked="true" hidden="false"/>
    </xf>
    <xf numFmtId="170" fontId="25" fillId="0" borderId="0" xfId="0" applyFont="true" applyBorder="false" applyAlignment="true" applyProtection="false">
      <alignment horizontal="right" vertical="center" textRotation="0" wrapText="false" indent="0" shrinkToFit="false"/>
      <protection locked="true" hidden="false"/>
    </xf>
    <xf numFmtId="173" fontId="25" fillId="0" borderId="0" xfId="0" applyFont="true" applyBorder="false" applyAlignment="true" applyProtection="false">
      <alignment horizontal="right" vertical="center" textRotation="0" wrapText="false" indent="0" shrinkToFit="false"/>
      <protection locked="true" hidden="false"/>
    </xf>
    <xf numFmtId="173" fontId="25" fillId="0" borderId="32" xfId="0" applyFont="true" applyBorder="true" applyAlignment="true" applyProtection="false">
      <alignment horizontal="right" vertical="center" textRotation="0" wrapText="false" indent="0" shrinkToFit="false"/>
      <protection locked="true" hidden="false"/>
    </xf>
    <xf numFmtId="174" fontId="25" fillId="0" borderId="36" xfId="0" applyFont="true" applyBorder="true" applyAlignment="true" applyProtection="false">
      <alignment horizontal="right" vertical="center" textRotation="0" wrapText="false" indent="0" shrinkToFit="false"/>
      <protection locked="true" hidden="false"/>
    </xf>
    <xf numFmtId="174" fontId="25" fillId="0" borderId="0" xfId="0" applyFont="true" applyBorder="false" applyAlignment="true" applyProtection="false">
      <alignment horizontal="right" vertical="center" textRotation="0" wrapText="false" indent="0" shrinkToFit="false"/>
      <protection locked="true" hidden="false"/>
    </xf>
    <xf numFmtId="168" fontId="25" fillId="0" borderId="0" xfId="50" applyFont="true" applyBorder="false" applyAlignment="true" applyProtection="false">
      <alignment horizontal="right" vertical="center" textRotation="0" wrapText="false" indent="0" shrinkToFit="false"/>
      <protection locked="true" hidden="false"/>
    </xf>
    <xf numFmtId="174" fontId="25" fillId="0" borderId="32" xfId="0" applyFont="true" applyBorder="true" applyAlignment="true" applyProtection="false">
      <alignment horizontal="right" vertical="center" textRotation="0" wrapText="false" indent="0" shrinkToFit="false"/>
      <protection locked="true" hidden="false"/>
    </xf>
    <xf numFmtId="170" fontId="25" fillId="0" borderId="0" xfId="0" applyFont="true" applyBorder="false" applyAlignment="true" applyProtection="false">
      <alignment horizontal="right" vertical="center" textRotation="0" wrapText="true" indent="0" shrinkToFit="false"/>
      <protection locked="true" hidden="false"/>
    </xf>
    <xf numFmtId="170" fontId="25" fillId="0" borderId="32" xfId="0" applyFont="true" applyBorder="true" applyAlignment="true" applyProtection="false">
      <alignment horizontal="right" vertical="center" textRotation="0" wrapText="false" indent="0" shrinkToFit="false"/>
      <protection locked="true" hidden="false"/>
    </xf>
    <xf numFmtId="175" fontId="25" fillId="0" borderId="0" xfId="0" applyFont="true" applyBorder="false" applyAlignment="true" applyProtection="false">
      <alignment horizontal="right" vertical="center" textRotation="0" wrapText="false" indent="0" shrinkToFit="false"/>
      <protection locked="true" hidden="false"/>
    </xf>
    <xf numFmtId="175" fontId="25" fillId="0" borderId="32" xfId="0" applyFont="true" applyBorder="true" applyAlignment="true" applyProtection="false">
      <alignment horizontal="right" vertical="center" textRotation="0" wrapText="false" indent="0" shrinkToFit="false"/>
      <protection locked="true" hidden="false"/>
    </xf>
    <xf numFmtId="169" fontId="25" fillId="0" borderId="32" xfId="0" applyFont="true" applyBorder="true" applyAlignment="true" applyProtection="false">
      <alignment horizontal="right" vertical="center" textRotation="0" wrapText="false" indent="0" shrinkToFit="false"/>
      <protection locked="true" hidden="false"/>
    </xf>
    <xf numFmtId="172" fontId="25" fillId="0" borderId="36" xfId="0" applyFont="true" applyBorder="true" applyAlignment="true" applyProtection="false">
      <alignment horizontal="right" vertical="center" textRotation="0" wrapText="false" indent="0" shrinkToFit="false"/>
      <protection locked="true" hidden="false"/>
    </xf>
    <xf numFmtId="172" fontId="25" fillId="0" borderId="32" xfId="0" applyFont="true" applyBorder="true" applyAlignment="true" applyProtection="false">
      <alignment horizontal="right" vertical="center" textRotation="0" wrapText="false" indent="0" shrinkToFit="false"/>
      <protection locked="true" hidden="false"/>
    </xf>
    <xf numFmtId="176" fontId="25" fillId="0" borderId="0" xfId="0" applyFont="true" applyBorder="false" applyAlignment="true" applyProtection="false">
      <alignment horizontal="right" vertical="center" textRotation="0" wrapText="false" indent="0" shrinkToFit="false"/>
      <protection locked="true" hidden="false"/>
    </xf>
    <xf numFmtId="177" fontId="25" fillId="0" borderId="0" xfId="0" applyFont="true" applyBorder="false" applyAlignment="true" applyProtection="false">
      <alignment horizontal="right" vertical="center" textRotation="0" wrapText="false" indent="0" shrinkToFit="false"/>
      <protection locked="true" hidden="false"/>
    </xf>
    <xf numFmtId="177" fontId="25" fillId="0" borderId="32" xfId="0" applyFont="true" applyBorder="true" applyAlignment="true" applyProtection="false">
      <alignment horizontal="right" vertical="center" textRotation="0" wrapText="false" indent="0" shrinkToFit="false"/>
      <protection locked="true" hidden="false"/>
    </xf>
    <xf numFmtId="176" fontId="25" fillId="0" borderId="36" xfId="0" applyFont="true" applyBorder="true" applyAlignment="true" applyProtection="false">
      <alignment horizontal="right" vertical="center" textRotation="0" wrapText="false" indent="0" shrinkToFit="false"/>
      <protection locked="true" hidden="false"/>
    </xf>
    <xf numFmtId="164" fontId="25" fillId="0" borderId="0" xfId="0" applyFont="true" applyBorder="false" applyAlignment="true" applyProtection="false">
      <alignment horizontal="right" vertical="center" textRotation="0" wrapText="false" indent="0" shrinkToFit="false"/>
      <protection locked="true" hidden="false"/>
    </xf>
    <xf numFmtId="173" fontId="25" fillId="0" borderId="36" xfId="0" applyFont="true" applyBorder="true" applyAlignment="true" applyProtection="false">
      <alignment horizontal="right" vertical="center" textRotation="0" wrapText="false" indent="0" shrinkToFit="false"/>
      <protection locked="true" hidden="false"/>
    </xf>
    <xf numFmtId="176" fontId="25" fillId="0" borderId="37" xfId="0" applyFont="true" applyBorder="true" applyAlignment="true" applyProtection="false">
      <alignment horizontal="right" vertical="center" textRotation="0" wrapText="false" indent="0" shrinkToFit="false"/>
      <protection locked="true" hidden="false"/>
    </xf>
    <xf numFmtId="178" fontId="25" fillId="0" borderId="32" xfId="0" applyFont="true" applyBorder="true" applyAlignment="true" applyProtection="false">
      <alignment horizontal="right" vertical="center" textRotation="0" wrapText="false" indent="0" shrinkToFit="false"/>
      <protection locked="true" hidden="false"/>
    </xf>
    <xf numFmtId="164" fontId="25" fillId="0" borderId="36" xfId="0" applyFont="true" applyBorder="true" applyAlignment="true" applyProtection="false">
      <alignment horizontal="right" vertical="center" textRotation="0" wrapText="false" indent="0" shrinkToFit="false"/>
      <protection locked="true" hidden="false"/>
    </xf>
    <xf numFmtId="178" fontId="25" fillId="0" borderId="36" xfId="0" applyFont="true" applyBorder="true" applyAlignment="true" applyProtection="false">
      <alignment horizontal="right" vertical="center" textRotation="0" wrapText="false" indent="0" shrinkToFit="false"/>
      <protection locked="true" hidden="false"/>
    </xf>
    <xf numFmtId="178" fontId="25" fillId="0" borderId="0" xfId="0" applyFont="true" applyBorder="false" applyAlignment="true" applyProtection="false">
      <alignment horizontal="right" vertical="center" textRotation="0" wrapText="false" indent="0" shrinkToFit="false"/>
      <protection locked="true" hidden="false"/>
    </xf>
    <xf numFmtId="170" fontId="25" fillId="0" borderId="36" xfId="0" applyFont="true" applyBorder="true" applyAlignment="true" applyProtection="false">
      <alignment horizontal="right" vertical="center" textRotation="0" wrapText="true" indent="0" shrinkToFit="false"/>
      <protection locked="true" hidden="false"/>
    </xf>
    <xf numFmtId="170" fontId="25" fillId="0" borderId="32" xfId="0" applyFont="true" applyBorder="true" applyAlignment="true" applyProtection="false">
      <alignment horizontal="right" vertical="center" textRotation="0" wrapText="true" indent="0" shrinkToFit="false"/>
      <protection locked="true" hidden="false"/>
    </xf>
    <xf numFmtId="164" fontId="25" fillId="0" borderId="32" xfId="0" applyFont="true" applyBorder="true" applyAlignment="true" applyProtection="false">
      <alignment horizontal="right" vertical="center" textRotation="0" wrapText="false" indent="0" shrinkToFit="false"/>
      <protection locked="true" hidden="false"/>
    </xf>
    <xf numFmtId="179" fontId="25" fillId="0" borderId="0" xfId="0" applyFont="true" applyBorder="false" applyAlignment="true" applyProtection="false">
      <alignment horizontal="right" vertical="center" textRotation="0" wrapText="false" indent="0" shrinkToFit="false"/>
      <protection locked="true" hidden="false"/>
    </xf>
    <xf numFmtId="169" fontId="25" fillId="0" borderId="37" xfId="0" applyFont="true" applyBorder="true" applyAlignment="true" applyProtection="false">
      <alignment horizontal="right" vertical="center" textRotation="0" wrapText="false" indent="0" shrinkToFit="false"/>
      <protection locked="true" hidden="false"/>
    </xf>
    <xf numFmtId="169" fontId="25" fillId="0" borderId="31" xfId="0" applyFont="true" applyBorder="true" applyAlignment="true" applyProtection="false">
      <alignment horizontal="right" vertical="center" textRotation="0" wrapText="false" indent="0" shrinkToFit="false"/>
      <protection locked="true" hidden="false"/>
    </xf>
    <xf numFmtId="169" fontId="25" fillId="0" borderId="36" xfId="0" applyFont="true" applyBorder="true" applyAlignment="true" applyProtection="false">
      <alignment horizontal="center" vertical="center" textRotation="0" wrapText="false" indent="0" shrinkToFit="false"/>
      <protection locked="true" hidden="false"/>
    </xf>
    <xf numFmtId="180" fontId="25" fillId="0" borderId="36" xfId="0" applyFont="true" applyBorder="true" applyAlignment="true" applyProtection="false">
      <alignment horizontal="right" vertical="center" textRotation="0" wrapText="false" indent="0" shrinkToFit="false"/>
      <protection locked="true" hidden="false"/>
    </xf>
    <xf numFmtId="181" fontId="25" fillId="0" borderId="0" xfId="0" applyFont="true" applyBorder="false" applyAlignment="true" applyProtection="false">
      <alignment horizontal="right" vertical="center" textRotation="0" wrapText="false" indent="0" shrinkToFit="false"/>
      <protection locked="true" hidden="false"/>
    </xf>
    <xf numFmtId="174" fontId="25" fillId="0" borderId="31" xfId="0" applyFont="true" applyBorder="true" applyAlignment="true" applyProtection="false">
      <alignment horizontal="right" vertical="center" textRotation="0" wrapText="false" indent="0" shrinkToFit="false"/>
      <protection locked="true" hidden="false"/>
    </xf>
    <xf numFmtId="164" fontId="25" fillId="0" borderId="37" xfId="46" applyFont="true" applyBorder="true" applyAlignment="true" applyProtection="true">
      <alignment horizontal="right" vertical="center" textRotation="0" wrapText="false" indent="0" shrinkToFit="false"/>
      <protection locked="true" hidden="false"/>
    </xf>
    <xf numFmtId="164" fontId="25" fillId="0" borderId="0" xfId="46" applyFont="true" applyBorder="false" applyAlignment="true" applyProtection="true">
      <alignment horizontal="right" vertical="center" textRotation="0" wrapText="false" indent="0" shrinkToFit="false"/>
      <protection locked="true" hidden="false"/>
    </xf>
    <xf numFmtId="164" fontId="25" fillId="0" borderId="32" xfId="46" applyFont="true" applyBorder="true" applyAlignment="true" applyProtection="true">
      <alignment horizontal="right" vertical="center" textRotation="0" wrapText="false" indent="0" shrinkToFit="false"/>
      <protection locked="true" hidden="false"/>
    </xf>
    <xf numFmtId="180" fontId="25" fillId="0" borderId="0" xfId="0" applyFont="true" applyBorder="false" applyAlignment="true" applyProtection="false">
      <alignment horizontal="right" vertical="center" textRotation="0" wrapText="false" indent="0" shrinkToFit="false"/>
      <protection locked="true" hidden="false"/>
    </xf>
    <xf numFmtId="181" fontId="25" fillId="0" borderId="32" xfId="0" applyFont="true" applyBorder="true" applyAlignment="true" applyProtection="false">
      <alignment horizontal="right" vertical="center" textRotation="0" wrapText="false" indent="0" shrinkToFit="false"/>
      <protection locked="true" hidden="false"/>
    </xf>
    <xf numFmtId="169" fontId="25" fillId="0" borderId="0" xfId="38" applyFont="true" applyBorder="false" applyAlignment="true" applyProtection="true">
      <alignment horizontal="right" vertical="center" textRotation="0" wrapText="false" indent="0" shrinkToFit="false"/>
      <protection locked="true" hidden="false"/>
    </xf>
    <xf numFmtId="175" fontId="25" fillId="0" borderId="36" xfId="0" applyFont="true" applyBorder="true" applyAlignment="true" applyProtection="false">
      <alignment horizontal="right" vertical="center" textRotation="0" wrapText="false" indent="0" shrinkToFit="false"/>
      <protection locked="true" hidden="false"/>
    </xf>
    <xf numFmtId="179" fontId="25" fillId="0" borderId="36" xfId="0" applyFont="true" applyBorder="true" applyAlignment="true" applyProtection="false">
      <alignment horizontal="right" vertical="center" textRotation="0" wrapText="false" indent="0" shrinkToFit="false"/>
      <protection locked="true" hidden="false"/>
    </xf>
    <xf numFmtId="164" fontId="25" fillId="0" borderId="36" xfId="0" applyFont="true" applyBorder="true" applyAlignment="true" applyProtection="false">
      <alignment horizontal="right" vertical="center" textRotation="0" wrapText="true" indent="0" shrinkToFit="false"/>
      <protection locked="true" hidden="false"/>
    </xf>
    <xf numFmtId="164" fontId="25" fillId="0" borderId="0" xfId="0" applyFont="true" applyBorder="false" applyAlignment="true" applyProtection="false">
      <alignment horizontal="right" vertical="center" textRotation="0" wrapText="true" indent="0" shrinkToFit="false"/>
      <protection locked="true" hidden="false"/>
    </xf>
    <xf numFmtId="164" fontId="25" fillId="0" borderId="32" xfId="0" applyFont="true" applyBorder="true" applyAlignment="true" applyProtection="false">
      <alignment horizontal="right" vertical="center" textRotation="0" wrapText="true" indent="0" shrinkToFit="false"/>
      <protection locked="true" hidden="false"/>
    </xf>
    <xf numFmtId="176" fontId="25" fillId="0" borderId="0" xfId="0" applyFont="true" applyBorder="false" applyAlignment="true" applyProtection="false">
      <alignment horizontal="center" vertical="center" textRotation="0" wrapText="false" indent="0" shrinkToFit="false"/>
      <protection locked="true" hidden="false"/>
    </xf>
    <xf numFmtId="176" fontId="25" fillId="0" borderId="32" xfId="0" applyFont="true" applyBorder="true" applyAlignment="true" applyProtection="false">
      <alignment horizontal="center" vertical="center" textRotation="0" wrapText="false" indent="0" shrinkToFit="false"/>
      <protection locked="true" hidden="false"/>
    </xf>
    <xf numFmtId="182" fontId="25" fillId="0" borderId="32" xfId="0" applyFont="true" applyBorder="true" applyAlignment="true" applyProtection="false">
      <alignment horizontal="right" vertical="center" textRotation="0" wrapText="false" indent="0" shrinkToFit="false"/>
      <protection locked="true" hidden="false"/>
    </xf>
    <xf numFmtId="176" fontId="25" fillId="0" borderId="32" xfId="0" applyFont="true" applyBorder="true" applyAlignment="true" applyProtection="false">
      <alignment horizontal="right" vertical="center" textRotation="0" wrapText="false" indent="0" shrinkToFit="false"/>
      <protection locked="true" hidden="false"/>
    </xf>
    <xf numFmtId="182" fontId="25" fillId="0" borderId="0" xfId="0" applyFont="true" applyBorder="false" applyAlignment="true" applyProtection="false">
      <alignment horizontal="right" vertical="center" textRotation="0" wrapText="false" indent="0" shrinkToFit="false"/>
      <protection locked="true" hidden="false"/>
    </xf>
    <xf numFmtId="169" fontId="25" fillId="0" borderId="32" xfId="38" applyFont="true" applyBorder="true" applyAlignment="true" applyProtection="true">
      <alignment horizontal="right" vertical="center" textRotation="0" wrapText="false" indent="0" shrinkToFit="false"/>
      <protection locked="true" hidden="false"/>
    </xf>
    <xf numFmtId="164" fontId="0" fillId="0" borderId="36"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32" xfId="0" applyFont="true" applyBorder="true" applyAlignment="true" applyProtection="false">
      <alignment horizontal="general" vertical="center" textRotation="0" wrapText="false" indent="0" shrinkToFit="false"/>
      <protection locked="true" hidden="false"/>
    </xf>
    <xf numFmtId="164" fontId="22" fillId="0" borderId="32" xfId="0" applyFont="true" applyBorder="true" applyAlignment="true" applyProtection="false">
      <alignment horizontal="right" vertical="center" textRotation="0" wrapText="false" indent="0" shrinkToFit="false"/>
      <protection locked="true" hidden="false"/>
    </xf>
    <xf numFmtId="169" fontId="25" fillId="0" borderId="36" xfId="38" applyFont="true" applyBorder="true" applyAlignment="true" applyProtection="true">
      <alignment horizontal="right" vertical="center" textRotation="0" wrapText="false" indent="0" shrinkToFit="false"/>
      <protection locked="true" hidden="false"/>
    </xf>
    <xf numFmtId="169" fontId="25" fillId="0" borderId="0" xfId="0" applyFont="true" applyBorder="false" applyAlignment="true" applyProtection="false">
      <alignment horizontal="general" vertical="center" textRotation="0" wrapText="true" indent="0" shrinkToFit="false"/>
      <protection locked="true" hidden="false"/>
    </xf>
    <xf numFmtId="165" fontId="25" fillId="0" borderId="0" xfId="50" applyFont="true" applyBorder="false" applyAlignment="true" applyProtection="false">
      <alignment horizontal="right" vertical="center" textRotation="0" wrapText="false" indent="0" shrinkToFit="false"/>
      <protection locked="true" hidden="false"/>
    </xf>
    <xf numFmtId="170" fontId="32" fillId="0" borderId="36" xfId="38" applyFont="true" applyBorder="true" applyAlignment="true" applyProtection="true">
      <alignment horizontal="right" vertical="center" textRotation="0" wrapText="false" indent="0" shrinkToFit="false"/>
      <protection locked="true" hidden="false"/>
    </xf>
    <xf numFmtId="170" fontId="32" fillId="0" borderId="0" xfId="51" applyFont="true" applyBorder="false" applyAlignment="true" applyProtection="false">
      <alignment horizontal="right" vertical="center" textRotation="0" wrapText="false" indent="0" shrinkToFit="false"/>
      <protection locked="true" hidden="false"/>
    </xf>
    <xf numFmtId="170" fontId="32" fillId="0" borderId="0" xfId="38" applyFont="true" applyBorder="false" applyAlignment="true" applyProtection="true">
      <alignment horizontal="right" vertical="center" textRotation="0" wrapText="false" indent="0" shrinkToFit="false"/>
      <protection locked="true" hidden="false"/>
    </xf>
    <xf numFmtId="169" fontId="25" fillId="0" borderId="37" xfId="46" applyFont="true" applyBorder="true" applyAlignment="true" applyProtection="true">
      <alignment horizontal="right" vertical="center" textRotation="0" wrapText="false" indent="0" shrinkToFit="false"/>
      <protection locked="true" hidden="false"/>
    </xf>
    <xf numFmtId="169" fontId="25" fillId="0" borderId="0" xfId="46" applyFont="true" applyBorder="false" applyAlignment="true" applyProtection="true">
      <alignment horizontal="right" vertical="center" textRotation="0" wrapText="false" indent="0" shrinkToFit="false"/>
      <protection locked="true" hidden="false"/>
    </xf>
    <xf numFmtId="169" fontId="25" fillId="0" borderId="32" xfId="46" applyFont="true" applyBorder="true" applyAlignment="true" applyProtection="true">
      <alignment horizontal="right" vertical="center" textRotation="0" wrapText="false" indent="0" shrinkToFit="false"/>
      <protection locked="true" hidden="false"/>
    </xf>
    <xf numFmtId="173" fontId="32" fillId="0" borderId="0" xfId="46" applyFont="true" applyBorder="false" applyAlignment="true" applyProtection="true">
      <alignment horizontal="right" vertical="center" textRotation="0" wrapText="false" indent="0" shrinkToFit="false"/>
      <protection locked="true" hidden="false"/>
    </xf>
    <xf numFmtId="173" fontId="25" fillId="0" borderId="32" xfId="46" applyFont="true" applyBorder="true" applyAlignment="true" applyProtection="true">
      <alignment horizontal="right" vertical="center" textRotation="0" wrapText="false" indent="0" shrinkToFit="false"/>
      <protection locked="true" hidden="false"/>
    </xf>
    <xf numFmtId="178" fontId="32" fillId="0" borderId="0" xfId="38" applyFont="true" applyBorder="false" applyAlignment="true" applyProtection="true">
      <alignment horizontal="right" vertical="center" textRotation="0" wrapText="false" indent="0" shrinkToFit="false"/>
      <protection locked="true" hidden="false"/>
    </xf>
    <xf numFmtId="178" fontId="32" fillId="0" borderId="32" xfId="38" applyFont="true" applyBorder="true" applyAlignment="true" applyProtection="true">
      <alignment horizontal="right" vertical="center" textRotation="0" wrapText="false" indent="0" shrinkToFit="false"/>
      <protection locked="true" hidden="false"/>
    </xf>
    <xf numFmtId="170" fontId="25" fillId="0" borderId="0" xfId="50" applyFont="true" applyBorder="false" applyAlignment="true" applyProtection="false">
      <alignment horizontal="right" vertical="center" textRotation="0" wrapText="false" indent="0" shrinkToFit="false"/>
      <protection locked="true" hidden="false"/>
    </xf>
    <xf numFmtId="183" fontId="25" fillId="0" borderId="0" xfId="0" applyFont="true" applyBorder="false" applyAlignment="true" applyProtection="false">
      <alignment horizontal="right" vertical="center" textRotation="0" wrapText="false" indent="0" shrinkToFit="false"/>
      <protection locked="true" hidden="false"/>
    </xf>
    <xf numFmtId="183" fontId="25" fillId="0" borderId="32" xfId="0" applyFont="true" applyBorder="true" applyAlignment="true" applyProtection="false">
      <alignment horizontal="right" vertical="center" textRotation="0" wrapText="false" indent="0" shrinkToFit="false"/>
      <protection locked="true" hidden="false"/>
    </xf>
    <xf numFmtId="181" fontId="32" fillId="0" borderId="36" xfId="51" applyFont="true" applyBorder="true" applyAlignment="true" applyProtection="false">
      <alignment horizontal="right" vertical="center" textRotation="0" wrapText="false" indent="0" shrinkToFit="false"/>
      <protection locked="true" hidden="false"/>
    </xf>
    <xf numFmtId="181" fontId="32" fillId="0" borderId="0" xfId="51" applyFont="true" applyBorder="false" applyAlignment="true" applyProtection="false">
      <alignment horizontal="right" vertical="center" textRotation="0" wrapText="false" indent="0" shrinkToFit="false"/>
      <protection locked="true" hidden="false"/>
    </xf>
    <xf numFmtId="184" fontId="25" fillId="0" borderId="0" xfId="0" applyFont="true" applyBorder="false" applyAlignment="true" applyProtection="false">
      <alignment horizontal="right" vertical="center" textRotation="0" wrapText="false" indent="0" shrinkToFit="false"/>
      <protection locked="true" hidden="false"/>
    </xf>
    <xf numFmtId="185" fontId="25" fillId="0" borderId="36" xfId="0" applyFont="true" applyBorder="true" applyAlignment="true" applyProtection="false">
      <alignment horizontal="right" vertical="center" textRotation="0" wrapText="false" indent="0" shrinkToFit="false"/>
      <protection locked="true" hidden="false"/>
    </xf>
    <xf numFmtId="185" fontId="25" fillId="0" borderId="0" xfId="0" applyFont="true" applyBorder="false" applyAlignment="true" applyProtection="false">
      <alignment horizontal="right" vertical="center" textRotation="0" wrapText="false" indent="0" shrinkToFit="false"/>
      <protection locked="true" hidden="false"/>
    </xf>
    <xf numFmtId="185" fontId="25" fillId="0" borderId="32" xfId="0" applyFont="true" applyBorder="true" applyAlignment="true" applyProtection="false">
      <alignment horizontal="right" vertical="center" textRotation="0" wrapText="false" indent="0" shrinkToFit="false"/>
      <protection locked="true" hidden="false"/>
    </xf>
    <xf numFmtId="177" fontId="25" fillId="0" borderId="36" xfId="50" applyFont="true" applyBorder="true" applyAlignment="true" applyProtection="false">
      <alignment horizontal="right" vertical="center" textRotation="0" wrapText="false" indent="0" shrinkToFit="false"/>
      <protection locked="true" hidden="false"/>
    </xf>
    <xf numFmtId="169" fontId="25" fillId="0" borderId="0" xfId="0" applyFont="true" applyBorder="false" applyAlignment="true" applyProtection="false">
      <alignment horizontal="right" vertical="center" textRotation="0" wrapText="false" indent="0" shrinkToFit="true"/>
      <protection locked="true" hidden="false"/>
    </xf>
    <xf numFmtId="172" fontId="25" fillId="0" borderId="0" xfId="0" applyFont="true" applyBorder="false" applyAlignment="true" applyProtection="false">
      <alignment horizontal="right" vertical="center" textRotation="0" wrapText="false" indent="0" shrinkToFit="true"/>
      <protection locked="true" hidden="false"/>
    </xf>
    <xf numFmtId="169" fontId="25" fillId="0" borderId="32" xfId="0" applyFont="true" applyBorder="true" applyAlignment="true" applyProtection="false">
      <alignment horizontal="right" vertical="center" textRotation="0" wrapText="false" indent="0" shrinkToFit="true"/>
      <protection locked="true" hidden="false"/>
    </xf>
    <xf numFmtId="165" fontId="25" fillId="0" borderId="36" xfId="50" applyFont="true" applyBorder="true" applyAlignment="true" applyProtection="false">
      <alignment horizontal="right" vertical="center" textRotation="0" wrapText="false" indent="0" shrinkToFit="false"/>
      <protection locked="true" hidden="false"/>
    </xf>
    <xf numFmtId="165" fontId="25" fillId="0" borderId="32" xfId="50" applyFont="true" applyBorder="true" applyAlignment="true" applyProtection="false">
      <alignment horizontal="right" vertical="center" textRotation="0" wrapText="false" indent="0" shrinkToFit="false"/>
      <protection locked="true" hidden="false"/>
    </xf>
    <xf numFmtId="184" fontId="25" fillId="0" borderId="32" xfId="0" applyFont="true" applyBorder="true" applyAlignment="true" applyProtection="false">
      <alignment horizontal="right" vertical="center" textRotation="0" wrapText="false" indent="0" shrinkToFit="false"/>
      <protection locked="true" hidden="false"/>
    </xf>
    <xf numFmtId="186" fontId="25" fillId="0" borderId="0" xfId="0" applyFont="true" applyBorder="false" applyAlignment="true" applyProtection="false">
      <alignment horizontal="right" vertical="center" textRotation="0" wrapText="true" indent="0" shrinkToFit="false"/>
      <protection locked="true" hidden="false"/>
    </xf>
    <xf numFmtId="186" fontId="25" fillId="0" borderId="32" xfId="0" applyFont="true" applyBorder="true" applyAlignment="true" applyProtection="false">
      <alignment horizontal="right" vertical="center" textRotation="0" wrapText="true" indent="0" shrinkToFit="false"/>
      <protection locked="true" hidden="false"/>
    </xf>
    <xf numFmtId="187" fontId="31" fillId="0" borderId="0" xfId="47" applyFont="true" applyBorder="false" applyAlignment="true" applyProtection="true">
      <alignment horizontal="right" vertical="center" textRotation="0" wrapText="false" indent="0" shrinkToFit="false"/>
      <protection locked="true" hidden="false"/>
    </xf>
    <xf numFmtId="169" fontId="25" fillId="0" borderId="32" xfId="0" applyFont="true" applyBorder="true" applyAlignment="true" applyProtection="false">
      <alignment horizontal="center" vertical="center" textRotation="0" wrapText="false" indent="0" shrinkToFit="false"/>
      <protection locked="true" hidden="false"/>
    </xf>
    <xf numFmtId="173" fontId="25" fillId="0" borderId="0" xfId="46" applyFont="true" applyBorder="false" applyAlignment="true" applyProtection="true">
      <alignment horizontal="right" vertical="center" textRotation="0" wrapText="false" indent="0" shrinkToFit="false"/>
      <protection locked="true" hidden="false"/>
    </xf>
    <xf numFmtId="170" fontId="25" fillId="0" borderId="36" xfId="50" applyFont="true" applyBorder="true" applyAlignment="true" applyProtection="false">
      <alignment horizontal="right" vertical="center" textRotation="0" wrapText="false" indent="0" shrinkToFit="false"/>
      <protection locked="true" hidden="false"/>
    </xf>
    <xf numFmtId="181" fontId="25" fillId="0" borderId="0" xfId="0" applyFont="true" applyBorder="false" applyAlignment="false" applyProtection="false">
      <alignment horizontal="general" vertical="center" textRotation="0" wrapText="false" indent="0" shrinkToFit="false"/>
      <protection locked="true" hidden="false"/>
    </xf>
    <xf numFmtId="188" fontId="25" fillId="0" borderId="0" xfId="0" applyFont="true" applyBorder="false" applyAlignment="false" applyProtection="false">
      <alignment horizontal="general" vertical="center" textRotation="0" wrapText="false" indent="0" shrinkToFit="false"/>
      <protection locked="true" hidden="false"/>
    </xf>
    <xf numFmtId="181" fontId="25" fillId="0" borderId="32" xfId="0" applyFont="true" applyBorder="true" applyAlignment="false" applyProtection="false">
      <alignment horizontal="general" vertical="center" textRotation="0" wrapText="false" indent="0" shrinkToFit="false"/>
      <protection locked="true" hidden="false"/>
    </xf>
    <xf numFmtId="181" fontId="25" fillId="0" borderId="0" xfId="58"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right" vertical="center" textRotation="0" wrapText="false" indent="0" shrinkToFit="false"/>
      <protection locked="true" hidden="false"/>
    </xf>
    <xf numFmtId="181" fontId="25" fillId="0" borderId="0" xfId="0" applyFont="true" applyBorder="false" applyAlignment="true" applyProtection="false">
      <alignment horizontal="right" vertical="center" textRotation="0" wrapText="false" indent="0" shrinkToFit="false"/>
      <protection locked="true" hidden="false"/>
    </xf>
    <xf numFmtId="181" fontId="25" fillId="0" borderId="32" xfId="0" applyFont="true" applyBorder="true" applyAlignment="true" applyProtection="false">
      <alignment horizontal="right" vertical="center" textRotation="0" wrapText="false" indent="0" shrinkToFit="false"/>
      <protection locked="true" hidden="false"/>
    </xf>
    <xf numFmtId="170" fontId="25" fillId="0" borderId="36" xfId="38" applyFont="true" applyBorder="true" applyAlignment="true" applyProtection="true">
      <alignment horizontal="right" vertical="center" textRotation="0" wrapText="true" indent="0" shrinkToFit="false"/>
      <protection locked="true" hidden="false"/>
    </xf>
    <xf numFmtId="164" fontId="27" fillId="0" borderId="12" xfId="0" applyFont="true" applyBorder="true" applyAlignment="true" applyProtection="false">
      <alignment horizontal="center" vertical="center" textRotation="0" wrapText="false" indent="0" shrinkToFit="false"/>
      <protection locked="true" hidden="false"/>
    </xf>
    <xf numFmtId="172" fontId="25" fillId="0" borderId="45" xfId="0" applyFont="true" applyBorder="true" applyAlignment="true" applyProtection="false">
      <alignment horizontal="general" vertical="center" textRotation="0" wrapText="false" indent="0" shrinkToFit="false"/>
      <protection locked="true" hidden="false"/>
    </xf>
    <xf numFmtId="172" fontId="25" fillId="0" borderId="40" xfId="0" applyFont="true" applyBorder="true" applyAlignment="true" applyProtection="false">
      <alignment horizontal="general" vertical="center" textRotation="0" wrapText="false" indent="0" shrinkToFit="false"/>
      <protection locked="true" hidden="false"/>
    </xf>
    <xf numFmtId="174" fontId="25" fillId="0" borderId="0" xfId="0" applyFont="true" applyBorder="false" applyAlignment="true" applyProtection="false">
      <alignment horizontal="general" vertical="center" textRotation="0" wrapText="false" indent="0" shrinkToFit="false"/>
      <protection locked="true" hidden="false"/>
    </xf>
    <xf numFmtId="174" fontId="25" fillId="0" borderId="32" xfId="0" applyFont="true" applyBorder="true" applyAlignment="true" applyProtection="false">
      <alignment horizontal="general" vertical="center" textRotation="0" wrapText="false" indent="0" shrinkToFit="false"/>
      <protection locked="true" hidden="false"/>
    </xf>
    <xf numFmtId="172" fontId="25" fillId="0" borderId="32" xfId="0" applyFont="true" applyBorder="true" applyAlignment="true" applyProtection="false">
      <alignment horizontal="right" vertical="center" textRotation="0" wrapText="true" indent="0" shrinkToFit="false"/>
      <protection locked="true" hidden="false"/>
    </xf>
    <xf numFmtId="169" fontId="30" fillId="0" borderId="36" xfId="0" applyFont="true" applyBorder="true" applyAlignment="true" applyProtection="false">
      <alignment horizontal="general" vertical="center" textRotation="0" wrapText="false" indent="0" shrinkToFit="false"/>
      <protection locked="true" hidden="false"/>
    </xf>
    <xf numFmtId="169" fontId="30" fillId="0" borderId="0" xfId="0" applyFont="true" applyBorder="false" applyAlignment="true" applyProtection="false">
      <alignment horizontal="general" vertical="center" textRotation="0" wrapText="false" indent="0" shrinkToFit="false"/>
      <protection locked="true" hidden="false"/>
    </xf>
    <xf numFmtId="169" fontId="30" fillId="0" borderId="32" xfId="0" applyFont="true" applyBorder="true" applyAlignment="true" applyProtection="false">
      <alignment horizontal="general" vertical="center" textRotation="0" wrapText="false" indent="0" shrinkToFit="false"/>
      <protection locked="true" hidden="false"/>
    </xf>
    <xf numFmtId="172" fontId="25" fillId="0" borderId="40" xfId="0" applyFont="true" applyBorder="true" applyAlignment="true" applyProtection="false">
      <alignment horizontal="right" vertical="center" textRotation="0" wrapText="false" indent="0" shrinkToFit="false"/>
      <protection locked="true" hidden="false"/>
    </xf>
    <xf numFmtId="172" fontId="25" fillId="0" borderId="24" xfId="0" applyFont="true" applyBorder="true" applyAlignment="true" applyProtection="false">
      <alignment horizontal="right" vertical="center" textRotation="0" wrapText="false" indent="0" shrinkToFit="false"/>
      <protection locked="true" hidden="false"/>
    </xf>
    <xf numFmtId="172" fontId="25" fillId="0" borderId="45" xfId="0" applyFont="true" applyBorder="true" applyAlignment="true" applyProtection="false">
      <alignment horizontal="right" vertical="center" textRotation="0" wrapText="false" indent="0" shrinkToFit="false"/>
      <protection locked="true" hidden="false"/>
    </xf>
    <xf numFmtId="172" fontId="25" fillId="0" borderId="0" xfId="0" applyFont="true" applyBorder="false" applyAlignment="true" applyProtection="false">
      <alignment horizontal="general" vertical="center" textRotation="0" wrapText="false" indent="0" shrinkToFit="false"/>
      <protection locked="true" hidden="false"/>
    </xf>
    <xf numFmtId="174" fontId="25" fillId="0" borderId="42" xfId="0" applyFont="true" applyBorder="true" applyAlignment="true" applyProtection="false">
      <alignment horizontal="right" vertical="center" textRotation="0" wrapText="false" indent="0" shrinkToFit="false"/>
      <protection locked="true" hidden="false"/>
    </xf>
    <xf numFmtId="174" fontId="25" fillId="0" borderId="40" xfId="0" applyFont="true" applyBorder="true" applyAlignment="true" applyProtection="false">
      <alignment horizontal="right" vertical="center" textRotation="0" wrapText="false" indent="0" shrinkToFit="false"/>
      <protection locked="true" hidden="false"/>
    </xf>
    <xf numFmtId="174" fontId="25" fillId="0" borderId="24" xfId="0" applyFont="true" applyBorder="true" applyAlignment="true" applyProtection="false">
      <alignment horizontal="right" vertical="center" textRotation="0" wrapText="false" indent="0" shrinkToFit="false"/>
      <protection locked="true" hidden="false"/>
    </xf>
    <xf numFmtId="169" fontId="25" fillId="0" borderId="36" xfId="0" applyFont="true" applyBorder="true" applyAlignment="true" applyProtection="false">
      <alignment horizontal="general" vertical="center" textRotation="0" wrapText="false" indent="0" shrinkToFit="false"/>
      <protection locked="true" hidden="false"/>
    </xf>
    <xf numFmtId="169" fontId="26" fillId="0" borderId="0" xfId="0" applyFont="true" applyBorder="false" applyAlignment="true" applyProtection="false">
      <alignment horizontal="general" vertical="center" textRotation="0" wrapText="false" indent="0" shrinkToFit="false"/>
      <protection locked="true" hidden="false"/>
    </xf>
    <xf numFmtId="174" fontId="26" fillId="0" borderId="0" xfId="0" applyFont="true" applyBorder="false" applyAlignment="true" applyProtection="false">
      <alignment horizontal="right" vertical="center" textRotation="0" wrapText="false" indent="0" shrinkToFit="false"/>
      <protection locked="true" hidden="false"/>
    </xf>
    <xf numFmtId="174" fontId="26" fillId="0" borderId="32" xfId="0" applyFont="true" applyBorder="true" applyAlignment="true" applyProtection="false">
      <alignment horizontal="right" vertical="center" textRotation="0" wrapText="false" indent="0" shrinkToFit="false"/>
      <protection locked="true" hidden="false"/>
    </xf>
    <xf numFmtId="172" fontId="25" fillId="0" borderId="36" xfId="0" applyFont="true" applyBorder="true" applyAlignment="true" applyProtection="false">
      <alignment horizontal="general" vertical="center" textRotation="0" wrapText="false" indent="0" shrinkToFit="false"/>
      <protection locked="true" hidden="false"/>
    </xf>
    <xf numFmtId="172" fontId="25" fillId="0" borderId="32" xfId="0" applyFont="true" applyBorder="true" applyAlignment="true" applyProtection="false">
      <alignment horizontal="general" vertical="center" textRotation="0" wrapText="false" indent="0" shrinkToFit="false"/>
      <protection locked="true" hidden="false"/>
    </xf>
    <xf numFmtId="164" fontId="30" fillId="0" borderId="36"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30" fillId="0" borderId="32" xfId="0" applyFont="true" applyBorder="true" applyAlignment="true" applyProtection="false">
      <alignment horizontal="general" vertical="center" textRotation="0" wrapText="false" indent="0" shrinkToFit="false"/>
      <protection locked="true" hidden="false"/>
    </xf>
    <xf numFmtId="178" fontId="25" fillId="0" borderId="45" xfId="38" applyFont="true" applyBorder="true" applyAlignment="true" applyProtection="true">
      <alignment horizontal="right" vertical="center" textRotation="0" wrapText="true" indent="0" shrinkToFit="false"/>
      <protection locked="true" hidden="false"/>
    </xf>
    <xf numFmtId="178" fontId="25" fillId="0" borderId="40" xfId="38" applyFont="true" applyBorder="true" applyAlignment="true" applyProtection="true">
      <alignment horizontal="right" vertical="center" textRotation="0" wrapText="true" indent="0" shrinkToFit="false"/>
      <protection locked="true" hidden="false"/>
    </xf>
    <xf numFmtId="178" fontId="25" fillId="0" borderId="24" xfId="38" applyFont="true" applyBorder="true" applyAlignment="true" applyProtection="true">
      <alignment horizontal="right" vertical="center" textRotation="0" wrapText="true" indent="0" shrinkToFit="false"/>
      <protection locked="true" hidden="false"/>
    </xf>
    <xf numFmtId="170" fontId="25" fillId="0" borderId="45" xfId="0" applyFont="true" applyBorder="true" applyAlignment="true" applyProtection="false">
      <alignment horizontal="right" vertical="center" textRotation="0" wrapText="true" indent="0" shrinkToFit="false"/>
      <protection locked="true" hidden="false"/>
    </xf>
    <xf numFmtId="170" fontId="25" fillId="0" borderId="40" xfId="0" applyFont="true" applyBorder="true" applyAlignment="true" applyProtection="false">
      <alignment horizontal="right" vertical="center" textRotation="0" wrapText="true" indent="0" shrinkToFit="false"/>
      <protection locked="true" hidden="false"/>
    </xf>
    <xf numFmtId="170" fontId="25" fillId="0" borderId="24" xfId="0" applyFont="true" applyBorder="true" applyAlignment="true" applyProtection="false">
      <alignment horizontal="right" vertical="center" textRotation="0" wrapText="true" indent="0" shrinkToFit="false"/>
      <protection locked="true" hidden="false"/>
    </xf>
    <xf numFmtId="189" fontId="25" fillId="0" borderId="36" xfId="38" applyFont="true" applyBorder="true" applyAlignment="true" applyProtection="true">
      <alignment horizontal="general" vertical="center" textRotation="0" wrapText="false" indent="0" shrinkToFit="false"/>
      <protection locked="true" hidden="false"/>
    </xf>
    <xf numFmtId="189" fontId="25" fillId="0" borderId="0" xfId="38" applyFont="true" applyBorder="false" applyAlignment="true" applyProtection="true">
      <alignment horizontal="general" vertical="center" textRotation="0" wrapText="false" indent="0" shrinkToFit="false"/>
      <protection locked="true" hidden="false"/>
    </xf>
    <xf numFmtId="164" fontId="25" fillId="0" borderId="0" xfId="38" applyFont="true" applyBorder="false" applyAlignment="true" applyProtection="true">
      <alignment horizontal="general" vertical="center" textRotation="0" wrapText="false" indent="0" shrinkToFit="false"/>
      <protection locked="true" hidden="false"/>
    </xf>
    <xf numFmtId="184" fontId="25" fillId="0" borderId="32" xfId="38" applyFont="true" applyBorder="true" applyAlignment="true" applyProtection="true">
      <alignment horizontal="general" vertical="center" textRotation="0" wrapText="false" indent="0" shrinkToFit="false"/>
      <protection locked="true" hidden="false"/>
    </xf>
    <xf numFmtId="188" fontId="25" fillId="0" borderId="0" xfId="0" applyFont="true" applyBorder="false" applyAlignment="true" applyProtection="false">
      <alignment horizontal="right" vertical="center" textRotation="0" wrapText="false" indent="0" shrinkToFit="false"/>
      <protection locked="true" hidden="false"/>
    </xf>
    <xf numFmtId="181" fontId="25" fillId="0" borderId="45" xfId="51" applyFont="true" applyBorder="true" applyAlignment="true" applyProtection="false">
      <alignment horizontal="general" vertical="center" textRotation="0" wrapText="false" indent="0" shrinkToFit="false"/>
      <protection locked="true" hidden="false"/>
    </xf>
    <xf numFmtId="181" fontId="25" fillId="0" borderId="40" xfId="51" applyFont="true" applyBorder="true" applyAlignment="true" applyProtection="false">
      <alignment horizontal="general" vertical="center" textRotation="0" wrapText="false" indent="0" shrinkToFit="false"/>
      <protection locked="true" hidden="false"/>
    </xf>
    <xf numFmtId="181" fontId="25" fillId="0" borderId="40" xfId="0" applyFont="true" applyBorder="true" applyAlignment="true" applyProtection="false">
      <alignment horizontal="general" vertical="center" textRotation="0" wrapText="false" indent="0" shrinkToFit="false"/>
      <protection locked="true" hidden="false"/>
    </xf>
    <xf numFmtId="181" fontId="25" fillId="0" borderId="40" xfId="51" applyFont="true" applyBorder="true" applyAlignment="true" applyProtection="false">
      <alignment horizontal="right" vertical="center" textRotation="0" wrapText="false" indent="0" shrinkToFit="false"/>
      <protection locked="true" hidden="false"/>
    </xf>
    <xf numFmtId="181" fontId="25" fillId="0" borderId="24" xfId="0" applyFont="true" applyBorder="true" applyAlignment="true" applyProtection="false">
      <alignment horizontal="general" vertical="center" textRotation="0" wrapText="false" indent="0" shrinkToFit="false"/>
      <protection locked="true" hidden="false"/>
    </xf>
    <xf numFmtId="181" fontId="25" fillId="0" borderId="0" xfId="0" applyFont="true" applyBorder="false" applyAlignment="true" applyProtection="false">
      <alignment horizontal="general" vertical="center" textRotation="0" wrapText="false" indent="0" shrinkToFit="false"/>
      <protection locked="true" hidden="false"/>
    </xf>
    <xf numFmtId="190" fontId="25" fillId="0" borderId="0" xfId="0" applyFont="true" applyBorder="false" applyAlignment="true" applyProtection="false">
      <alignment horizontal="general" vertical="center" textRotation="0" wrapText="false" indent="0" shrinkToFit="false"/>
      <protection locked="true" hidden="false"/>
    </xf>
    <xf numFmtId="190" fontId="25" fillId="0" borderId="32" xfId="0" applyFont="true" applyBorder="true" applyAlignment="true" applyProtection="false">
      <alignment horizontal="general" vertical="center" textRotation="0" wrapText="false" indent="0" shrinkToFit="false"/>
      <protection locked="true" hidden="false"/>
    </xf>
    <xf numFmtId="181" fontId="25" fillId="0" borderId="36" xfId="51" applyFont="true" applyBorder="true" applyAlignment="true" applyProtection="false">
      <alignment horizontal="general" vertical="center" textRotation="0" wrapText="false" indent="0" shrinkToFit="false"/>
      <protection locked="true" hidden="false"/>
    </xf>
    <xf numFmtId="181" fontId="25" fillId="0" borderId="0" xfId="51" applyFont="true" applyBorder="false" applyAlignment="true" applyProtection="false">
      <alignment horizontal="general" vertical="center" textRotation="0" wrapText="false" indent="0" shrinkToFit="false"/>
      <protection locked="true" hidden="false"/>
    </xf>
    <xf numFmtId="181" fontId="25" fillId="0" borderId="32" xfId="0" applyFont="true" applyBorder="true" applyAlignment="true" applyProtection="false">
      <alignment horizontal="general" vertical="center" textRotation="0" wrapText="false" indent="0" shrinkToFit="false"/>
      <protection locked="true" hidden="false"/>
    </xf>
    <xf numFmtId="184" fontId="25" fillId="0" borderId="36" xfId="0" applyFont="true" applyBorder="true" applyAlignment="true" applyProtection="false">
      <alignment horizontal="general" vertical="center" textRotation="0" wrapText="false" indent="0" shrinkToFit="false"/>
      <protection locked="true" hidden="false"/>
    </xf>
    <xf numFmtId="184" fontId="25" fillId="0" borderId="0" xfId="0" applyFont="true" applyBorder="false" applyAlignment="true" applyProtection="false">
      <alignment horizontal="general" vertical="center" textRotation="0" wrapText="false" indent="0" shrinkToFit="false"/>
      <protection locked="true" hidden="false"/>
    </xf>
    <xf numFmtId="184" fontId="25" fillId="0" borderId="32" xfId="0" applyFont="true" applyBorder="true" applyAlignment="true" applyProtection="false">
      <alignment horizontal="general" vertical="center" textRotation="0" wrapText="false" indent="0" shrinkToFit="false"/>
      <protection locked="true" hidden="false"/>
    </xf>
    <xf numFmtId="169" fontId="25" fillId="0" borderId="40" xfId="0" applyFont="true" applyBorder="true" applyAlignment="true" applyProtection="false">
      <alignment horizontal="general" vertical="center" textRotation="0" wrapText="false" indent="0" shrinkToFit="false"/>
      <protection locked="true" hidden="false"/>
    </xf>
    <xf numFmtId="169" fontId="25" fillId="0" borderId="30" xfId="0" applyFont="true" applyBorder="true" applyAlignment="true" applyProtection="false">
      <alignment horizontal="general" vertical="center" textRotation="0" wrapText="false" indent="0" shrinkToFit="false"/>
      <protection locked="true" hidden="false"/>
    </xf>
    <xf numFmtId="169" fontId="25" fillId="0" borderId="37" xfId="0" applyFont="true" applyBorder="true" applyAlignment="true" applyProtection="false">
      <alignment horizontal="general" vertical="center" textRotation="0" wrapText="false" indent="0" shrinkToFit="false"/>
      <protection locked="true" hidden="false"/>
    </xf>
    <xf numFmtId="169" fontId="25" fillId="0" borderId="31" xfId="0" applyFont="true" applyBorder="true" applyAlignment="true" applyProtection="false">
      <alignment horizontal="general" vertical="center" textRotation="0" wrapText="false" indent="0" shrinkToFit="false"/>
      <protection locked="true" hidden="false"/>
    </xf>
    <xf numFmtId="169" fontId="25" fillId="0" borderId="32" xfId="0" applyFont="true" applyBorder="true" applyAlignment="true" applyProtection="false">
      <alignment horizontal="general" vertical="center" textRotation="0" wrapText="false" indent="0" shrinkToFit="false"/>
      <protection locked="true" hidden="false"/>
    </xf>
    <xf numFmtId="164" fontId="25" fillId="0" borderId="30" xfId="0" applyFont="true" applyBorder="true" applyAlignment="false" applyProtection="false">
      <alignment horizontal="general" vertical="center" textRotation="0" wrapText="false" indent="0" shrinkToFit="false"/>
      <protection locked="true" hidden="false"/>
    </xf>
    <xf numFmtId="164" fontId="25" fillId="0" borderId="31" xfId="0" applyFont="true" applyBorder="true" applyAlignment="false" applyProtection="false">
      <alignment horizontal="general" vertical="center" textRotation="0" wrapText="false" indent="0" shrinkToFit="false"/>
      <protection locked="true" hidden="false"/>
    </xf>
    <xf numFmtId="191" fontId="25" fillId="0" borderId="0" xfId="0" applyFont="true" applyBorder="false" applyAlignment="true" applyProtection="false">
      <alignment horizontal="right" vertical="center" textRotation="0" wrapText="false" indent="0" shrinkToFit="false"/>
      <protection locked="true" hidden="false"/>
    </xf>
    <xf numFmtId="191" fontId="25" fillId="0" borderId="32" xfId="0" applyFont="true" applyBorder="true" applyAlignment="true" applyProtection="false">
      <alignment horizontal="right" vertical="center" textRotation="0" wrapText="false" indent="0" shrinkToFit="false"/>
      <protection locked="true" hidden="false"/>
    </xf>
    <xf numFmtId="164" fontId="30" fillId="0" borderId="45" xfId="0" applyFont="true" applyBorder="true" applyAlignment="true" applyProtection="false">
      <alignment horizontal="general" vertical="center" textRotation="0" wrapText="false" indent="0" shrinkToFit="false"/>
      <protection locked="true" hidden="false"/>
    </xf>
    <xf numFmtId="164" fontId="30" fillId="0" borderId="40" xfId="0" applyFont="true" applyBorder="true" applyAlignment="true" applyProtection="false">
      <alignment horizontal="general" vertical="center" textRotation="0" wrapText="false" indent="0" shrinkToFit="false"/>
      <protection locked="true" hidden="false"/>
    </xf>
    <xf numFmtId="164" fontId="22" fillId="0" borderId="40" xfId="0" applyFont="true" applyBorder="true" applyAlignment="true" applyProtection="false">
      <alignment horizontal="general" vertical="center" textRotation="0" wrapText="false" indent="0" shrinkToFit="false"/>
      <protection locked="true" hidden="false"/>
    </xf>
    <xf numFmtId="164" fontId="22" fillId="0" borderId="30" xfId="0" applyFont="true" applyBorder="true" applyAlignment="true" applyProtection="false">
      <alignment horizontal="general" vertical="center" textRotation="0" wrapText="false" indent="0" shrinkToFit="false"/>
      <protection locked="true" hidden="false"/>
    </xf>
    <xf numFmtId="164" fontId="25" fillId="0" borderId="42" xfId="46" applyFont="true" applyBorder="true" applyAlignment="true" applyProtection="true">
      <alignment horizontal="right" vertical="center" textRotation="0" wrapText="false" indent="0" shrinkToFit="false"/>
      <protection locked="true" hidden="false"/>
    </xf>
    <xf numFmtId="164" fontId="25" fillId="0" borderId="40" xfId="46" applyFont="true" applyBorder="true" applyAlignment="true" applyProtection="true">
      <alignment horizontal="right" vertical="center" textRotation="0" wrapText="false" indent="0" shrinkToFit="false"/>
      <protection locked="true" hidden="false"/>
    </xf>
    <xf numFmtId="164" fontId="25" fillId="0" borderId="45" xfId="0" applyFont="true" applyBorder="true" applyAlignment="false" applyProtection="false">
      <alignment horizontal="general" vertical="center" textRotation="0" wrapText="false" indent="0" shrinkToFit="false"/>
      <protection locked="true" hidden="false"/>
    </xf>
    <xf numFmtId="177" fontId="30" fillId="0" borderId="36" xfId="50" applyFont="true" applyBorder="true" applyAlignment="true" applyProtection="false">
      <alignment horizontal="general" vertical="center" textRotation="0" wrapText="false" indent="0" shrinkToFit="false"/>
      <protection locked="true" hidden="false"/>
    </xf>
    <xf numFmtId="177" fontId="30" fillId="0" borderId="0" xfId="50" applyFont="true" applyBorder="false" applyAlignment="true" applyProtection="false">
      <alignment horizontal="general" vertical="center" textRotation="0" wrapText="false" indent="0" shrinkToFit="false"/>
      <protection locked="true" hidden="false"/>
    </xf>
    <xf numFmtId="177" fontId="30" fillId="0" borderId="32" xfId="50" applyFont="true" applyBorder="true" applyAlignment="true" applyProtection="false">
      <alignment horizontal="general" vertical="center" textRotation="0" wrapText="false" indent="0" shrinkToFit="false"/>
      <protection locked="true" hidden="false"/>
    </xf>
    <xf numFmtId="164" fontId="25" fillId="0" borderId="36" xfId="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5" fillId="0" borderId="32" xfId="0" applyFont="true" applyBorder="true" applyAlignment="true" applyProtection="false">
      <alignment horizontal="general" vertical="center" textRotation="0" wrapText="true" indent="0" shrinkToFit="false"/>
      <protection locked="true" hidden="false"/>
    </xf>
    <xf numFmtId="164" fontId="27" fillId="0" borderId="36" xfId="0" applyFont="true" applyBorder="true" applyAlignment="true" applyProtection="false">
      <alignment horizontal="center" vertical="center" textRotation="0" wrapText="false" indent="0" shrinkToFit="false"/>
      <protection locked="true" hidden="false"/>
    </xf>
    <xf numFmtId="164" fontId="27" fillId="0" borderId="0" xfId="0" applyFont="true" applyBorder="false" applyAlignment="true" applyProtection="false">
      <alignment horizontal="center" vertical="center" textRotation="0" wrapText="false" indent="0" shrinkToFit="false"/>
      <protection locked="true" hidden="false"/>
    </xf>
    <xf numFmtId="164" fontId="27" fillId="0" borderId="32" xfId="0" applyFont="true" applyBorder="true" applyAlignment="true" applyProtection="false">
      <alignment horizontal="center" vertical="center" textRotation="0" wrapText="false" indent="0" shrinkToFit="false"/>
      <protection locked="true" hidden="false"/>
    </xf>
    <xf numFmtId="192" fontId="30" fillId="0" borderId="0" xfId="38" applyFont="true" applyBorder="false" applyAlignment="true" applyProtection="true">
      <alignment horizontal="right" vertical="center" textRotation="0" wrapText="false" indent="0" shrinkToFit="false"/>
      <protection locked="true" hidden="false"/>
    </xf>
    <xf numFmtId="192" fontId="30" fillId="0" borderId="24" xfId="38" applyFont="true" applyBorder="true" applyAlignment="true" applyProtection="true">
      <alignment horizontal="right" vertical="center" textRotation="0" wrapText="false" indent="0" shrinkToFit="false"/>
      <protection locked="true" hidden="false"/>
    </xf>
    <xf numFmtId="192" fontId="30" fillId="0" borderId="32" xfId="38" applyFont="true" applyBorder="true" applyAlignment="true" applyProtection="true">
      <alignment horizontal="right" vertical="center" textRotation="0" wrapText="false" indent="0" shrinkToFit="false"/>
      <protection locked="true" hidden="false"/>
    </xf>
    <xf numFmtId="192" fontId="30" fillId="0" borderId="36" xfId="38" applyFont="true" applyBorder="true" applyAlignment="true" applyProtection="true">
      <alignment horizontal="right" vertical="center" textRotation="0" wrapText="false" indent="0" shrinkToFit="false"/>
      <protection locked="true" hidden="false"/>
    </xf>
    <xf numFmtId="192" fontId="30" fillId="0" borderId="40" xfId="38" applyFont="true" applyBorder="true" applyAlignment="true" applyProtection="true">
      <alignment horizontal="right" vertical="center" textRotation="0" wrapText="false" indent="0" shrinkToFit="false"/>
      <protection locked="true" hidden="false"/>
    </xf>
    <xf numFmtId="169" fontId="25" fillId="0" borderId="40" xfId="0" applyFont="true" applyBorder="true" applyAlignment="true" applyProtection="false">
      <alignment horizontal="right" vertical="center" textRotation="0" wrapText="false" indent="0" shrinkToFit="false"/>
      <protection locked="true" hidden="false"/>
    </xf>
    <xf numFmtId="169" fontId="26" fillId="0" borderId="40" xfId="0" applyFont="true" applyBorder="true" applyAlignment="true" applyProtection="false">
      <alignment horizontal="right" vertical="center" textRotation="0" wrapText="false" indent="0" shrinkToFit="false"/>
      <protection locked="true" hidden="false"/>
    </xf>
    <xf numFmtId="169" fontId="26" fillId="0" borderId="0" xfId="0" applyFont="true" applyBorder="false" applyAlignment="true" applyProtection="false">
      <alignment horizontal="right" vertical="center" textRotation="0" wrapText="false" indent="0" shrinkToFit="false"/>
      <protection locked="true" hidden="false"/>
    </xf>
    <xf numFmtId="164" fontId="30" fillId="0" borderId="24" xfId="0" applyFont="true" applyBorder="true" applyAlignment="true" applyProtection="false">
      <alignment horizontal="general" vertical="center" textRotation="0" wrapText="false" indent="0" shrinkToFit="false"/>
      <protection locked="true" hidden="false"/>
    </xf>
    <xf numFmtId="169" fontId="25" fillId="0" borderId="45" xfId="0" applyFont="true" applyBorder="true" applyAlignment="true" applyProtection="false">
      <alignment horizontal="right" vertical="center" textRotation="0" wrapText="false" indent="0" shrinkToFit="false"/>
      <protection locked="true" hidden="false"/>
    </xf>
    <xf numFmtId="164" fontId="0" fillId="0" borderId="45" xfId="0" applyFont="true" applyBorder="true" applyAlignment="true" applyProtection="false">
      <alignment horizontal="general" vertical="center" textRotation="0" wrapText="false" indent="0" shrinkToFit="false"/>
      <protection locked="true" hidden="false"/>
    </xf>
    <xf numFmtId="164" fontId="0" fillId="0" borderId="40" xfId="0" applyFont="true" applyBorder="true" applyAlignment="true" applyProtection="false">
      <alignment horizontal="general" vertical="center" textRotation="0" wrapText="false" indent="0" shrinkToFit="false"/>
      <protection locked="true" hidden="false"/>
    </xf>
    <xf numFmtId="164" fontId="0" fillId="0" borderId="24" xfId="0" applyFont="true" applyBorder="true" applyAlignment="true" applyProtection="false">
      <alignment horizontal="general" vertical="center" textRotation="0" wrapText="false" indent="0" shrinkToFit="false"/>
      <protection locked="true" hidden="false"/>
    </xf>
    <xf numFmtId="192" fontId="30" fillId="0" borderId="40" xfId="38" applyFont="true" applyBorder="true" applyAlignment="true" applyProtection="true">
      <alignment horizontal="right" vertical="center" textRotation="0" wrapText="true" indent="0" shrinkToFit="false"/>
      <protection locked="true" hidden="false"/>
    </xf>
    <xf numFmtId="164" fontId="26" fillId="24" borderId="16" xfId="0" applyFont="true" applyBorder="true" applyAlignment="true" applyProtection="false">
      <alignment horizontal="center" vertical="center" textRotation="0" wrapText="true" indent="0" shrinkToFit="false"/>
      <protection locked="true" hidden="false"/>
    </xf>
    <xf numFmtId="164" fontId="26" fillId="24" borderId="35" xfId="0" applyFont="true" applyBorder="true" applyAlignment="true" applyProtection="false">
      <alignment horizontal="center" vertical="center" textRotation="0" wrapText="true" indent="0" shrinkToFit="false"/>
      <protection locked="true" hidden="false"/>
    </xf>
    <xf numFmtId="164" fontId="25" fillId="24" borderId="16" xfId="0" applyFont="true" applyBorder="true" applyAlignment="true" applyProtection="false">
      <alignment horizontal="center" vertical="center" textRotation="0" wrapText="true" indent="0" shrinkToFit="false"/>
      <protection locked="true" hidden="false"/>
    </xf>
    <xf numFmtId="164" fontId="25" fillId="24" borderId="17" xfId="0" applyFont="true" applyBorder="true" applyAlignment="true" applyProtection="false">
      <alignment horizontal="center" vertical="center" textRotation="0" wrapText="true" indent="0" shrinkToFit="false"/>
      <protection locked="true" hidden="false"/>
    </xf>
    <xf numFmtId="175" fontId="25" fillId="24" borderId="17" xfId="0" applyFont="true" applyBorder="true" applyAlignment="true" applyProtection="false">
      <alignment horizontal="center" vertical="center" textRotation="0" wrapText="true" indent="0" shrinkToFit="false"/>
      <protection locked="true" hidden="false"/>
    </xf>
    <xf numFmtId="164" fontId="25" fillId="24" borderId="23" xfId="0" applyFont="true" applyBorder="true" applyAlignment="true" applyProtection="false">
      <alignment horizontal="center" vertical="center" textRotation="0" wrapText="true" indent="0" shrinkToFit="false"/>
      <protection locked="true" hidden="false"/>
    </xf>
    <xf numFmtId="164" fontId="25" fillId="24" borderId="18" xfId="0" applyFont="true" applyBorder="true" applyAlignment="true" applyProtection="false">
      <alignment horizontal="center" vertical="center" textRotation="0" wrapText="true" indent="0" shrinkToFit="false"/>
      <protection locked="true" hidden="false"/>
    </xf>
    <xf numFmtId="168" fontId="25" fillId="24" borderId="17" xfId="50" applyFont="true" applyBorder="true" applyAlignment="true" applyProtection="false">
      <alignment horizontal="center" vertical="center" textRotation="0" wrapText="true" indent="0" shrinkToFit="false"/>
      <protection locked="true" hidden="false"/>
    </xf>
    <xf numFmtId="164" fontId="25" fillId="24" borderId="22" xfId="0" applyFont="true" applyBorder="true" applyAlignment="true" applyProtection="false">
      <alignment horizontal="center" vertical="center" textRotation="0" wrapText="true" indent="0" shrinkToFit="false"/>
      <protection locked="true" hidden="false"/>
    </xf>
    <xf numFmtId="169" fontId="25" fillId="24" borderId="17" xfId="0" applyFont="true" applyBorder="true" applyAlignment="true" applyProtection="false">
      <alignment horizontal="center" vertical="center" textRotation="0" wrapText="true" indent="0" shrinkToFit="false"/>
      <protection locked="true" hidden="false"/>
    </xf>
    <xf numFmtId="170" fontId="25" fillId="24" borderId="17" xfId="0" applyFont="true" applyBorder="true" applyAlignment="true" applyProtection="false">
      <alignment horizontal="center" vertical="center" textRotation="0" wrapText="true" indent="0" shrinkToFit="false"/>
      <protection locked="true" hidden="false"/>
    </xf>
    <xf numFmtId="164" fontId="25" fillId="24" borderId="34" xfId="0" applyFont="true" applyBorder="true" applyAlignment="true" applyProtection="false">
      <alignment horizontal="center" vertical="center" textRotation="0" wrapText="true" indent="0" shrinkToFit="false"/>
      <protection locked="true" hidden="false"/>
    </xf>
    <xf numFmtId="164" fontId="25" fillId="24" borderId="35" xfId="0" applyFont="true" applyBorder="true" applyAlignment="true" applyProtection="false">
      <alignment horizontal="center" vertical="center" textRotation="0" wrapText="true" indent="0" shrinkToFit="false"/>
      <protection locked="true" hidden="false"/>
    </xf>
    <xf numFmtId="164" fontId="25" fillId="24" borderId="16" xfId="38" applyFont="true" applyBorder="true" applyAlignment="true" applyProtection="true">
      <alignment horizontal="center" vertical="center" textRotation="0" wrapText="true" indent="0" shrinkToFit="false"/>
      <protection locked="true" hidden="false"/>
    </xf>
    <xf numFmtId="164" fontId="25" fillId="24" borderId="17" xfId="38" applyFont="true" applyBorder="true" applyAlignment="true" applyProtection="true">
      <alignment horizontal="center" vertical="center" textRotation="0" wrapText="true" indent="0" shrinkToFit="false"/>
      <protection locked="true" hidden="false"/>
    </xf>
    <xf numFmtId="164" fontId="25" fillId="24" borderId="35" xfId="38" applyFont="true" applyBorder="true" applyAlignment="true" applyProtection="true">
      <alignment horizontal="center" vertical="center" textRotation="0" wrapText="true" indent="0" shrinkToFit="false"/>
      <protection locked="true" hidden="false"/>
    </xf>
    <xf numFmtId="164" fontId="25" fillId="24" borderId="27" xfId="0" applyFont="true" applyBorder="true" applyAlignment="true" applyProtection="false">
      <alignment horizontal="center" vertical="center" textRotation="0" wrapText="true" indent="0" shrinkToFit="false"/>
      <protection locked="true" hidden="false"/>
    </xf>
    <xf numFmtId="164" fontId="25" fillId="24" borderId="27" xfId="0" applyFont="true" applyBorder="true" applyAlignment="true" applyProtection="false">
      <alignment horizontal="general" vertical="center" textRotation="0" wrapText="true" indent="0" shrinkToFit="false"/>
      <protection locked="true" hidden="false"/>
    </xf>
    <xf numFmtId="164" fontId="25" fillId="24" borderId="16" xfId="46" applyFont="true" applyBorder="true" applyAlignment="true" applyProtection="true">
      <alignment horizontal="center" vertical="center" textRotation="0" wrapText="true" indent="0" shrinkToFit="false"/>
      <protection locked="true" hidden="false"/>
    </xf>
    <xf numFmtId="164" fontId="25" fillId="24" borderId="17" xfId="46" applyFont="true" applyBorder="true" applyAlignment="true" applyProtection="true">
      <alignment horizontal="center" vertical="center" textRotation="0" wrapText="true" indent="0" shrinkToFit="false"/>
      <protection locked="true" hidden="false"/>
    </xf>
    <xf numFmtId="164" fontId="25" fillId="24" borderId="34" xfId="46" applyFont="true" applyBorder="true" applyAlignment="true" applyProtection="true">
      <alignment horizontal="center" vertical="center" textRotation="0" wrapText="true" indent="0" shrinkToFit="false"/>
      <protection locked="true" hidden="false"/>
    </xf>
    <xf numFmtId="164" fontId="25" fillId="24" borderId="34" xfId="0" applyFont="true" applyBorder="true" applyAlignment="true" applyProtection="false">
      <alignment horizontal="general" vertical="center" textRotation="0" wrapText="true" indent="0" shrinkToFit="false"/>
      <protection locked="true" hidden="false"/>
    </xf>
    <xf numFmtId="164" fontId="32" fillId="24" borderId="17" xfId="46" applyFont="true" applyBorder="true" applyAlignment="true" applyProtection="true">
      <alignment horizontal="center" vertical="center" textRotation="0" wrapText="true" indent="0" shrinkToFit="false"/>
      <protection locked="true" hidden="false"/>
    </xf>
    <xf numFmtId="164" fontId="32" fillId="24" borderId="34" xfId="46" applyFont="true" applyBorder="true" applyAlignment="true" applyProtection="true">
      <alignment horizontal="center" vertical="center" textRotation="0" wrapText="true" indent="0" shrinkToFit="false"/>
      <protection locked="true" hidden="false"/>
    </xf>
    <xf numFmtId="164" fontId="25" fillId="24" borderId="37" xfId="46" applyFont="true" applyBorder="true" applyAlignment="true" applyProtection="true">
      <alignment horizontal="center" vertical="center" textRotation="0" wrapText="true" indent="0" shrinkToFit="false"/>
      <protection locked="true" hidden="false"/>
    </xf>
    <xf numFmtId="164" fontId="25" fillId="24" borderId="18" xfId="46" applyFont="true" applyBorder="true" applyAlignment="true" applyProtection="true">
      <alignment horizontal="center" vertical="center" textRotation="0" wrapText="true" indent="0" shrinkToFit="false"/>
      <protection locked="true" hidden="false"/>
    </xf>
    <xf numFmtId="164" fontId="25" fillId="24" borderId="29" xfId="0" applyFont="true" applyBorder="true" applyAlignment="true" applyProtection="false">
      <alignment horizontal="center" vertical="center" textRotation="0" wrapText="true" indent="0" shrinkToFit="false"/>
      <protection locked="true" hidden="false"/>
    </xf>
    <xf numFmtId="164" fontId="25" fillId="24" borderId="16" xfId="0" applyFont="true" applyBorder="true" applyAlignment="true" applyProtection="false">
      <alignment horizontal="general" vertical="center" textRotation="0" wrapText="true" indent="0" shrinkToFit="false"/>
      <protection locked="true" hidden="false"/>
    </xf>
    <xf numFmtId="164" fontId="25" fillId="24" borderId="15" xfId="0" applyFont="true" applyBorder="true" applyAlignment="true" applyProtection="false">
      <alignment horizontal="general" vertical="center" textRotation="0" wrapText="true" indent="0" shrinkToFit="false"/>
      <protection locked="true" hidden="false"/>
    </xf>
    <xf numFmtId="164" fontId="25" fillId="24" borderId="28" xfId="0" applyFont="true" applyBorder="true" applyAlignment="true" applyProtection="false">
      <alignment horizontal="center" vertical="center" textRotation="0" wrapText="true" indent="0" shrinkToFit="false"/>
      <protection locked="true" hidden="false"/>
    </xf>
    <xf numFmtId="175" fontId="25" fillId="24" borderId="16" xfId="0" applyFont="true" applyBorder="true" applyAlignment="true" applyProtection="false">
      <alignment horizontal="center" vertical="center" textRotation="0" wrapText="true" indent="0" shrinkToFit="false"/>
      <protection locked="true" hidden="false"/>
    </xf>
    <xf numFmtId="175" fontId="25" fillId="24" borderId="18" xfId="0" applyFont="true" applyBorder="true" applyAlignment="true" applyProtection="false">
      <alignment horizontal="center" vertical="center" textRotation="0" wrapText="true" indent="0" shrinkToFit="false"/>
      <protection locked="true" hidden="false"/>
    </xf>
    <xf numFmtId="164" fontId="26" fillId="24" borderId="17" xfId="0" applyFont="true" applyBorder="true" applyAlignment="true" applyProtection="false">
      <alignment horizontal="center" vertical="center" textRotation="0" wrapText="true" indent="0" shrinkToFit="false"/>
      <protection locked="true" hidden="false"/>
    </xf>
    <xf numFmtId="164" fontId="26" fillId="24" borderId="18" xfId="0" applyFont="true" applyBorder="true" applyAlignment="true" applyProtection="false">
      <alignment horizontal="center" vertical="center" textRotation="0" wrapText="true" indent="0" shrinkToFit="false"/>
      <protection locked="true" hidden="false"/>
    </xf>
    <xf numFmtId="164" fontId="25" fillId="24" borderId="18" xfId="38" applyFont="true" applyBorder="true" applyAlignment="true" applyProtection="true">
      <alignment horizontal="center" vertical="center" textRotation="0" wrapText="true" indent="0" shrinkToFit="false"/>
      <protection locked="true" hidden="false"/>
    </xf>
    <xf numFmtId="164" fontId="32" fillId="24" borderId="16" xfId="38" applyFont="true" applyBorder="true" applyAlignment="true" applyProtection="true">
      <alignment horizontal="center" vertical="center" textRotation="0" wrapText="true" indent="0" shrinkToFit="false"/>
      <protection locked="true" hidden="false"/>
    </xf>
    <xf numFmtId="164" fontId="32" fillId="24" borderId="17" xfId="38" applyFont="true" applyBorder="true" applyAlignment="true" applyProtection="true">
      <alignment horizontal="center" vertical="center" textRotation="0" wrapText="true" indent="0" shrinkToFit="false"/>
      <protection locked="true" hidden="false"/>
    </xf>
    <xf numFmtId="164" fontId="25" fillId="24" borderId="18" xfId="0" applyFont="true" applyBorder="true" applyAlignment="true" applyProtection="true">
      <alignment horizontal="center" vertical="center" textRotation="0" wrapText="true" indent="0" shrinkToFit="false"/>
      <protection locked="true" hidden="false"/>
    </xf>
    <xf numFmtId="164" fontId="25" fillId="24" borderId="39" xfId="0" applyFont="true" applyBorder="true" applyAlignment="true" applyProtection="false">
      <alignment horizontal="center" vertical="center" textRotation="0" wrapText="true" indent="0" shrinkToFit="false"/>
      <protection locked="true" hidden="false"/>
    </xf>
    <xf numFmtId="164" fontId="25" fillId="24" borderId="41" xfId="0" applyFont="true" applyBorder="true" applyAlignment="true" applyProtection="false">
      <alignment horizontal="center" vertical="center" textRotation="0" wrapText="true" indent="0" shrinkToFit="false"/>
      <protection locked="true" hidden="false"/>
    </xf>
    <xf numFmtId="164" fontId="25" fillId="24" borderId="42" xfId="0" applyFont="true" applyBorder="true" applyAlignment="true" applyProtection="false">
      <alignment horizontal="center" vertical="center" textRotation="0" wrapText="true" indent="0" shrinkToFit="false"/>
      <protection locked="true" hidden="false"/>
    </xf>
    <xf numFmtId="164" fontId="25" fillId="24" borderId="43" xfId="0" applyFont="true" applyBorder="true" applyAlignment="true" applyProtection="false">
      <alignment horizontal="center" vertical="center" textRotation="0" wrapText="true" indent="0" shrinkToFit="false"/>
      <protection locked="true" hidden="false"/>
    </xf>
    <xf numFmtId="164" fontId="25" fillId="24" borderId="33" xfId="0" applyFont="true" applyBorder="true" applyAlignment="true" applyProtection="false">
      <alignment horizontal="center" vertical="center" textRotation="0" wrapText="true" indent="0" shrinkToFit="false"/>
      <protection locked="true" hidden="false"/>
    </xf>
    <xf numFmtId="164" fontId="25" fillId="24" borderId="37" xfId="0" applyFont="true" applyBorder="true" applyAlignment="true" applyProtection="false">
      <alignment horizontal="center" vertical="center" textRotation="0" wrapText="true" indent="0" shrinkToFit="false"/>
      <protection locked="true" hidden="false"/>
    </xf>
    <xf numFmtId="164" fontId="25" fillId="24" borderId="25" xfId="0" applyFont="true" applyBorder="true" applyAlignment="true" applyProtection="false">
      <alignment horizontal="center" vertical="center" textRotation="0" wrapText="true" indent="0" shrinkToFit="false"/>
      <protection locked="true" hidden="false"/>
    </xf>
    <xf numFmtId="164" fontId="25" fillId="24" borderId="48" xfId="0" applyFont="true" applyBorder="true" applyAlignment="true" applyProtection="false">
      <alignment horizontal="center" vertical="center" textRotation="0" wrapText="true" indent="0" shrinkToFit="false"/>
      <protection locked="true" hidden="false"/>
    </xf>
    <xf numFmtId="164" fontId="25" fillId="24" borderId="23" xfId="0" applyFont="true" applyBorder="true" applyAlignment="true" applyProtection="false">
      <alignment horizontal="general" vertical="center" textRotation="0" wrapText="true" indent="0" shrinkToFit="false"/>
      <protection locked="true" hidden="false"/>
    </xf>
    <xf numFmtId="164" fontId="25" fillId="24" borderId="27" xfId="46" applyFont="true" applyBorder="true" applyAlignment="true" applyProtection="true">
      <alignment horizontal="center" vertical="center" textRotation="0" wrapText="true" indent="0" shrinkToFit="false"/>
      <protection locked="true" hidden="false"/>
    </xf>
    <xf numFmtId="164" fontId="25" fillId="24" borderId="39" xfId="0" applyFont="true" applyBorder="true" applyAlignment="true" applyProtection="false">
      <alignment horizontal="general" vertical="center" textRotation="0" wrapText="true" indent="0" shrinkToFit="false"/>
      <protection locked="true" hidden="false"/>
    </xf>
    <xf numFmtId="164" fontId="25" fillId="24" borderId="12" xfId="0" applyFont="true" applyBorder="true" applyAlignment="true" applyProtection="false">
      <alignment horizontal="general" vertical="center" textRotation="0" wrapText="true" indent="0" shrinkToFit="false"/>
      <protection locked="true" hidden="false"/>
    </xf>
    <xf numFmtId="164" fontId="29" fillId="0" borderId="15" xfId="0" applyFont="true" applyBorder="true" applyAlignment="true" applyProtection="false">
      <alignment horizontal="center" vertical="center" textRotation="0" wrapText="true" indent="0" shrinkToFit="false"/>
      <protection locked="true" hidden="false"/>
    </xf>
    <xf numFmtId="164" fontId="30" fillId="0" borderId="15" xfId="0" applyFont="true" applyBorder="true" applyAlignment="true" applyProtection="false">
      <alignment horizontal="center" vertical="center" textRotation="0" wrapText="true" indent="0" shrinkToFit="false"/>
      <protection locked="true" hidden="false"/>
    </xf>
    <xf numFmtId="164" fontId="30" fillId="0" borderId="16" xfId="0" applyFont="true" applyBorder="true" applyAlignment="true" applyProtection="false">
      <alignment horizontal="center" vertical="center" textRotation="0" wrapText="true" indent="0" shrinkToFit="false"/>
      <protection locked="true" hidden="false"/>
    </xf>
    <xf numFmtId="164" fontId="30" fillId="0" borderId="18" xfId="0" applyFont="true" applyBorder="true" applyAlignment="true" applyProtection="false">
      <alignment horizontal="center" vertical="center" textRotation="0" wrapText="true" indent="0" shrinkToFit="false"/>
      <protection locked="true" hidden="false"/>
    </xf>
    <xf numFmtId="164" fontId="30" fillId="0" borderId="15" xfId="38" applyFont="true" applyBorder="true" applyAlignment="true" applyProtection="true">
      <alignment horizontal="center" vertical="center" textRotation="0" wrapText="true" indent="0" shrinkToFit="false"/>
      <protection locked="true" hidden="false"/>
    </xf>
    <xf numFmtId="164" fontId="30" fillId="0" borderId="15" xfId="0" applyFont="true" applyBorder="true" applyAlignment="true" applyProtection="false">
      <alignment horizontal="center" vertical="center" textRotation="0" wrapText="false" indent="0" shrinkToFit="false"/>
      <protection locked="true" hidden="false"/>
    </xf>
    <xf numFmtId="164" fontId="30" fillId="0" borderId="16" xfId="0" applyFont="true" applyBorder="true" applyAlignment="true" applyProtection="false">
      <alignment horizontal="center" vertical="center" textRotation="0" wrapText="false" indent="0" shrinkToFit="false"/>
      <protection locked="true" hidden="false"/>
    </xf>
    <xf numFmtId="164" fontId="30" fillId="0" borderId="18" xfId="0" applyFont="true" applyBorder="true" applyAlignment="true" applyProtection="false">
      <alignment horizontal="center" vertical="center" textRotation="0" wrapText="false" indent="0" shrinkToFit="false"/>
      <protection locked="true" hidden="false"/>
    </xf>
    <xf numFmtId="169" fontId="30" fillId="0" borderId="18" xfId="0" applyFont="true" applyBorder="true" applyAlignment="true" applyProtection="false">
      <alignment horizontal="center" vertical="center" textRotation="0" wrapText="true" indent="0" shrinkToFit="false"/>
      <protection locked="true" hidden="false"/>
    </xf>
    <xf numFmtId="164" fontId="30" fillId="0" borderId="15" xfId="46" applyFont="true" applyBorder="true" applyAlignment="true" applyProtection="true">
      <alignment horizontal="center" vertical="center" textRotation="0" wrapText="false" indent="0" shrinkToFit="false"/>
      <protection locked="true" hidden="false"/>
    </xf>
    <xf numFmtId="164" fontId="30" fillId="0" borderId="15" xfId="0" applyFont="true" applyBorder="true" applyAlignment="true" applyProtection="false">
      <alignment horizontal="center" vertical="center" textRotation="0" wrapText="true" indent="0" shrinkToFit="false"/>
      <protection locked="true" hidden="false"/>
    </xf>
    <xf numFmtId="164" fontId="30" fillId="0" borderId="16" xfId="38" applyFont="true" applyBorder="true" applyAlignment="true" applyProtection="true">
      <alignment horizontal="center" vertical="center" textRotation="0" wrapText="true" indent="0" shrinkToFit="false"/>
      <protection locked="true" hidden="false"/>
    </xf>
    <xf numFmtId="164" fontId="30" fillId="0" borderId="27" xfId="38" applyFont="true" applyBorder="true" applyAlignment="true" applyProtection="true">
      <alignment horizontal="center" vertical="center" textRotation="0" wrapText="true" indent="0" shrinkToFit="false"/>
      <protection locked="true" hidden="false"/>
    </xf>
    <xf numFmtId="164" fontId="30" fillId="0" borderId="17" xfId="0" applyFont="true" applyBorder="true" applyAlignment="true" applyProtection="false">
      <alignment horizontal="center" vertical="center" textRotation="0" wrapText="true" indent="0" shrinkToFit="false"/>
      <protection locked="true" hidden="false"/>
    </xf>
    <xf numFmtId="164" fontId="30" fillId="0" borderId="18" xfId="38" applyFont="true" applyBorder="true" applyAlignment="true" applyProtection="true">
      <alignment horizontal="center" vertical="center" textRotation="0" wrapText="true" indent="0" shrinkToFit="false"/>
      <protection locked="true" hidden="false"/>
    </xf>
    <xf numFmtId="164" fontId="33" fillId="0" borderId="15" xfId="0" applyFont="true" applyBorder="true" applyAlignment="true" applyProtection="false">
      <alignment horizontal="center" vertical="center" textRotation="0" wrapText="false" indent="0" shrinkToFit="false"/>
      <protection locked="true" hidden="false"/>
    </xf>
    <xf numFmtId="164" fontId="34" fillId="0" borderId="49" xfId="0" applyFont="true" applyBorder="true" applyAlignment="true" applyProtection="false">
      <alignment horizontal="center" vertical="center" textRotation="0" wrapText="false" indent="0" shrinkToFit="false"/>
      <protection locked="true" hidden="false"/>
    </xf>
    <xf numFmtId="164" fontId="23" fillId="0" borderId="49" xfId="0" applyFont="true" applyBorder="true" applyAlignment="true" applyProtection="false">
      <alignment horizontal="left" vertical="top" textRotation="0" wrapText="false" indent="0" shrinkToFit="false"/>
      <protection locked="true" hidden="false"/>
    </xf>
    <xf numFmtId="169" fontId="23" fillId="0" borderId="49" xfId="0" applyFont="true" applyBorder="true" applyAlignment="true" applyProtection="false">
      <alignment horizontal="left" vertical="top" textRotation="0" wrapText="false" indent="0" shrinkToFit="false"/>
      <protection locked="true" hidden="false"/>
    </xf>
    <xf numFmtId="174" fontId="23" fillId="0" borderId="49" xfId="0" applyFont="true" applyBorder="true" applyAlignment="true" applyProtection="false">
      <alignment horizontal="left" vertical="top" textRotation="0" wrapText="false" indent="0" shrinkToFit="false"/>
      <protection locked="true" hidden="false"/>
    </xf>
    <xf numFmtId="172" fontId="23" fillId="0" borderId="49" xfId="0" applyFont="true" applyBorder="true" applyAlignment="true" applyProtection="false">
      <alignment horizontal="left" vertical="top" textRotation="0" wrapText="false" indent="0" shrinkToFit="false"/>
      <protection locked="true" hidden="false"/>
    </xf>
    <xf numFmtId="174" fontId="34" fillId="0" borderId="49" xfId="0" applyFont="true" applyBorder="true" applyAlignment="true" applyProtection="false">
      <alignment horizontal="left" vertical="top" textRotation="0" wrapText="false" indent="0" shrinkToFit="false"/>
      <protection locked="true" hidden="false"/>
    </xf>
    <xf numFmtId="175" fontId="23" fillId="0" borderId="49" xfId="0" applyFont="true" applyBorder="true" applyAlignment="true" applyProtection="false">
      <alignment horizontal="left" vertical="top" textRotation="0" wrapText="false" indent="0" shrinkToFit="false"/>
      <protection locked="true" hidden="false"/>
    </xf>
    <xf numFmtId="164" fontId="23" fillId="0" borderId="49" xfId="0" applyFont="true" applyBorder="true" applyAlignment="true" applyProtection="false">
      <alignment horizontal="left" vertical="top" textRotation="0" wrapText="true" indent="0" shrinkToFit="false"/>
      <protection locked="true" hidden="false"/>
    </xf>
    <xf numFmtId="189" fontId="34" fillId="0" borderId="49" xfId="38" applyFont="true" applyBorder="true" applyAlignment="true" applyProtection="true">
      <alignment horizontal="left" vertical="top" textRotation="0" wrapText="false" indent="0" shrinkToFit="false"/>
      <protection locked="true" hidden="false"/>
    </xf>
    <xf numFmtId="181" fontId="23" fillId="0" borderId="49" xfId="51" applyFont="true" applyBorder="true" applyAlignment="true" applyProtection="false">
      <alignment horizontal="left" vertical="top" textRotation="0" wrapText="false" indent="0" shrinkToFit="false"/>
      <protection locked="true" hidden="false"/>
    </xf>
    <xf numFmtId="173" fontId="34" fillId="0" borderId="49" xfId="0" applyFont="true" applyBorder="true" applyAlignment="true" applyProtection="false">
      <alignment horizontal="left" vertical="top" textRotation="0" wrapText="false" indent="0" shrinkToFit="false"/>
      <protection locked="true" hidden="false"/>
    </xf>
    <xf numFmtId="184" fontId="23" fillId="0" borderId="49" xfId="0" applyFont="true" applyBorder="true" applyAlignment="true" applyProtection="false">
      <alignment horizontal="left" vertical="top" textRotation="0" wrapText="false" indent="0" shrinkToFit="false"/>
      <protection locked="true" hidden="false"/>
    </xf>
    <xf numFmtId="185" fontId="23" fillId="0" borderId="49" xfId="0" applyFont="true" applyBorder="true" applyAlignment="true" applyProtection="false">
      <alignment horizontal="left" vertical="top" textRotation="0" wrapText="false" indent="0" shrinkToFit="false"/>
      <protection locked="true" hidden="false"/>
    </xf>
    <xf numFmtId="169" fontId="23" fillId="0" borderId="50" xfId="0" applyFont="true" applyBorder="true" applyAlignment="true" applyProtection="false">
      <alignment horizontal="left" vertical="top" textRotation="0" wrapText="false" indent="0" shrinkToFit="false"/>
      <protection locked="true" hidden="false"/>
    </xf>
    <xf numFmtId="169" fontId="23" fillId="0" borderId="51" xfId="0" applyFont="true" applyBorder="true" applyAlignment="true" applyProtection="false">
      <alignment horizontal="left" vertical="top" textRotation="0" wrapText="false" indent="0" shrinkToFit="false"/>
      <protection locked="true" hidden="false"/>
    </xf>
    <xf numFmtId="164" fontId="30" fillId="0" borderId="49" xfId="0" applyFont="true" applyBorder="true" applyAlignment="true" applyProtection="false">
      <alignment horizontal="center" vertical="center" textRotation="0" wrapText="false" indent="0" shrinkToFit="false"/>
      <protection locked="true" hidden="false"/>
    </xf>
    <xf numFmtId="164" fontId="30" fillId="0" borderId="50" xfId="0" applyFont="true" applyBorder="true" applyAlignment="true" applyProtection="false">
      <alignment horizontal="center" vertical="center" textRotation="0" wrapText="false" indent="0" shrinkToFit="false"/>
      <protection locked="true" hidden="false"/>
    </xf>
    <xf numFmtId="164" fontId="30" fillId="0" borderId="51" xfId="0" applyFont="true" applyBorder="true" applyAlignment="true" applyProtection="false">
      <alignment horizontal="center" vertical="center" textRotation="0" wrapText="false" indent="0" shrinkToFit="false"/>
      <protection locked="true" hidden="false"/>
    </xf>
    <xf numFmtId="169" fontId="34" fillId="0" borderId="49" xfId="0" applyFont="true" applyBorder="true" applyAlignment="true" applyProtection="false">
      <alignment horizontal="left" vertical="top" textRotation="0" wrapText="false" indent="0" shrinkToFit="false"/>
      <protection locked="true" hidden="false"/>
    </xf>
    <xf numFmtId="164" fontId="22" fillId="0" borderId="49" xfId="0" applyFont="true" applyBorder="true" applyAlignment="true" applyProtection="false">
      <alignment horizontal="center" vertical="center" textRotation="0" wrapText="false" indent="0" shrinkToFit="false"/>
      <protection locked="true" hidden="false"/>
    </xf>
    <xf numFmtId="164" fontId="23" fillId="0" borderId="49" xfId="0" applyFont="true" applyBorder="true" applyAlignment="true" applyProtection="false">
      <alignment horizontal="left" vertical="top" textRotation="0" wrapText="true" indent="0" shrinkToFit="false"/>
      <protection locked="true" hidden="false"/>
    </xf>
    <xf numFmtId="164" fontId="34" fillId="0" borderId="49" xfId="0" applyFont="true" applyBorder="true" applyAlignment="true" applyProtection="false">
      <alignment horizontal="left" vertical="top" textRotation="0" wrapText="false" indent="0" shrinkToFit="false"/>
      <protection locked="true" hidden="false"/>
    </xf>
    <xf numFmtId="192" fontId="23" fillId="0" borderId="49" xfId="38" applyFont="true" applyBorder="true" applyAlignment="true" applyProtection="true">
      <alignment horizontal="left" vertical="top" textRotation="0" wrapText="false" indent="0" shrinkToFit="false"/>
      <protection locked="true" hidden="false"/>
    </xf>
    <xf numFmtId="192" fontId="23" fillId="0" borderId="50" xfId="38" applyFont="true" applyBorder="true" applyAlignment="true" applyProtection="true">
      <alignment horizontal="left" vertical="top" textRotation="0" wrapText="false" indent="0" shrinkToFit="false"/>
      <protection locked="true" hidden="false"/>
    </xf>
    <xf numFmtId="192" fontId="23" fillId="0" borderId="52" xfId="38" applyFont="true" applyBorder="true" applyAlignment="true" applyProtection="true">
      <alignment horizontal="left" vertical="top" textRotation="0" wrapText="false" indent="0" shrinkToFit="false"/>
      <protection locked="true" hidden="false"/>
    </xf>
    <xf numFmtId="192" fontId="23" fillId="0" borderId="49" xfId="38" applyFont="true" applyBorder="true" applyAlignment="true" applyProtection="true">
      <alignment horizontal="left" vertical="top" textRotation="0" wrapText="true" indent="0" shrinkToFit="false"/>
      <protection locked="true" hidden="false"/>
    </xf>
    <xf numFmtId="164" fontId="35" fillId="0" borderId="49" xfId="0" applyFont="true" applyBorder="true" applyAlignment="true" applyProtection="false">
      <alignment horizontal="left" vertical="top"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75" fontId="23" fillId="0"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93" fontId="26" fillId="0" borderId="0" xfId="0" applyFont="true" applyBorder="false" applyAlignment="true" applyProtection="false">
      <alignment horizontal="right"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5" fontId="25" fillId="0" borderId="0" xfId="5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75" fontId="25" fillId="0" borderId="0" xfId="0" applyFont="true" applyBorder="false" applyAlignment="tru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general" vertical="center" textRotation="0" wrapText="false" indent="0" shrinkToFit="false"/>
      <protection locked="true" hidden="false"/>
    </xf>
    <xf numFmtId="170" fontId="36" fillId="0" borderId="0" xfId="0" applyFont="true" applyBorder="false" applyAlignment="true" applyProtection="false">
      <alignment horizontal="general" vertical="center" textRotation="0" wrapText="false" indent="0" shrinkToFit="false"/>
      <protection locked="true" hidden="false"/>
    </xf>
    <xf numFmtId="164" fontId="22" fillId="0" borderId="53" xfId="0" applyFont="true" applyBorder="true" applyAlignment="fals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left"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0" fillId="0" borderId="17" xfId="0" applyFont="tru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true" applyProtection="false">
      <alignment horizontal="left" vertical="center" textRotation="0" wrapText="false" indent="0" shrinkToFit="false"/>
      <protection locked="true" hidden="false"/>
    </xf>
    <xf numFmtId="164" fontId="0" fillId="0" borderId="17"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64" fontId="37" fillId="0" borderId="40"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39" fillId="0" borderId="17" xfId="0" applyFont="true" applyBorder="true" applyAlignment="true" applyProtection="false">
      <alignment horizontal="center" vertical="center" textRotation="0" wrapText="false" indent="0" shrinkToFit="false"/>
      <protection locked="true" hidden="false"/>
    </xf>
    <xf numFmtId="164" fontId="26" fillId="0" borderId="17" xfId="0" applyFont="true" applyBorder="true" applyAlignment="true" applyProtection="false">
      <alignment horizontal="center" vertical="center" textRotation="0" wrapText="false" indent="0" shrinkToFit="false"/>
      <protection locked="true" hidden="false"/>
    </xf>
    <xf numFmtId="164" fontId="25" fillId="0" borderId="17" xfId="0" applyFont="true" applyBorder="true" applyAlignment="true" applyProtection="false">
      <alignment horizontal="center" vertical="center" textRotation="0" wrapText="false" indent="0" shrinkToFit="false"/>
      <protection locked="true" hidden="false"/>
    </xf>
    <xf numFmtId="164" fontId="27" fillId="0" borderId="17" xfId="0" applyFont="true" applyBorder="true" applyAlignment="true" applyProtection="false">
      <alignment horizontal="center" vertical="center" textRotation="0" wrapText="false" indent="0" shrinkToFit="false"/>
      <protection locked="true" hidden="false"/>
    </xf>
    <xf numFmtId="164" fontId="39" fillId="0" borderId="17" xfId="0" applyFont="true" applyBorder="true" applyAlignment="true" applyProtection="false">
      <alignment horizontal="center" vertical="center" textRotation="0" wrapText="true" indent="0" shrinkToFit="false"/>
      <protection locked="true" hidden="false"/>
    </xf>
    <xf numFmtId="164" fontId="39" fillId="0" borderId="17" xfId="0" applyFont="true" applyBorder="true" applyAlignment="true" applyProtection="false">
      <alignment horizontal="left" vertical="center" textRotation="0" wrapText="true" indent="0" shrinkToFit="false"/>
      <protection locked="true" hidden="false"/>
    </xf>
    <xf numFmtId="164" fontId="39" fillId="0" borderId="17" xfId="0" applyFont="true" applyBorder="true" applyAlignment="true" applyProtection="false">
      <alignment horizontal="general" vertical="center" textRotation="0" wrapText="false" indent="0" shrinkToFit="false"/>
      <protection locked="true" hidden="false"/>
    </xf>
    <xf numFmtId="164" fontId="27" fillId="0" borderId="17" xfId="0" applyFont="true" applyBorder="true" applyAlignment="true" applyProtection="false">
      <alignment horizontal="left" vertical="center" textRotation="0" wrapText="false" indent="0" shrinkToFit="false"/>
      <protection locked="true" hidden="false"/>
    </xf>
    <xf numFmtId="169" fontId="25" fillId="0" borderId="17" xfId="0" applyFont="true" applyBorder="true" applyAlignment="true" applyProtection="false">
      <alignment horizontal="right" vertical="center" textRotation="0" wrapText="false" indent="0" shrinkToFit="false"/>
      <protection locked="true" hidden="false"/>
    </xf>
    <xf numFmtId="172" fontId="25" fillId="0" borderId="17" xfId="0" applyFont="true" applyBorder="true" applyAlignment="true" applyProtection="false">
      <alignment horizontal="general" vertical="center" textRotation="0" wrapText="false" indent="0" shrinkToFit="false"/>
      <protection locked="true" hidden="false"/>
    </xf>
    <xf numFmtId="164" fontId="23" fillId="0" borderId="17" xfId="0" applyFont="true" applyBorder="true" applyAlignment="true" applyProtection="false">
      <alignment horizontal="left" vertical="center" textRotation="0" wrapText="false" indent="0" shrinkToFit="false"/>
      <protection locked="true" hidden="false"/>
    </xf>
    <xf numFmtId="172" fontId="25" fillId="0" borderId="17" xfId="0" applyFont="true" applyBorder="true" applyAlignment="true" applyProtection="false">
      <alignment horizontal="right" vertical="center" textRotation="0" wrapText="false" indent="0" shrinkToFit="false"/>
      <protection locked="true" hidden="false"/>
    </xf>
    <xf numFmtId="170" fontId="25" fillId="0" borderId="17" xfId="0" applyFont="true" applyBorder="true" applyAlignment="true" applyProtection="false">
      <alignment horizontal="right" vertical="center" textRotation="0" wrapText="false" indent="0" shrinkToFit="false"/>
      <protection locked="true" hidden="false"/>
    </xf>
    <xf numFmtId="174" fontId="25" fillId="0" borderId="17" xfId="0" applyFont="true" applyBorder="true" applyAlignment="true" applyProtection="false">
      <alignment horizontal="right" vertical="center" textRotation="0" wrapText="false" indent="0" shrinkToFit="false"/>
      <protection locked="true" hidden="false"/>
    </xf>
    <xf numFmtId="164" fontId="23" fillId="0" borderId="17" xfId="0" applyFont="true" applyBorder="true" applyAlignment="true" applyProtection="false">
      <alignment horizontal="general" vertical="center" textRotation="0" wrapText="false" indent="0" shrinkToFit="false"/>
      <protection locked="true" hidden="false"/>
    </xf>
    <xf numFmtId="164" fontId="23" fillId="0" borderId="17" xfId="0" applyFont="true" applyBorder="true" applyAlignment="true" applyProtection="false">
      <alignment horizontal="left" vertical="top" textRotation="0" wrapText="false" indent="0" shrinkToFit="false"/>
      <protection locked="true" hidden="false"/>
    </xf>
    <xf numFmtId="173" fontId="25" fillId="0" borderId="17" xfId="0" applyFont="true" applyBorder="true" applyAlignment="true" applyProtection="false">
      <alignment horizontal="right" vertical="center" textRotation="0" wrapText="false" indent="0" shrinkToFit="false"/>
      <protection locked="true" hidden="false"/>
    </xf>
    <xf numFmtId="164" fontId="23" fillId="0" borderId="17" xfId="0" applyFont="true" applyBorder="true" applyAlignment="true" applyProtection="false">
      <alignment horizontal="left" vertical="top" textRotation="0" wrapText="false" indent="0" shrinkToFit="false"/>
      <protection locked="true" hidden="false"/>
    </xf>
    <xf numFmtId="164" fontId="30" fillId="0" borderId="17" xfId="0" applyFont="true" applyBorder="true" applyAlignment="true" applyProtection="false">
      <alignment horizontal="left" vertical="center" textRotation="0" wrapText="true" indent="0" shrinkToFit="false"/>
      <protection locked="true" hidden="false"/>
    </xf>
    <xf numFmtId="164" fontId="23" fillId="0" borderId="17" xfId="0" applyFont="true" applyBorder="true" applyAlignment="true" applyProtection="false">
      <alignment horizontal="general" vertical="center" textRotation="0" wrapText="false" indent="0" shrinkToFit="false"/>
      <protection locked="true" hidden="false"/>
    </xf>
    <xf numFmtId="164" fontId="30" fillId="24" borderId="17" xfId="0" applyFont="true" applyBorder="true" applyAlignment="true" applyProtection="false">
      <alignment horizontal="general" vertical="center" textRotation="0" wrapText="true" indent="0" shrinkToFit="false"/>
      <protection locked="true" hidden="false"/>
    </xf>
    <xf numFmtId="164" fontId="25" fillId="0" borderId="17" xfId="0" applyFont="true" applyBorder="true" applyAlignment="true" applyProtection="false">
      <alignment horizontal="general" vertical="center" textRotation="0" wrapText="false" indent="0" shrinkToFit="false"/>
      <protection locked="true" hidden="false"/>
    </xf>
    <xf numFmtId="168" fontId="25" fillId="0" borderId="17" xfId="50" applyFont="true" applyBorder="true" applyAlignment="true" applyProtection="false">
      <alignment horizontal="center" vertical="center" textRotation="0" wrapText="false" indent="0" shrinkToFit="false"/>
      <protection locked="true" hidden="false"/>
    </xf>
    <xf numFmtId="168" fontId="25" fillId="0" borderId="17" xfId="50" applyFont="true" applyBorder="true" applyAlignment="true" applyProtection="false">
      <alignment horizontal="right" vertical="center" textRotation="0" wrapText="false" indent="0" shrinkToFit="false"/>
      <protection locked="true" hidden="false"/>
    </xf>
    <xf numFmtId="165" fontId="25" fillId="0" borderId="17" xfId="50" applyFont="true" applyBorder="true" applyAlignment="true" applyProtection="false">
      <alignment horizontal="right" vertical="center" textRotation="0" wrapText="false" indent="0" shrinkToFit="false"/>
      <protection locked="true" hidden="false"/>
    </xf>
    <xf numFmtId="170" fontId="25" fillId="0" borderId="17" xfId="0" applyFont="true" applyBorder="true" applyAlignment="true" applyProtection="false">
      <alignment horizontal="general" vertical="center" textRotation="0" wrapText="false" indent="0" shrinkToFit="false"/>
      <protection locked="true" hidden="false"/>
    </xf>
    <xf numFmtId="174" fontId="25" fillId="0" borderId="17" xfId="0" applyFont="true" applyBorder="true" applyAlignment="true" applyProtection="false">
      <alignment horizontal="general" vertical="center" textRotation="0" wrapText="false" indent="0" shrinkToFit="false"/>
      <protection locked="true" hidden="false"/>
    </xf>
    <xf numFmtId="170" fontId="25" fillId="0" borderId="17" xfId="0" applyFont="true" applyBorder="true" applyAlignment="true" applyProtection="false">
      <alignment horizontal="right" vertical="center" textRotation="0" wrapText="true" indent="0" shrinkToFit="false"/>
      <protection locked="true" hidden="false"/>
    </xf>
    <xf numFmtId="172" fontId="25" fillId="0" borderId="17" xfId="0" applyFont="true" applyBorder="true" applyAlignment="true" applyProtection="false">
      <alignment horizontal="right" vertical="center" textRotation="0" wrapText="true" indent="0" shrinkToFit="false"/>
      <protection locked="true" hidden="false"/>
    </xf>
    <xf numFmtId="164" fontId="30" fillId="0" borderId="17" xfId="0" applyFont="true" applyBorder="true" applyAlignment="true" applyProtection="false">
      <alignment horizontal="center" vertical="center" textRotation="0" wrapText="false" indent="0" shrinkToFit="false"/>
      <protection locked="true" hidden="false"/>
    </xf>
    <xf numFmtId="169" fontId="30" fillId="0" borderId="17" xfId="0" applyFont="true" applyBorder="true" applyAlignment="true" applyProtection="false">
      <alignment horizontal="general" vertical="center" textRotation="0" wrapText="false" indent="0" shrinkToFit="false"/>
      <protection locked="true" hidden="false"/>
    </xf>
    <xf numFmtId="169" fontId="23" fillId="0" borderId="17" xfId="0" applyFont="true" applyBorder="true" applyAlignment="true" applyProtection="false">
      <alignment horizontal="left" vertical="center" textRotation="0" wrapText="false" indent="0" shrinkToFit="false"/>
      <protection locked="true" hidden="false"/>
    </xf>
    <xf numFmtId="174" fontId="23" fillId="0" borderId="17" xfId="0" applyFont="true" applyBorder="true" applyAlignment="true" applyProtection="false">
      <alignment horizontal="left" vertical="center" textRotation="0" wrapText="false" indent="0" shrinkToFit="false"/>
      <protection locked="true" hidden="false"/>
    </xf>
    <xf numFmtId="175" fontId="25" fillId="0" borderId="17" xfId="0" applyFont="true" applyBorder="true" applyAlignment="true" applyProtection="false">
      <alignment horizontal="right" vertical="center" textRotation="0" wrapText="false" indent="0" shrinkToFit="false"/>
      <protection locked="true" hidden="false"/>
    </xf>
    <xf numFmtId="172" fontId="23" fillId="0" borderId="17" xfId="0" applyFont="true" applyBorder="true" applyAlignment="true" applyProtection="false">
      <alignment horizontal="left" vertical="center" textRotation="0" wrapText="false" indent="0" shrinkToFit="false"/>
      <protection locked="true" hidden="false"/>
    </xf>
    <xf numFmtId="176" fontId="25" fillId="0" borderId="17" xfId="0" applyFont="true" applyBorder="true" applyAlignment="true" applyProtection="false">
      <alignment horizontal="right" vertical="center" textRotation="0" wrapText="false" indent="0" shrinkToFit="false"/>
      <protection locked="true" hidden="false"/>
    </xf>
    <xf numFmtId="177" fontId="25" fillId="0" borderId="17" xfId="0" applyFont="true" applyBorder="true" applyAlignment="true" applyProtection="false">
      <alignment horizontal="right" vertical="center" textRotation="0" wrapText="false" indent="0" shrinkToFit="false"/>
      <protection locked="true" hidden="false"/>
    </xf>
    <xf numFmtId="164" fontId="25" fillId="0" borderId="17" xfId="0" applyFont="true" applyBorder="true" applyAlignment="true" applyProtection="false">
      <alignment horizontal="right" vertical="center" textRotation="0" wrapText="false" indent="0" shrinkToFit="false"/>
      <protection locked="true" hidden="false"/>
    </xf>
    <xf numFmtId="174" fontId="34" fillId="0" borderId="17" xfId="0" applyFont="true" applyBorder="true" applyAlignment="true" applyProtection="false">
      <alignment horizontal="left" vertical="center" textRotation="0" wrapText="false" indent="0" shrinkToFit="false"/>
      <protection locked="true" hidden="false"/>
    </xf>
    <xf numFmtId="169" fontId="30" fillId="24" borderId="17"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false" indent="0" shrinkToFit="false"/>
      <protection locked="true" hidden="false"/>
    </xf>
    <xf numFmtId="170" fontId="25" fillId="0" borderId="17" xfId="0" applyFont="true" applyBorder="true" applyAlignment="true" applyProtection="false">
      <alignment horizontal="center" vertical="center" textRotation="0" wrapText="false" indent="0" shrinkToFit="false"/>
      <protection locked="true" hidden="false"/>
    </xf>
    <xf numFmtId="169" fontId="25" fillId="0" borderId="17" xfId="0" applyFont="true" applyBorder="true" applyAlignment="true" applyProtection="false">
      <alignment horizontal="general" vertical="center" textRotation="0" wrapText="false" indent="0" shrinkToFit="false"/>
      <protection locked="true" hidden="false"/>
    </xf>
    <xf numFmtId="169" fontId="26" fillId="0" borderId="17" xfId="0" applyFont="true" applyBorder="true" applyAlignment="true" applyProtection="false">
      <alignment horizontal="general" vertical="center" textRotation="0" wrapText="false" indent="0" shrinkToFit="false"/>
      <protection locked="true" hidden="false"/>
    </xf>
    <xf numFmtId="174" fontId="26" fillId="0" borderId="17" xfId="0" applyFont="true" applyBorder="true" applyAlignment="true" applyProtection="false">
      <alignment horizontal="right" vertical="center" textRotation="0" wrapText="false" indent="0" shrinkToFit="false"/>
      <protection locked="true" hidden="false"/>
    </xf>
    <xf numFmtId="164" fontId="40" fillId="24" borderId="17" xfId="0" applyFont="true" applyBorder="true" applyAlignment="true" applyProtection="false">
      <alignment horizontal="center" vertical="center" textRotation="0" wrapText="true" indent="0" shrinkToFit="false"/>
      <protection locked="true" hidden="false"/>
    </xf>
    <xf numFmtId="178" fontId="25" fillId="0" borderId="17" xfId="0" applyFont="true" applyBorder="true" applyAlignment="true" applyProtection="false">
      <alignment horizontal="right" vertical="center" textRotation="0" wrapText="false" indent="0" shrinkToFit="false"/>
      <protection locked="true" hidden="false"/>
    </xf>
    <xf numFmtId="175" fontId="23" fillId="0" borderId="17" xfId="0" applyFont="true" applyBorder="true" applyAlignment="true" applyProtection="false">
      <alignment horizontal="left" vertical="center" textRotation="0" wrapText="false" indent="0" shrinkToFit="false"/>
      <protection locked="true" hidden="false"/>
    </xf>
    <xf numFmtId="194" fontId="25" fillId="0" borderId="17" xfId="0" applyFont="true" applyBorder="true" applyAlignment="true" applyProtection="false">
      <alignment horizontal="right" vertical="center" textRotation="0" wrapText="false" indent="0" shrinkToFit="false"/>
      <protection locked="true" hidden="false"/>
    </xf>
    <xf numFmtId="164" fontId="25" fillId="0" borderId="17" xfId="45" applyFont="true" applyBorder="true" applyAlignment="true" applyProtection="true">
      <alignment horizontal="center" vertical="center" textRotation="0" wrapText="false" indent="0" shrinkToFit="false"/>
      <protection locked="true" hidden="false"/>
    </xf>
    <xf numFmtId="169" fontId="25" fillId="25" borderId="17" xfId="0" applyFont="true" applyBorder="true" applyAlignment="true" applyProtection="false">
      <alignment horizontal="right" vertical="center" textRotation="0" wrapText="false" indent="0" shrinkToFit="false"/>
      <protection locked="true" hidden="false"/>
    </xf>
    <xf numFmtId="166" fontId="25" fillId="25" borderId="17" xfId="0" applyFont="true" applyBorder="true" applyAlignment="true" applyProtection="false">
      <alignment horizontal="right" vertical="center" textRotation="0" wrapText="false" indent="0" shrinkToFit="false"/>
      <protection locked="true" hidden="false"/>
    </xf>
    <xf numFmtId="169" fontId="25" fillId="0" borderId="17" xfId="0" applyFont="true" applyBorder="true" applyAlignment="true" applyProtection="false">
      <alignment horizontal="general" vertical="center" textRotation="0" wrapText="true" indent="0" shrinkToFit="false"/>
      <protection locked="true" hidden="false"/>
    </xf>
    <xf numFmtId="195" fontId="25" fillId="25" borderId="17" xfId="0" applyFont="true" applyBorder="true" applyAlignment="true" applyProtection="false">
      <alignment horizontal="right" vertical="center" textRotation="0" wrapText="false" indent="0" shrinkToFit="false"/>
      <protection locked="true" hidden="false"/>
    </xf>
    <xf numFmtId="170" fontId="25" fillId="25" borderId="17" xfId="0" applyFont="true" applyBorder="true" applyAlignment="true" applyProtection="false">
      <alignment horizontal="right" vertical="center" textRotation="0" wrapText="false" indent="0" shrinkToFit="false"/>
      <protection locked="true" hidden="false"/>
    </xf>
    <xf numFmtId="173" fontId="25" fillId="25" borderId="17" xfId="0" applyFont="true" applyBorder="true" applyAlignment="true" applyProtection="false">
      <alignment horizontal="right" vertical="center" textRotation="0" wrapText="false" indent="0" shrinkToFit="false"/>
      <protection locked="true" hidden="false"/>
    </xf>
    <xf numFmtId="196" fontId="25" fillId="25" borderId="17" xfId="0" applyFont="true" applyBorder="true" applyAlignment="true" applyProtection="false">
      <alignment horizontal="right" vertical="center" textRotation="0" wrapText="false" indent="0" shrinkToFit="false"/>
      <protection locked="true" hidden="false"/>
    </xf>
    <xf numFmtId="197" fontId="25" fillId="25" borderId="17" xfId="0" applyFont="true" applyBorder="true" applyAlignment="true" applyProtection="false">
      <alignment horizontal="right" vertical="center" textRotation="0" wrapText="false" indent="0" shrinkToFit="false"/>
      <protection locked="true" hidden="false"/>
    </xf>
    <xf numFmtId="166" fontId="25" fillId="0" borderId="17" xfId="0" applyFont="true" applyBorder="true" applyAlignment="true" applyProtection="false">
      <alignment horizontal="right" vertical="center" textRotation="0" wrapText="false" indent="0" shrinkToFit="false"/>
      <protection locked="true" hidden="false"/>
    </xf>
    <xf numFmtId="164" fontId="30" fillId="0" borderId="17" xfId="0" applyFont="true" applyBorder="true" applyAlignment="true" applyProtection="false">
      <alignment horizontal="general" vertical="center" textRotation="0" wrapText="false" indent="0" shrinkToFit="false"/>
      <protection locked="true" hidden="false"/>
    </xf>
    <xf numFmtId="178" fontId="25" fillId="0" borderId="17" xfId="38" applyFont="true" applyBorder="true" applyAlignment="true" applyProtection="true">
      <alignment horizontal="right" vertical="center" textRotation="0" wrapText="true" indent="0" shrinkToFit="false"/>
      <protection locked="true" hidden="false"/>
    </xf>
    <xf numFmtId="164" fontId="30" fillId="0" borderId="17" xfId="0" applyFont="true" applyBorder="true" applyAlignment="true" applyProtection="false">
      <alignment horizontal="general" vertical="center" textRotation="0" wrapText="true" indent="0" shrinkToFit="false"/>
      <protection locked="true" hidden="false"/>
    </xf>
    <xf numFmtId="164" fontId="41" fillId="0" borderId="17" xfId="62" applyFont="true" applyBorder="true" applyAlignment="true" applyProtection="false">
      <alignment horizontal="center" vertical="center" textRotation="0" wrapText="true" indent="0" shrinkToFit="false"/>
      <protection locked="true" hidden="false"/>
    </xf>
    <xf numFmtId="164" fontId="23" fillId="0" borderId="17" xfId="0" applyFont="true" applyBorder="true" applyAlignment="true" applyProtection="false">
      <alignment horizontal="left" vertical="center" textRotation="0" wrapText="true" indent="0" shrinkToFit="false"/>
      <protection locked="true" hidden="false"/>
    </xf>
    <xf numFmtId="164" fontId="28" fillId="0" borderId="17" xfId="38" applyFont="true" applyBorder="true" applyAlignment="true" applyProtection="true">
      <alignment horizontal="left" vertical="center" textRotation="0" wrapText="false" indent="0" shrinkToFit="false"/>
      <protection locked="true" hidden="false"/>
    </xf>
    <xf numFmtId="164" fontId="31" fillId="24" borderId="17" xfId="38" applyFont="true" applyBorder="true" applyAlignment="true" applyProtection="true">
      <alignment horizontal="center" vertical="center" textRotation="0" wrapText="true" indent="0" shrinkToFit="false"/>
      <protection locked="true" hidden="false"/>
    </xf>
    <xf numFmtId="164" fontId="25" fillId="0" borderId="17" xfId="38" applyFont="true" applyBorder="true" applyAlignment="true" applyProtection="true">
      <alignment horizontal="center" vertical="center" textRotation="0" wrapText="false" indent="0" shrinkToFit="false"/>
      <protection locked="true" hidden="false"/>
    </xf>
    <xf numFmtId="170" fontId="32" fillId="0" borderId="17" xfId="38" applyFont="true" applyBorder="true" applyAlignment="true" applyProtection="true">
      <alignment horizontal="right" vertical="center" textRotation="0" wrapText="false" indent="0" shrinkToFit="false"/>
      <protection locked="true" hidden="false"/>
    </xf>
    <xf numFmtId="189" fontId="25" fillId="0" borderId="17" xfId="38" applyFont="true" applyBorder="true" applyAlignment="true" applyProtection="true">
      <alignment horizontal="general" vertical="center" textRotation="0" wrapText="false" indent="0" shrinkToFit="false"/>
      <protection locked="true" hidden="false"/>
    </xf>
    <xf numFmtId="164" fontId="30" fillId="0" borderId="17" xfId="38" applyFont="true" applyBorder="true" applyAlignment="true" applyProtection="true">
      <alignment horizontal="center" vertical="center" textRotation="0" wrapText="true" indent="0" shrinkToFit="false"/>
      <protection locked="true" hidden="false"/>
    </xf>
    <xf numFmtId="164" fontId="42" fillId="0" borderId="17" xfId="62" applyFont="true" applyBorder="true" applyAlignment="true" applyProtection="false">
      <alignment horizontal="left" vertical="center" textRotation="0" wrapText="false" indent="0" shrinkToFit="false"/>
      <protection locked="true" hidden="false"/>
    </xf>
    <xf numFmtId="189" fontId="34" fillId="0" borderId="17" xfId="38" applyFont="true" applyBorder="true" applyAlignment="true" applyProtection="true">
      <alignment horizontal="left" vertical="center" textRotation="0" wrapText="false" indent="0" shrinkToFit="false"/>
      <protection locked="true" hidden="false"/>
    </xf>
    <xf numFmtId="170" fontId="32" fillId="0" borderId="17" xfId="51" applyFont="true" applyBorder="true" applyAlignment="true" applyProtection="false">
      <alignment horizontal="right" vertical="center" textRotation="0" wrapText="false" indent="0" shrinkToFit="false"/>
      <protection locked="true" hidden="false"/>
    </xf>
    <xf numFmtId="164" fontId="25" fillId="0" borderId="17" xfId="38" applyFont="true" applyBorder="true" applyAlignment="true" applyProtection="true">
      <alignment horizontal="general" vertical="center" textRotation="0" wrapText="false" indent="0" shrinkToFit="false"/>
      <protection locked="true" hidden="false"/>
    </xf>
    <xf numFmtId="184" fontId="25" fillId="0" borderId="17" xfId="38" applyFont="true" applyBorder="true" applyAlignment="true" applyProtection="true">
      <alignment horizontal="general" vertical="center" textRotation="0" wrapText="false" indent="0" shrinkToFit="false"/>
      <protection locked="true" hidden="false"/>
    </xf>
    <xf numFmtId="183" fontId="25" fillId="0" borderId="17" xfId="0" applyFont="true" applyBorder="true" applyAlignment="true" applyProtection="false">
      <alignment horizontal="right" vertical="center" textRotation="0" wrapText="false" indent="0" shrinkToFit="false"/>
      <protection locked="true" hidden="false"/>
    </xf>
    <xf numFmtId="164" fontId="30" fillId="0" borderId="17" xfId="0" applyFont="true" applyBorder="true" applyAlignment="true" applyProtection="false">
      <alignment horizontal="left" vertical="center" textRotation="0" wrapText="false" indent="0" shrinkToFit="false"/>
      <protection locked="true" hidden="false"/>
    </xf>
    <xf numFmtId="184" fontId="25" fillId="0" borderId="17" xfId="0" applyFont="true" applyBorder="true" applyAlignment="true" applyProtection="false">
      <alignment horizontal="right" vertical="center" textRotation="0" wrapText="false" indent="0" shrinkToFit="false"/>
      <protection locked="true" hidden="false"/>
    </xf>
    <xf numFmtId="188" fontId="25" fillId="0" borderId="17" xfId="0" applyFont="true" applyBorder="true" applyAlignment="true" applyProtection="false">
      <alignment horizontal="right" vertical="center" textRotation="0" wrapText="false" indent="0" shrinkToFit="false"/>
      <protection locked="true" hidden="false"/>
    </xf>
    <xf numFmtId="181" fontId="25" fillId="0" borderId="17" xfId="51" applyFont="true" applyBorder="true" applyAlignment="true" applyProtection="false">
      <alignment horizontal="right" vertical="center" textRotation="0" wrapText="false" indent="0" shrinkToFit="false"/>
      <protection locked="true" hidden="false"/>
    </xf>
    <xf numFmtId="181" fontId="25" fillId="0" borderId="17" xfId="51" applyFont="true" applyBorder="true" applyAlignment="true" applyProtection="false">
      <alignment horizontal="general" vertical="center" textRotation="0" wrapText="false" indent="0" shrinkToFit="false"/>
      <protection locked="true" hidden="false"/>
    </xf>
    <xf numFmtId="181" fontId="23" fillId="0" borderId="17" xfId="51" applyFont="true" applyBorder="true" applyAlignment="true" applyProtection="false">
      <alignment horizontal="left" vertical="center" textRotation="0" wrapText="false" indent="0" shrinkToFit="false"/>
      <protection locked="true" hidden="false"/>
    </xf>
    <xf numFmtId="181" fontId="25" fillId="0" borderId="17" xfId="0" applyFont="true" applyBorder="true" applyAlignment="true" applyProtection="false">
      <alignment horizontal="right" vertical="center" textRotation="0" wrapText="false" indent="0" shrinkToFit="false"/>
      <protection locked="true" hidden="false"/>
    </xf>
    <xf numFmtId="181" fontId="25" fillId="0" borderId="17" xfId="0" applyFont="true" applyBorder="true" applyAlignment="true" applyProtection="false">
      <alignment horizontal="general" vertical="center" textRotation="0" wrapText="false" indent="0" shrinkToFit="false"/>
      <protection locked="true" hidden="false"/>
    </xf>
    <xf numFmtId="190" fontId="25" fillId="0" borderId="17" xfId="0" applyFont="true" applyBorder="true" applyAlignment="true" applyProtection="false">
      <alignment horizontal="general" vertical="center" textRotation="0" wrapText="false" indent="0" shrinkToFit="false"/>
      <protection locked="true" hidden="false"/>
    </xf>
    <xf numFmtId="173" fontId="34" fillId="0" borderId="17" xfId="0" applyFont="true" applyBorder="true" applyAlignment="true" applyProtection="false">
      <alignment horizontal="left" vertical="center" textRotation="0" wrapText="false" indent="0" shrinkToFit="false"/>
      <protection locked="true" hidden="false"/>
    </xf>
    <xf numFmtId="179" fontId="25" fillId="0" borderId="17" xfId="0" applyFont="true" applyBorder="true" applyAlignment="true" applyProtection="false">
      <alignment horizontal="right" vertical="center" textRotation="0" wrapText="false" indent="0" shrinkToFit="false"/>
      <protection locked="true" hidden="false"/>
    </xf>
    <xf numFmtId="184" fontId="25" fillId="0" borderId="17" xfId="0" applyFont="true" applyBorder="true" applyAlignment="true" applyProtection="false">
      <alignment horizontal="general" vertical="center" textRotation="0" wrapText="false" indent="0" shrinkToFit="false"/>
      <protection locked="true" hidden="false"/>
    </xf>
    <xf numFmtId="184" fontId="23" fillId="0" borderId="17" xfId="0" applyFont="true" applyBorder="true" applyAlignment="true" applyProtection="false">
      <alignment horizontal="left" vertical="center" textRotation="0" wrapText="false" indent="0" shrinkToFit="false"/>
      <protection locked="true" hidden="false"/>
    </xf>
    <xf numFmtId="187" fontId="30" fillId="0" borderId="17" xfId="47" applyFont="true" applyBorder="true" applyAlignment="true" applyProtection="true">
      <alignment horizontal="right" vertical="center" textRotation="0" wrapText="false" indent="0" shrinkToFit="false"/>
      <protection locked="true" hidden="false"/>
    </xf>
    <xf numFmtId="185" fontId="25" fillId="0" borderId="17" xfId="0" applyFont="true" applyBorder="true" applyAlignment="true" applyProtection="false">
      <alignment horizontal="right" vertical="center" textRotation="0" wrapText="false" indent="0" shrinkToFit="false"/>
      <protection locked="true" hidden="false"/>
    </xf>
    <xf numFmtId="185" fontId="23" fillId="0" borderId="17" xfId="0" applyFont="true" applyBorder="true" applyAlignment="true" applyProtection="false">
      <alignment horizontal="left" vertical="center" textRotation="0" wrapText="false" indent="0" shrinkToFit="false"/>
      <protection locked="true" hidden="false"/>
    </xf>
    <xf numFmtId="164" fontId="25" fillId="24" borderId="17" xfId="0" applyFont="true" applyBorder="true" applyAlignment="true" applyProtection="false">
      <alignment horizontal="general" vertical="center" textRotation="0" wrapText="true" indent="0" shrinkToFit="false"/>
      <protection locked="true" hidden="false"/>
    </xf>
    <xf numFmtId="164" fontId="27" fillId="0" borderId="17" xfId="0" applyFont="true" applyBorder="true" applyAlignment="true" applyProtection="false">
      <alignment horizontal="left" vertical="center" textRotation="0" wrapText="false" indent="0" shrinkToFit="false"/>
      <protection locked="true" hidden="false"/>
    </xf>
    <xf numFmtId="164" fontId="30" fillId="0" borderId="17" xfId="0" applyFont="true" applyBorder="true" applyAlignment="true" applyProtection="false">
      <alignment horizontal="center" vertical="center" textRotation="0" wrapText="false" indent="0" shrinkToFit="false"/>
      <protection locked="true" hidden="false"/>
    </xf>
    <xf numFmtId="164" fontId="25" fillId="0" borderId="17" xfId="0" applyFont="true" applyBorder="true" applyAlignment="false" applyProtection="false">
      <alignment horizontal="general" vertical="center" textRotation="0" wrapText="false" indent="0" shrinkToFit="false"/>
      <protection locked="true" hidden="false"/>
    </xf>
    <xf numFmtId="169" fontId="34" fillId="0" borderId="17" xfId="0" applyFont="true" applyBorder="true" applyAlignment="true" applyProtection="false">
      <alignment horizontal="left" vertical="center" textRotation="0" wrapText="false" indent="0" shrinkToFit="false"/>
      <protection locked="true" hidden="false"/>
    </xf>
    <xf numFmtId="191" fontId="25" fillId="0" borderId="17" xfId="0" applyFont="true" applyBorder="true" applyAlignment="true" applyProtection="false">
      <alignment horizontal="right" vertical="center" textRotation="0" wrapText="false" indent="0" shrinkToFit="false"/>
      <protection locked="true" hidden="false"/>
    </xf>
    <xf numFmtId="169" fontId="30" fillId="0" borderId="17" xfId="0" applyFont="true" applyBorder="true" applyAlignment="true" applyProtection="false">
      <alignment horizontal="center" vertical="center" textRotation="0" wrapText="true" indent="0" shrinkToFit="false"/>
      <protection locked="true" hidden="false"/>
    </xf>
    <xf numFmtId="180" fontId="25" fillId="0" borderId="17" xfId="0" applyFont="true" applyBorder="true" applyAlignment="true" applyProtection="false">
      <alignment horizontal="right" vertical="center" textRotation="0" wrapText="false" indent="0" shrinkToFit="false"/>
      <protection locked="true" hidden="false"/>
    </xf>
    <xf numFmtId="177" fontId="25" fillId="0" borderId="17" xfId="50" applyFont="true" applyBorder="true" applyAlignment="true" applyProtection="false">
      <alignment horizontal="right" vertical="center" textRotation="0" wrapText="false" indent="0" shrinkToFit="false"/>
      <protection locked="true" hidden="false"/>
    </xf>
    <xf numFmtId="164" fontId="28" fillId="0" borderId="17" xfId="46" applyFont="true" applyBorder="true" applyAlignment="true" applyProtection="true">
      <alignment horizontal="left" vertical="center" textRotation="0" wrapText="false" indent="0" shrinkToFit="false"/>
      <protection locked="true" hidden="false"/>
    </xf>
    <xf numFmtId="164" fontId="30" fillId="24" borderId="17" xfId="49" applyFont="true" applyBorder="true" applyAlignment="true" applyProtection="true">
      <alignment horizontal="center" vertical="center" textRotation="0" wrapText="true" indent="0" shrinkToFit="false"/>
      <protection locked="true" hidden="false"/>
    </xf>
    <xf numFmtId="164" fontId="25" fillId="0" borderId="17" xfId="49" applyFont="true" applyBorder="true" applyAlignment="true" applyProtection="true">
      <alignment horizontal="center" vertical="center" textRotation="0" wrapText="false" indent="0" shrinkToFit="false"/>
      <protection locked="true" hidden="false"/>
    </xf>
    <xf numFmtId="164" fontId="30" fillId="0" borderId="17" xfId="46" applyFont="true" applyBorder="true" applyAlignment="true" applyProtection="true">
      <alignment horizontal="center" vertical="center" textRotation="0" wrapText="false" indent="0" shrinkToFit="false"/>
      <protection locked="true" hidden="false"/>
    </xf>
    <xf numFmtId="164" fontId="23" fillId="0" borderId="17" xfId="0" applyFont="true" applyBorder="true" applyAlignment="true" applyProtection="false">
      <alignment horizontal="center" vertical="center" textRotation="0" wrapText="false" indent="0" shrinkToFit="false"/>
      <protection locked="true" hidden="false"/>
    </xf>
    <xf numFmtId="164" fontId="25" fillId="0" borderId="17" xfId="46" applyFont="true" applyBorder="true" applyAlignment="true" applyProtection="true">
      <alignment horizontal="center" vertical="center" textRotation="0" wrapText="false" indent="0" shrinkToFit="false"/>
      <protection locked="true" hidden="false"/>
    </xf>
    <xf numFmtId="164" fontId="22" fillId="0" borderId="17" xfId="0" applyFont="true" applyBorder="true" applyAlignment="true" applyProtection="false">
      <alignment horizontal="general" vertical="center" textRotation="0" wrapText="false" indent="0" shrinkToFit="false"/>
      <protection locked="true" hidden="false"/>
    </xf>
    <xf numFmtId="164" fontId="25" fillId="0" borderId="17" xfId="46" applyFont="true" applyBorder="true" applyAlignment="true" applyProtection="true">
      <alignment horizontal="right" vertical="center" textRotation="0" wrapText="false" indent="0" shrinkToFit="false"/>
      <protection locked="true" hidden="false"/>
    </xf>
    <xf numFmtId="169" fontId="25" fillId="0" borderId="17" xfId="46" applyFont="true" applyBorder="true" applyAlignment="true" applyProtection="true">
      <alignment horizontal="right" vertical="center" textRotation="0" wrapText="false" indent="0" shrinkToFit="false"/>
      <protection locked="true" hidden="false"/>
    </xf>
    <xf numFmtId="173" fontId="25" fillId="0" borderId="17" xfId="46" applyFont="true" applyBorder="true" applyAlignment="true" applyProtection="true">
      <alignment horizontal="right" vertical="center" textRotation="0" wrapText="false" indent="0" shrinkToFit="false"/>
      <protection locked="true" hidden="false"/>
    </xf>
    <xf numFmtId="164" fontId="27" fillId="0" borderId="17" xfId="46" applyFont="true" applyBorder="true" applyAlignment="true" applyProtection="true">
      <alignment horizontal="left" vertical="center" textRotation="0" wrapText="false" indent="0" shrinkToFit="false"/>
      <protection locked="true" hidden="false"/>
    </xf>
    <xf numFmtId="169" fontId="25" fillId="0" borderId="17" xfId="0" applyFont="true" applyBorder="true" applyAlignment="true" applyProtection="false">
      <alignment horizontal="right" vertical="center" textRotation="0" wrapText="false" indent="0" shrinkToFit="true"/>
      <protection locked="true" hidden="false"/>
    </xf>
    <xf numFmtId="172" fontId="25" fillId="0" borderId="17" xfId="0" applyFont="true" applyBorder="true" applyAlignment="true" applyProtection="false">
      <alignment horizontal="right" vertical="center" textRotation="0" wrapText="false" indent="0" shrinkToFit="true"/>
      <protection locked="true" hidden="false"/>
    </xf>
    <xf numFmtId="164" fontId="43" fillId="24" borderId="17" xfId="0" applyFont="true" applyBorder="true" applyAlignment="true" applyProtection="false">
      <alignment horizontal="center" vertical="center" textRotation="0" wrapText="true" indent="0" shrinkToFit="false"/>
      <protection locked="true" hidden="false"/>
    </xf>
    <xf numFmtId="169" fontId="25" fillId="0" borderId="17" xfId="38" applyFont="true" applyBorder="true" applyAlignment="true" applyProtection="true">
      <alignment horizontal="right" vertical="center" textRotation="0" wrapText="false" indent="0" shrinkToFit="false"/>
      <protection locked="true" hidden="false"/>
    </xf>
    <xf numFmtId="170" fontId="25" fillId="0" borderId="17" xfId="50" applyFont="true" applyBorder="true" applyAlignment="true" applyProtection="false">
      <alignment horizontal="right" vertical="center" textRotation="0" wrapText="false" indent="0" shrinkToFit="false"/>
      <protection locked="true" hidden="false"/>
    </xf>
    <xf numFmtId="171" fontId="27" fillId="0" borderId="17" xfId="0" applyFont="true" applyBorder="true" applyAlignment="true" applyProtection="false">
      <alignment horizontal="left" vertical="center" textRotation="0" wrapText="false" indent="0" shrinkToFit="false"/>
      <protection locked="true" hidden="false"/>
    </xf>
    <xf numFmtId="164" fontId="22" fillId="0" borderId="17" xfId="0" applyFont="true" applyBorder="true" applyAlignment="true" applyProtection="false">
      <alignment horizontal="center" vertical="center" textRotation="0" wrapText="false" indent="0" shrinkToFit="false"/>
      <protection locked="true" hidden="false"/>
    </xf>
    <xf numFmtId="181" fontId="25" fillId="0" borderId="17" xfId="0" applyFont="true" applyBorder="true" applyAlignment="false" applyProtection="false">
      <alignment horizontal="general" vertical="center" textRotation="0" wrapText="false" indent="0" shrinkToFit="false"/>
      <protection locked="true" hidden="false"/>
    </xf>
    <xf numFmtId="181" fontId="25" fillId="0" borderId="17" xfId="58" applyFont="true" applyBorder="true" applyAlignment="false" applyProtection="false">
      <alignment horizontal="general" vertical="center" textRotation="0" wrapText="false" indent="0" shrinkToFit="false"/>
      <protection locked="true" hidden="false"/>
    </xf>
    <xf numFmtId="188" fontId="25" fillId="0" borderId="17" xfId="0" applyFont="true" applyBorder="true" applyAlignment="false" applyProtection="false">
      <alignment horizontal="general" vertical="center" textRotation="0" wrapText="false" indent="0" shrinkToFit="false"/>
      <protection locked="true" hidden="false"/>
    </xf>
    <xf numFmtId="164" fontId="25" fillId="0" borderId="17" xfId="0" applyFont="true" applyBorder="true" applyAlignment="true" applyProtection="false">
      <alignment horizontal="right" vertical="center" textRotation="0" wrapText="false" indent="0" shrinkToFit="false"/>
      <protection locked="true" hidden="false"/>
    </xf>
    <xf numFmtId="181" fontId="25" fillId="0" borderId="17" xfId="0" applyFont="true" applyBorder="true" applyAlignment="true" applyProtection="false">
      <alignment horizontal="right" vertical="center" textRotation="0" wrapText="false" indent="0" shrinkToFit="false"/>
      <protection locked="true" hidden="false"/>
    </xf>
    <xf numFmtId="195" fontId="25" fillId="0" borderId="17" xfId="0" applyFont="true" applyBorder="true" applyAlignment="true" applyProtection="false">
      <alignment horizontal="right" vertical="center" textRotation="0" wrapText="false" indent="0" shrinkToFit="false"/>
      <protection locked="true" hidden="false"/>
    </xf>
    <xf numFmtId="164" fontId="27" fillId="0" borderId="17" xfId="0" applyFont="true" applyBorder="true" applyAlignment="true" applyProtection="false">
      <alignment horizontal="left" vertical="center" textRotation="0" wrapText="true" indent="0" shrinkToFit="false"/>
      <protection locked="true" hidden="false"/>
    </xf>
    <xf numFmtId="177" fontId="30" fillId="0" borderId="17" xfId="50" applyFont="true" applyBorder="true" applyAlignment="true" applyProtection="false">
      <alignment horizontal="general" vertical="center" textRotation="0" wrapText="false" indent="0" shrinkToFit="false"/>
      <protection locked="true" hidden="false"/>
    </xf>
    <xf numFmtId="175" fontId="25" fillId="0" borderId="17" xfId="0" applyFont="true" applyBorder="true" applyAlignment="true" applyProtection="false">
      <alignment horizontal="center" vertical="center" textRotation="0" wrapText="false" indent="0" shrinkToFit="false"/>
      <protection locked="true" hidden="false"/>
    </xf>
    <xf numFmtId="164" fontId="42" fillId="0" borderId="17" xfId="62" applyFont="true" applyBorder="true" applyAlignment="true" applyProtection="false">
      <alignment horizontal="center" vertical="center" textRotation="0" wrapText="true" indent="0" shrinkToFit="false"/>
      <protection locked="true" hidden="false"/>
    </xf>
    <xf numFmtId="164" fontId="11" fillId="0" borderId="17" xfId="62" applyFont="true" applyBorder="true" applyAlignment="true" applyProtection="false">
      <alignment horizontal="left" vertical="center" textRotation="0" wrapText="false" indent="0" shrinkToFit="false"/>
      <protection locked="true" hidden="false"/>
    </xf>
    <xf numFmtId="164" fontId="42" fillId="0" borderId="17" xfId="62" applyFont="true" applyBorder="true" applyAlignment="true" applyProtection="false">
      <alignment horizontal="left" vertical="center" textRotation="0" wrapText="true" indent="0" shrinkToFit="false"/>
      <protection locked="true" hidden="false"/>
    </xf>
    <xf numFmtId="164" fontId="11" fillId="0" borderId="17" xfId="62" applyFont="true" applyBorder="true" applyAlignment="true" applyProtection="false">
      <alignment horizontal="general" vertical="center" textRotation="0" wrapText="false" indent="0" shrinkToFit="false"/>
      <protection locked="true" hidden="false"/>
    </xf>
    <xf numFmtId="164" fontId="43" fillId="0" borderId="17" xfId="0" applyFont="true" applyBorder="true" applyAlignment="true" applyProtection="false">
      <alignment horizontal="center" vertical="center" textRotation="0" wrapText="false" indent="0" shrinkToFit="false"/>
      <protection locked="true" hidden="false"/>
    </xf>
    <xf numFmtId="175" fontId="43" fillId="0" borderId="17" xfId="0" applyFont="true" applyBorder="true" applyAlignment="true" applyProtection="false">
      <alignment horizontal="center" vertical="center" textRotation="0" wrapText="false" indent="0" shrinkToFit="false"/>
      <protection locked="true" hidden="false"/>
    </xf>
    <xf numFmtId="177" fontId="43" fillId="0" borderId="17" xfId="50" applyFont="true" applyBorder="true" applyAlignment="true" applyProtection="false">
      <alignment horizontal="center" vertical="center" textRotation="0" wrapText="false" indent="0" shrinkToFit="false"/>
      <protection locked="true" hidden="false"/>
    </xf>
    <xf numFmtId="164" fontId="40" fillId="0" borderId="17" xfId="0" applyFont="true" applyBorder="true" applyAlignment="true" applyProtection="false">
      <alignment horizontal="center" vertical="center" textRotation="0" wrapText="false" indent="0" shrinkToFit="false"/>
      <protection locked="true" hidden="false"/>
    </xf>
    <xf numFmtId="164" fontId="11" fillId="0" borderId="17" xfId="62" applyFont="true" applyBorder="true" applyAlignment="true" applyProtection="false">
      <alignment horizontal="center" vertical="center" textRotation="0" wrapText="false" indent="0" shrinkToFit="false"/>
      <protection locked="true" hidden="false"/>
    </xf>
    <xf numFmtId="164" fontId="27" fillId="0" borderId="17" xfId="0" applyFont="true" applyBorder="true" applyAlignment="true" applyProtection="false">
      <alignment horizontal="left"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25" fillId="0" borderId="17" xfId="0" applyFont="true" applyBorder="true" applyAlignment="true" applyProtection="false">
      <alignment horizontal="right" vertical="center" textRotation="0" wrapText="true" indent="0" shrinkToFit="false"/>
      <protection locked="true" hidden="false"/>
    </xf>
    <xf numFmtId="164" fontId="25" fillId="0" borderId="17" xfId="0" applyFont="true" applyBorder="true" applyAlignment="true" applyProtection="false">
      <alignment horizontal="general" vertical="center" textRotation="0" wrapText="true" indent="0" shrinkToFit="false"/>
      <protection locked="true" hidden="false"/>
    </xf>
    <xf numFmtId="164" fontId="23" fillId="0" borderId="17" xfId="0" applyFont="true" applyBorder="true" applyAlignment="true" applyProtection="false">
      <alignment horizontal="left" vertical="center" textRotation="0" wrapText="true" indent="0" shrinkToFit="false"/>
      <protection locked="true" hidden="false"/>
    </xf>
    <xf numFmtId="166" fontId="26" fillId="0" borderId="17" xfId="0" applyFont="true" applyBorder="true" applyAlignment="true" applyProtection="false">
      <alignment horizontal="center" vertical="center" textRotation="0" wrapText="false" indent="0" shrinkToFit="false"/>
      <protection locked="true" hidden="false"/>
    </xf>
    <xf numFmtId="164" fontId="34" fillId="0" borderId="17" xfId="0" applyFont="true" applyBorder="true" applyAlignment="true" applyProtection="false">
      <alignment horizontal="left" vertical="center" textRotation="0" wrapText="false" indent="0" shrinkToFit="false"/>
      <protection locked="true" hidden="false"/>
    </xf>
    <xf numFmtId="166" fontId="25" fillId="0" borderId="17" xfId="38" applyFont="true" applyBorder="true" applyAlignment="true" applyProtection="true">
      <alignment horizontal="right" vertical="center" textRotation="0" wrapText="false" indent="0" shrinkToFit="false"/>
      <protection locked="true" hidden="false"/>
    </xf>
    <xf numFmtId="192" fontId="30" fillId="0" borderId="17" xfId="38" applyFont="true" applyBorder="true" applyAlignment="true" applyProtection="true">
      <alignment horizontal="right" vertical="center" textRotation="0" wrapText="false" indent="0" shrinkToFit="false"/>
      <protection locked="true" hidden="false"/>
    </xf>
    <xf numFmtId="164" fontId="0" fillId="0" borderId="17" xfId="0" applyFont="false" applyBorder="true" applyAlignment="true" applyProtection="false">
      <alignment horizontal="center" vertical="center" textRotation="0" wrapText="false" indent="0" shrinkToFit="false"/>
      <protection locked="true" hidden="false"/>
    </xf>
    <xf numFmtId="175" fontId="25" fillId="0" borderId="17" xfId="38" applyFont="true" applyBorder="true" applyAlignment="true" applyProtection="true">
      <alignment horizontal="right" vertical="center" textRotation="0" wrapText="false" indent="0" shrinkToFit="false"/>
      <protection locked="true" hidden="false"/>
    </xf>
    <xf numFmtId="164" fontId="25" fillId="0" borderId="17" xfId="0" applyFont="true" applyBorder="true" applyAlignment="true" applyProtection="false">
      <alignment horizontal="left" vertical="center" textRotation="0" wrapText="fals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0" fillId="0" borderId="17" xfId="0" applyFont="true" applyBorder="true" applyAlignment="true" applyProtection="false">
      <alignment horizontal="general" vertical="bottom" textRotation="0" wrapText="true" indent="0" shrinkToFit="false"/>
      <protection locked="true" hidden="false"/>
    </xf>
    <xf numFmtId="165" fontId="25" fillId="0" borderId="17" xfId="0" applyFont="true" applyBorder="true" applyAlignment="true" applyProtection="false">
      <alignment horizontal="right" vertical="center" textRotation="0" wrapText="false" indent="0" shrinkToFit="false"/>
      <protection locked="true" hidden="false"/>
    </xf>
    <xf numFmtId="164" fontId="0" fillId="0" borderId="17" xfId="0" applyFont="false" applyBorder="true" applyAlignment="true" applyProtection="false">
      <alignment horizontal="general" vertical="bottom" textRotation="0" wrapText="false" indent="0" shrinkToFit="false"/>
      <protection locked="true" hidden="false"/>
    </xf>
    <xf numFmtId="164" fontId="30" fillId="0" borderId="17" xfId="0" applyFont="true" applyBorder="true" applyAlignment="true" applyProtection="false">
      <alignment horizontal="center" vertical="bottom" textRotation="0" wrapText="false" indent="0" shrinkToFit="false"/>
      <protection locked="true" hidden="false"/>
    </xf>
    <xf numFmtId="164" fontId="44" fillId="0" borderId="17" xfId="0" applyFont="true" applyBorder="true" applyAlignment="true" applyProtection="false">
      <alignment horizontal="left" vertical="center" textRotation="0" wrapText="false" indent="0" shrinkToFit="false"/>
      <protection locked="true" hidden="false"/>
    </xf>
    <xf numFmtId="192" fontId="45" fillId="0" borderId="17" xfId="38" applyFont="true" applyBorder="true" applyAlignment="true" applyProtection="true">
      <alignment horizontal="left" vertical="center" textRotation="0" wrapText="false" indent="0" shrinkToFit="false"/>
      <protection locked="true" hidden="false"/>
    </xf>
    <xf numFmtId="176" fontId="25" fillId="0" borderId="17" xfId="0" applyFont="true" applyBorder="true" applyAlignment="true" applyProtection="false">
      <alignment horizontal="center" vertical="center" textRotation="0" wrapText="false" indent="0" shrinkToFit="false"/>
      <protection locked="true" hidden="false"/>
    </xf>
    <xf numFmtId="176" fontId="43" fillId="0" borderId="17" xfId="0" applyFont="true" applyBorder="true" applyAlignment="true" applyProtection="false">
      <alignment horizontal="center" vertical="center" textRotation="0" wrapText="false" indent="0" shrinkToFit="false"/>
      <protection locked="true" hidden="false"/>
    </xf>
    <xf numFmtId="176" fontId="43" fillId="0" borderId="17" xfId="0" applyFont="true" applyBorder="true" applyAlignment="true" applyProtection="false">
      <alignment horizontal="right" vertical="center" textRotation="0" wrapText="false" indent="0" shrinkToFit="false"/>
      <protection locked="true" hidden="false"/>
    </xf>
    <xf numFmtId="192" fontId="40" fillId="0" borderId="17" xfId="38" applyFont="true" applyBorder="true" applyAlignment="true" applyProtection="true">
      <alignment horizontal="right" vertical="center" textRotation="0" wrapText="false" indent="0" shrinkToFit="false"/>
      <protection locked="true" hidden="false"/>
    </xf>
    <xf numFmtId="164" fontId="40" fillId="0" borderId="17" xfId="0" applyFont="true" applyBorder="true" applyAlignment="true" applyProtection="false">
      <alignment horizontal="center" vertical="center" textRotation="0" wrapText="true" indent="0" shrinkToFit="false"/>
      <protection locked="true" hidden="false"/>
    </xf>
    <xf numFmtId="192" fontId="23" fillId="0" borderId="17" xfId="38" applyFont="true" applyBorder="true" applyAlignment="true" applyProtection="true">
      <alignment horizontal="left" vertical="top" textRotation="0" wrapText="false" indent="0" shrinkToFit="false"/>
      <protection locked="true" hidden="false"/>
    </xf>
    <xf numFmtId="192" fontId="46" fillId="0" borderId="17" xfId="38" applyFont="true" applyBorder="true" applyAlignment="true" applyProtection="true">
      <alignment horizontal="left" vertical="top" textRotation="0" wrapText="false" indent="0" shrinkToFit="false"/>
      <protection locked="true" hidden="false"/>
    </xf>
    <xf numFmtId="192" fontId="23" fillId="0" borderId="17" xfId="38" applyFont="true" applyBorder="true" applyAlignment="true" applyProtection="true">
      <alignment horizontal="left" vertical="center" textRotation="0" wrapText="false" indent="0" shrinkToFit="false"/>
      <protection locked="true" hidden="false"/>
    </xf>
    <xf numFmtId="182" fontId="25" fillId="0" borderId="17" xfId="0" applyFont="true" applyBorder="true" applyAlignment="true" applyProtection="false">
      <alignment horizontal="right" vertical="center" textRotation="0" wrapText="false" indent="0" shrinkToFit="false"/>
      <protection locked="true" hidden="false"/>
    </xf>
    <xf numFmtId="169" fontId="26" fillId="0" borderId="17" xfId="0" applyFont="true" applyBorder="true" applyAlignment="true" applyProtection="false">
      <alignment horizontal="right" vertical="center" textRotation="0" wrapText="false" indent="0" shrinkToFit="false"/>
      <protection locked="true" hidden="false"/>
    </xf>
    <xf numFmtId="192" fontId="23" fillId="0" borderId="17" xfId="38" applyFont="true" applyBorder="true" applyAlignment="true" applyProtection="true">
      <alignment horizontal="left" vertical="center" textRotation="0" wrapText="true" indent="0" shrinkToFit="false"/>
      <protection locked="true" hidden="false"/>
    </xf>
    <xf numFmtId="178" fontId="25" fillId="0" borderId="17" xfId="38" applyFont="true" applyBorder="true" applyAlignment="true" applyProtection="true">
      <alignment horizontal="right" vertical="center" textRotation="0" wrapText="false" indent="0" shrinkToFit="false"/>
      <protection locked="true" hidden="false"/>
    </xf>
    <xf numFmtId="164" fontId="30" fillId="0" borderId="17" xfId="38" applyFont="true" applyBorder="true" applyAlignment="true" applyProtection="true">
      <alignment horizontal="left" vertical="center" textRotation="0" wrapText="true" indent="0" shrinkToFit="false"/>
      <protection locked="true" hidden="false"/>
    </xf>
    <xf numFmtId="192" fontId="23" fillId="0" borderId="17" xfId="38" applyFont="true" applyBorder="true" applyAlignment="true" applyProtection="true">
      <alignment horizontal="general" vertical="center" textRotation="0" wrapText="false" indent="0" shrinkToFit="false"/>
      <protection locked="true" hidden="false"/>
    </xf>
    <xf numFmtId="164" fontId="23" fillId="0" borderId="17" xfId="0" applyFont="true" applyBorder="true" applyAlignment="true" applyProtection="false">
      <alignment horizontal="general" vertical="center" textRotation="0" wrapText="true" indent="0" shrinkToFit="false"/>
      <protection locked="true" hidden="false"/>
    </xf>
    <xf numFmtId="186" fontId="25" fillId="0" borderId="17" xfId="0" applyFont="true" applyBorder="true" applyAlignment="true" applyProtection="false">
      <alignment horizontal="right"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25" fillId="0" borderId="17" xfId="0" applyFont="true" applyBorder="true" applyAlignment="true" applyProtection="false">
      <alignment horizontal="general" vertical="center" textRotation="0" wrapText="false" indent="0" shrinkToFit="false"/>
      <protection locked="true" hidden="false"/>
    </xf>
    <xf numFmtId="164" fontId="33" fillId="0" borderId="17" xfId="0" applyFont="true" applyBorder="true" applyAlignment="true" applyProtection="false">
      <alignment horizontal="center" vertical="center" textRotation="0" wrapText="false" indent="0" shrinkToFit="false"/>
      <protection locked="true" hidden="false"/>
    </xf>
    <xf numFmtId="164" fontId="35" fillId="0" borderId="17" xfId="0" applyFont="true" applyBorder="true" applyAlignment="true" applyProtection="false">
      <alignment horizontal="left" vertical="center" textRotation="0" wrapText="false" indent="0" shrinkToFit="false"/>
      <protection locked="true" hidden="false"/>
    </xf>
    <xf numFmtId="178" fontId="25" fillId="0" borderId="17" xfId="0" applyFont="true" applyBorder="true" applyAlignment="true" applyProtection="false">
      <alignment horizontal="general" vertical="center" textRotation="0" wrapText="false" indent="0" shrinkToFit="false"/>
      <protection locked="true" hidden="false"/>
    </xf>
    <xf numFmtId="164" fontId="27" fillId="0" borderId="17" xfId="0" applyFont="true" applyBorder="true" applyAlignment="true" applyProtection="false">
      <alignment horizontal="left" vertical="bottom" textRotation="0" wrapText="false" indent="0" shrinkToFit="false"/>
      <protection locked="true" hidden="false"/>
    </xf>
    <xf numFmtId="164" fontId="35" fillId="0" borderId="17" xfId="0" applyFont="true" applyBorder="true" applyAlignment="true" applyProtection="false">
      <alignment horizontal="center" vertical="center" textRotation="0" wrapText="false" indent="0" shrinkToFit="false"/>
      <protection locked="true" hidden="false"/>
    </xf>
    <xf numFmtId="164" fontId="22" fillId="0" borderId="17" xfId="0" applyFont="true" applyBorder="true" applyAlignment="true" applyProtection="false">
      <alignment horizontal="general" vertical="bottom" textRotation="0" wrapText="false" indent="0" shrinkToFit="false"/>
      <protection locked="true" hidden="false"/>
    </xf>
    <xf numFmtId="164" fontId="25" fillId="24" borderId="17" xfId="0" applyFont="true" applyBorder="true" applyAlignment="true" applyProtection="false">
      <alignment horizontal="general" vertical="bottom" textRotation="0" wrapText="true" indent="0" shrinkToFit="false"/>
      <protection locked="true" hidden="false"/>
    </xf>
    <xf numFmtId="164" fontId="47" fillId="24" borderId="17" xfId="38" applyFont="true" applyBorder="true" applyAlignment="true" applyProtection="true">
      <alignment horizontal="center" vertical="center" textRotation="0" wrapText="true" indent="0" shrinkToFit="false"/>
      <protection locked="true" hidden="false"/>
    </xf>
    <xf numFmtId="164" fontId="40" fillId="24" borderId="17" xfId="38" applyFont="true" applyBorder="true" applyAlignment="true" applyProtection="true">
      <alignment horizontal="center" vertical="center" textRotation="0" wrapText="true" indent="0" shrinkToFit="false"/>
      <protection locked="true" hidden="false"/>
    </xf>
    <xf numFmtId="164" fontId="43" fillId="0" borderId="17" xfId="38" applyFont="true" applyBorder="true" applyAlignment="true" applyProtection="true">
      <alignment horizontal="center" vertical="center" textRotation="0" wrapText="false" indent="0" shrinkToFit="false"/>
      <protection locked="true" hidden="false"/>
    </xf>
    <xf numFmtId="175" fontId="43" fillId="0" borderId="17" xfId="0" applyFont="true" applyBorder="true" applyAlignment="true" applyProtection="false">
      <alignment horizontal="right" vertical="center" textRotation="0" wrapText="false" indent="0" shrinkToFit="false"/>
      <protection locked="true" hidden="false"/>
    </xf>
    <xf numFmtId="164" fontId="48" fillId="24" borderId="17" xfId="38" applyFont="true" applyBorder="true" applyAlignment="true" applyProtection="true">
      <alignment horizontal="center" vertical="center" textRotation="0" wrapText="true" indent="0" shrinkToFit="false"/>
      <protection locked="true" hidden="false"/>
    </xf>
    <xf numFmtId="164" fontId="30" fillId="24" borderId="17" xfId="0" applyFont="true" applyBorder="true" applyAlignment="true" applyProtection="false">
      <alignment horizontal="left" vertical="center" textRotation="0" wrapText="true" indent="0" shrinkToFit="false"/>
      <protection locked="true" hidden="false"/>
    </xf>
    <xf numFmtId="166" fontId="25" fillId="0" borderId="17" xfId="0" applyFont="true" applyBorder="true" applyAlignment="true" applyProtection="false">
      <alignment horizontal="right" vertical="center" textRotation="0" wrapText="false" indent="0" shrinkToFit="false"/>
      <protection locked="true" hidden="false"/>
    </xf>
    <xf numFmtId="164" fontId="22" fillId="0" borderId="17" xfId="0" applyFont="true" applyBorder="true" applyAlignment="false" applyProtection="false">
      <alignment horizontal="general" vertical="center" textRotation="0" wrapText="false" indent="0" shrinkToFit="false"/>
      <protection locked="true" hidden="false"/>
    </xf>
    <xf numFmtId="164" fontId="41" fillId="0" borderId="17" xfId="62" applyFont="true" applyBorder="true" applyAlignment="true" applyProtection="false">
      <alignment horizontal="left" vertical="center" textRotation="0" wrapText="true" indent="0" shrinkToFit="false"/>
      <protection locked="true" hidden="false"/>
    </xf>
    <xf numFmtId="175" fontId="43" fillId="0" borderId="17" xfId="38" applyFont="true" applyBorder="true" applyAlignment="true" applyProtection="true">
      <alignment horizontal="right" vertical="center" textRotation="0" wrapText="false" indent="0" shrinkToFit="false"/>
      <protection locked="true" hidden="false"/>
    </xf>
    <xf numFmtId="198" fontId="25" fillId="0" borderId="17" xfId="38" applyFont="true" applyBorder="true" applyAlignment="true" applyProtection="true">
      <alignment horizontal="right" vertical="center" textRotation="0" wrapText="false" indent="0" shrinkToFit="false"/>
      <protection locked="true" hidden="false"/>
    </xf>
    <xf numFmtId="166" fontId="25" fillId="24" borderId="17" xfId="0" applyFont="true" applyBorder="true" applyAlignment="true" applyProtection="false">
      <alignment horizontal="center" vertical="center" textRotation="0" wrapText="true" indent="0" shrinkToFit="false"/>
      <protection locked="true" hidden="false"/>
    </xf>
    <xf numFmtId="199" fontId="27" fillId="0" borderId="17" xfId="0" applyFont="true" applyBorder="true" applyAlignment="true" applyProtection="false">
      <alignment horizontal="left" vertical="center" textRotation="0" wrapText="false" indent="0" shrinkToFit="false"/>
      <protection locked="true" hidden="false"/>
    </xf>
    <xf numFmtId="164" fontId="41" fillId="0" borderId="17" xfId="62" applyFont="true" applyBorder="true" applyAlignment="true" applyProtection="false">
      <alignment horizontal="center" vertical="center" textRotation="0" wrapText="false" indent="0" shrinkToFit="false"/>
      <protection locked="true" hidden="false"/>
    </xf>
    <xf numFmtId="164" fontId="22" fillId="0" borderId="17" xfId="0" applyFont="true" applyBorder="true" applyAlignment="true" applyProtection="false">
      <alignment horizontal="general" vertical="center" textRotation="0" wrapText="false" indent="0" shrinkToFit="false"/>
      <protection locked="true" hidden="false"/>
    </xf>
    <xf numFmtId="171" fontId="27" fillId="0" borderId="17" xfId="0" applyFont="true" applyBorder="true" applyAlignment="true" applyProtection="false">
      <alignment horizontal="left" vertical="bottom" textRotation="0" wrapText="false" indent="0" shrinkToFit="false"/>
      <protection locked="true" hidden="false"/>
    </xf>
    <xf numFmtId="164" fontId="25" fillId="24" borderId="17" xfId="0" applyFont="true" applyBorder="true" applyAlignment="true" applyProtection="false">
      <alignment horizontal="center" vertical="center" textRotation="0" wrapText="false" indent="0" shrinkToFit="false"/>
      <protection locked="true" hidden="false"/>
    </xf>
    <xf numFmtId="164" fontId="22" fillId="0" borderId="17" xfId="0" applyFont="true" applyBorder="true" applyAlignment="false" applyProtection="false">
      <alignment horizontal="general" vertical="center" textRotation="0" wrapText="false" indent="0" shrinkToFit="false"/>
      <protection locked="true" hidden="false"/>
    </xf>
    <xf numFmtId="164" fontId="25" fillId="24" borderId="17" xfId="0" applyFont="true" applyBorder="true" applyAlignment="true" applyProtection="false">
      <alignment horizontal="general" vertical="center" textRotation="0" wrapText="false" indent="0" shrinkToFit="false"/>
      <protection locked="true" hidden="false"/>
    </xf>
    <xf numFmtId="164" fontId="25" fillId="0" borderId="17" xfId="38" applyFont="true" applyBorder="true" applyAlignment="true" applyProtection="true">
      <alignment horizontal="right" vertical="center" textRotation="0" wrapText="false" indent="0" shrinkToFit="false"/>
      <protection locked="true" hidden="false"/>
    </xf>
    <xf numFmtId="200" fontId="25" fillId="0" borderId="17" xfId="38" applyFont="true" applyBorder="true" applyAlignment="true" applyProtection="true">
      <alignment horizontal="right" vertical="center" textRotation="0" wrapText="false" indent="0" shrinkToFit="false"/>
      <protection locked="true" hidden="false"/>
    </xf>
    <xf numFmtId="164" fontId="26" fillId="24" borderId="17" xfId="0" applyFont="true" applyBorder="true" applyAlignment="true" applyProtection="false">
      <alignment horizontal="center" vertical="center" textRotation="0" wrapText="false" indent="0" shrinkToFit="false"/>
      <protection locked="true" hidden="false"/>
    </xf>
    <xf numFmtId="201" fontId="26" fillId="0" borderId="17"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50" fillId="24" borderId="17" xfId="0" applyFont="true" applyBorder="true" applyAlignment="true" applyProtection="false">
      <alignment horizontal="center" vertical="center" textRotation="0" wrapText="false" indent="0" shrinkToFit="false"/>
      <protection locked="true" hidden="false"/>
    </xf>
    <xf numFmtId="164" fontId="43" fillId="24" borderId="17" xfId="0" applyFont="true" applyBorder="true" applyAlignment="true" applyProtection="false">
      <alignment horizontal="center" vertical="center" textRotation="0" wrapText="false" indent="0" shrinkToFit="false"/>
      <protection locked="true" hidden="false"/>
    </xf>
    <xf numFmtId="164" fontId="21" fillId="0" borderId="17" xfId="0" applyFont="true" applyBorder="true" applyAlignment="false" applyProtection="false">
      <alignment horizontal="general" vertical="center" textRotation="0" wrapText="false" indent="0" shrinkToFit="false"/>
      <protection locked="true" hidden="false"/>
    </xf>
    <xf numFmtId="164" fontId="50" fillId="0" borderId="17" xfId="0" applyFont="true" applyBorder="true" applyAlignment="true" applyProtection="false">
      <alignment horizontal="center" vertical="center" textRotation="0" wrapText="false" indent="0" shrinkToFit="false"/>
      <protection locked="true" hidden="false"/>
    </xf>
    <xf numFmtId="164" fontId="46" fillId="0" borderId="17" xfId="0" applyFont="true" applyBorder="true" applyAlignment="true" applyProtection="false">
      <alignment horizontal="left" vertical="center" textRotation="0" wrapText="false" indent="0" shrinkToFit="false"/>
      <protection locked="true" hidden="false"/>
    </xf>
    <xf numFmtId="176" fontId="32" fillId="0" borderId="17" xfId="38" applyFont="true" applyBorder="true" applyAlignment="true" applyProtection="true">
      <alignment horizontal="right" vertical="center" textRotation="0" wrapText="true" indent="0" shrinkToFit="false"/>
      <protection locked="true" hidden="false"/>
    </xf>
    <xf numFmtId="166" fontId="25" fillId="0" borderId="17" xfId="51" applyFont="true" applyBorder="true" applyAlignment="true" applyProtection="false">
      <alignment horizontal="right" vertical="center" textRotation="0" wrapText="false" indent="0" shrinkToFit="false"/>
      <protection locked="true" hidden="false"/>
    </xf>
    <xf numFmtId="189" fontId="23" fillId="0" borderId="17" xfId="0" applyFont="true" applyBorder="true" applyAlignment="true" applyProtection="false">
      <alignment horizontal="general" vertical="center" textRotation="0" wrapText="false" indent="0" shrinkToFit="false"/>
      <protection locked="true" hidden="false"/>
    </xf>
    <xf numFmtId="182" fontId="32" fillId="0" borderId="17" xfId="38" applyFont="true" applyBorder="true" applyAlignment="true" applyProtection="true">
      <alignment horizontal="right" vertical="center" textRotation="0" wrapText="true" indent="0" shrinkToFit="false"/>
      <protection locked="true" hidden="false"/>
    </xf>
    <xf numFmtId="169" fontId="30" fillId="24" borderId="17" xfId="0" applyFont="true" applyBorder="true" applyAlignment="true" applyProtection="false">
      <alignment horizontal="left" vertical="center" textRotation="0" wrapText="true" indent="0" shrinkToFit="false"/>
      <protection locked="true" hidden="false"/>
    </xf>
    <xf numFmtId="189" fontId="25" fillId="0" borderId="17" xfId="51" applyFont="true" applyBorder="true" applyAlignment="true" applyProtection="false">
      <alignment horizontal="right" vertical="center" textRotation="0" wrapText="false" indent="0" shrinkToFit="false"/>
      <protection locked="true" hidden="false"/>
    </xf>
    <xf numFmtId="193" fontId="23" fillId="0" borderId="17" xfId="0" applyFont="true" applyBorder="true" applyAlignment="true" applyProtection="false">
      <alignment horizontal="general" vertical="center" textRotation="0" wrapText="false" indent="0" shrinkToFit="false"/>
      <protection locked="true" hidden="false"/>
    </xf>
    <xf numFmtId="182" fontId="25" fillId="0" borderId="17" xfId="38" applyFont="true" applyBorder="true" applyAlignment="true" applyProtection="true">
      <alignment horizontal="right" vertical="center" textRotation="0" wrapText="true" indent="0" shrinkToFit="false"/>
      <protection locked="true" hidden="false"/>
    </xf>
    <xf numFmtId="176" fontId="25" fillId="0" borderId="17" xfId="38" applyFont="true" applyBorder="true" applyAlignment="true" applyProtection="true">
      <alignment horizontal="right" vertical="center" textRotation="0" wrapText="true" indent="0" shrinkToFit="false"/>
      <protection locked="true" hidden="false"/>
    </xf>
    <xf numFmtId="186" fontId="25" fillId="0" borderId="17" xfId="38" applyFont="true" applyBorder="true" applyAlignment="true" applyProtection="true">
      <alignment horizontal="right" vertical="center" textRotation="0" wrapText="true" indent="0" shrinkToFit="false"/>
      <protection locked="true" hidden="false"/>
    </xf>
    <xf numFmtId="193" fontId="23" fillId="0" borderId="17" xfId="0" applyFont="true" applyBorder="true" applyAlignment="true" applyProtection="false">
      <alignment horizontal="general" vertical="center" textRotation="0" wrapText="true" indent="0" shrinkToFit="false"/>
      <protection locked="true" hidden="false"/>
    </xf>
    <xf numFmtId="164" fontId="27" fillId="25" borderId="17" xfId="0" applyFont="true" applyBorder="true" applyAlignment="true" applyProtection="false">
      <alignment horizontal="left" vertical="bottom" textRotation="0" wrapText="false" indent="0" shrinkToFit="false"/>
      <protection locked="true" hidden="false"/>
    </xf>
    <xf numFmtId="164" fontId="41" fillId="0" borderId="17" xfId="62" applyFont="true" applyBorder="true" applyAlignment="true" applyProtection="false">
      <alignment horizontal="left" vertical="center" textRotation="0" wrapText="false" indent="0" shrinkToFit="false"/>
      <protection locked="true" hidden="false"/>
    </xf>
    <xf numFmtId="164" fontId="33" fillId="0" borderId="17" xfId="0" applyFont="true" applyBorder="true" applyAlignment="true" applyProtection="false">
      <alignment horizontal="general" vertical="center" textRotation="0" wrapText="false" indent="0" shrinkToFit="false"/>
      <protection locked="true" hidden="false"/>
    </xf>
    <xf numFmtId="202" fontId="25" fillId="0" borderId="17" xfId="38" applyFont="true" applyBorder="true" applyAlignment="true" applyProtection="true">
      <alignment horizontal="right" vertical="center" textRotation="0" wrapText="false" indent="0" shrinkToFit="false"/>
      <protection locked="true" hidden="false"/>
    </xf>
    <xf numFmtId="164" fontId="27" fillId="25" borderId="17" xfId="0" applyFont="true" applyBorder="true" applyAlignment="true" applyProtection="false">
      <alignment horizontal="left" vertical="center" textRotation="0" wrapText="false" indent="0" shrinkToFit="false"/>
      <protection locked="true" hidden="false"/>
    </xf>
    <xf numFmtId="166" fontId="43" fillId="0" borderId="17" xfId="38" applyFont="true" applyBorder="true" applyAlignment="true" applyProtection="true">
      <alignment horizontal="right" vertical="center" textRotation="0" wrapText="false" indent="0" shrinkToFit="false"/>
      <protection locked="true" hidden="false"/>
    </xf>
    <xf numFmtId="164" fontId="21" fillId="0" borderId="17" xfId="0" applyFont="true" applyBorder="true" applyAlignment="true" applyProtection="false">
      <alignment horizontal="general" vertical="bottom" textRotation="0" wrapText="false" indent="0" shrinkToFit="false"/>
      <protection locked="true" hidden="false"/>
    </xf>
    <xf numFmtId="164" fontId="51" fillId="0" borderId="17" xfId="0" applyFont="true" applyBorder="true" applyAlignment="true" applyProtection="false">
      <alignment horizontal="general" vertical="center" textRotation="0" wrapText="false" indent="0" shrinkToFit="false"/>
      <protection locked="true" hidden="false"/>
    </xf>
    <xf numFmtId="202" fontId="43" fillId="0" borderId="17" xfId="38" applyFont="true" applyBorder="true" applyAlignment="true" applyProtection="true">
      <alignment horizontal="right" vertical="center" textRotation="0" wrapText="false" indent="0" shrinkToFit="false"/>
      <protection locked="true" hidden="false"/>
    </xf>
    <xf numFmtId="164" fontId="44" fillId="25" borderId="17" xfId="0" applyFont="true" applyBorder="true" applyAlignment="true" applyProtection="false">
      <alignment horizontal="left" vertical="bottom" textRotation="0" wrapText="false" indent="0" shrinkToFit="false"/>
      <protection locked="true" hidden="false"/>
    </xf>
    <xf numFmtId="164" fontId="46" fillId="0" borderId="17" xfId="0" applyFont="true" applyBorder="true" applyAlignment="true" applyProtection="false">
      <alignment horizontal="left" vertical="center" textRotation="0" wrapText="false" indent="0" shrinkToFit="false"/>
      <protection locked="true" hidden="false"/>
    </xf>
    <xf numFmtId="193" fontId="23" fillId="0" borderId="17" xfId="0" applyFont="true" applyBorder="true" applyAlignment="true" applyProtection="false">
      <alignment horizontal="left" vertical="center" textRotation="0" wrapText="false" indent="0" shrinkToFit="false"/>
      <protection locked="true" hidden="false"/>
    </xf>
    <xf numFmtId="164" fontId="22" fillId="0" borderId="17" xfId="0" applyFont="true" applyBorder="true" applyAlignment="true" applyProtection="false">
      <alignment horizontal="center" vertical="center" textRotation="0" wrapText="false" indent="0" shrinkToFit="false"/>
      <protection locked="true" hidden="false"/>
    </xf>
    <xf numFmtId="169" fontId="32" fillId="0" borderId="17" xfId="38" applyFont="true" applyBorder="true" applyAlignment="true" applyProtection="true">
      <alignment horizontal="center" vertical="center" textRotation="0" wrapText="false" indent="0" shrinkToFit="false"/>
      <protection locked="true" hidden="false"/>
    </xf>
    <xf numFmtId="178" fontId="25" fillId="0" borderId="17" xfId="38" applyFont="true" applyBorder="true" applyAlignment="true" applyProtection="true">
      <alignment horizontal="center" vertical="center" textRotation="0" wrapText="false" indent="0" shrinkToFit="false"/>
      <protection locked="true" hidden="false"/>
    </xf>
    <xf numFmtId="178" fontId="25" fillId="0" borderId="17" xfId="0" applyFont="true" applyBorder="true" applyAlignment="true" applyProtection="false">
      <alignment horizontal="center" vertical="center" textRotation="0" wrapText="false" indent="0" shrinkToFit="false"/>
      <protection locked="true" hidden="false"/>
    </xf>
    <xf numFmtId="175" fontId="30" fillId="24" borderId="17" xfId="0" applyFont="true" applyBorder="true" applyAlignment="true" applyProtection="false">
      <alignment horizontal="center" vertical="center" textRotation="0" wrapText="true" indent="0" shrinkToFit="false"/>
      <protection locked="true" hidden="false"/>
    </xf>
    <xf numFmtId="166" fontId="43" fillId="0" borderId="17" xfId="0" applyFont="true" applyBorder="true" applyAlignment="true" applyProtection="false">
      <alignment horizontal="right" vertical="center" textRotation="0" wrapText="false" indent="0" shrinkToFit="false"/>
      <protection locked="true" hidden="false"/>
    </xf>
    <xf numFmtId="164" fontId="52" fillId="0" borderId="17" xfId="0" applyFont="true" applyBorder="true" applyAlignment="true" applyProtection="false">
      <alignment horizontal="general" vertical="center" textRotation="0" wrapText="false" indent="0" shrinkToFit="false"/>
      <protection locked="true" hidden="false"/>
    </xf>
    <xf numFmtId="164" fontId="40" fillId="24" borderId="17" xfId="0" applyFont="true" applyBorder="true" applyAlignment="true" applyProtection="false">
      <alignment horizontal="center" vertical="center" textRotation="0" wrapText="false" indent="0" shrinkToFit="false"/>
      <protection locked="true" hidden="false"/>
    </xf>
    <xf numFmtId="164" fontId="40" fillId="0" borderId="17" xfId="0" applyFont="true" applyBorder="true" applyAlignment="false" applyProtection="false">
      <alignment horizontal="general" vertical="center" textRotation="0" wrapText="false" indent="0" shrinkToFit="false"/>
      <protection locked="true" hidden="false"/>
    </xf>
    <xf numFmtId="169" fontId="25" fillId="0" borderId="17" xfId="38" applyFont="true" applyBorder="true" applyAlignment="true" applyProtection="true">
      <alignment horizontal="general" vertical="center" textRotation="0" wrapText="false" indent="0" shrinkToFit="false"/>
      <protection locked="true" hidden="false"/>
    </xf>
    <xf numFmtId="164" fontId="22" fillId="0" borderId="17" xfId="0" applyFont="true" applyBorder="true" applyAlignment="true" applyProtection="false">
      <alignment horizontal="general" vertical="center" textRotation="0" wrapText="true" indent="0" shrinkToFit="false"/>
      <protection locked="true" hidden="false"/>
    </xf>
    <xf numFmtId="164" fontId="23" fillId="0" borderId="17" xfId="0" applyFont="true" applyBorder="true" applyAlignment="true" applyProtection="false">
      <alignment horizontal="general" vertical="bottom" textRotation="0" wrapText="false" indent="0" shrinkToFit="false"/>
      <protection locked="true" hidden="false"/>
    </xf>
    <xf numFmtId="164" fontId="25" fillId="24" borderId="17" xfId="48" applyFont="true" applyBorder="true" applyAlignment="true" applyProtection="true">
      <alignment horizontal="center" vertical="center" textRotation="0" wrapText="true" indent="0" shrinkToFit="false"/>
      <protection locked="true" hidden="false"/>
    </xf>
    <xf numFmtId="164" fontId="30" fillId="0" borderId="17" xfId="48" applyFont="true" applyBorder="true" applyAlignment="true" applyProtection="true">
      <alignment horizontal="center" vertical="center" textRotation="0" wrapText="true" indent="0" shrinkToFit="false"/>
      <protection locked="true" hidden="false"/>
    </xf>
    <xf numFmtId="202" fontId="25" fillId="0" borderId="17" xfId="0" applyFont="true" applyBorder="true" applyAlignment="true" applyProtection="false">
      <alignment horizontal="right" vertical="center" textRotation="0" wrapText="false" indent="0" shrinkToFit="false"/>
      <protection locked="true" hidden="false"/>
    </xf>
    <xf numFmtId="200" fontId="25" fillId="0" borderId="17" xfId="0" applyFont="true" applyBorder="true" applyAlignment="true" applyProtection="false">
      <alignment horizontal="right" vertical="center" textRotation="0" wrapText="true" indent="0" shrinkToFit="false"/>
      <protection locked="true" hidden="false"/>
    </xf>
    <xf numFmtId="164" fontId="30" fillId="0" borderId="17" xfId="0" applyFont="true" applyBorder="true" applyAlignment="true" applyProtection="false">
      <alignment horizontal="right" vertical="center" textRotation="0" wrapText="true" indent="0" shrinkToFit="false"/>
      <protection locked="true" hidden="false"/>
    </xf>
    <xf numFmtId="177" fontId="30" fillId="0" borderId="17" xfId="50" applyFont="true" applyBorder="true" applyAlignment="true" applyProtection="false">
      <alignment horizontal="right" vertical="center" textRotation="0" wrapText="false" indent="0" shrinkToFit="false"/>
      <protection locked="true" hidden="false"/>
    </xf>
    <xf numFmtId="164" fontId="22" fillId="0" borderId="17" xfId="0" applyFont="true" applyBorder="true" applyAlignment="true" applyProtection="false">
      <alignment horizontal="left" vertical="center" textRotation="0" wrapText="false" indent="0" shrinkToFit="false"/>
      <protection locked="true" hidden="false"/>
    </xf>
    <xf numFmtId="164" fontId="43" fillId="0" borderId="17" xfId="0" applyFont="true" applyBorder="true" applyAlignment="true" applyProtection="false">
      <alignment horizontal="left" vertical="center" textRotation="0" wrapText="false" indent="0" shrinkToFit="false"/>
      <protection locked="true" hidden="false"/>
    </xf>
    <xf numFmtId="164" fontId="43" fillId="0" borderId="17" xfId="0" applyFont="true" applyBorder="true" applyAlignment="true" applyProtection="false">
      <alignment horizontal="center" vertical="center" textRotation="0" wrapText="true" indent="0" shrinkToFit="false"/>
      <protection locked="true" hidden="false"/>
    </xf>
    <xf numFmtId="165" fontId="43" fillId="0" borderId="17" xfId="0" applyFont="true" applyBorder="true" applyAlignment="true" applyProtection="false">
      <alignment horizontal="right" vertical="center" textRotation="0" wrapText="false" indent="0" shrinkToFit="false"/>
      <protection locked="true" hidden="false"/>
    </xf>
    <xf numFmtId="171" fontId="44" fillId="0" borderId="17" xfId="0" applyFont="true" applyBorder="true" applyAlignment="true" applyProtection="false">
      <alignment horizontal="left" vertical="center" textRotation="0" wrapText="false" indent="0" shrinkToFit="false"/>
      <protection locked="true" hidden="false"/>
    </xf>
    <xf numFmtId="177" fontId="40" fillId="0" borderId="17" xfId="50" applyFont="true" applyBorder="true" applyAlignment="true" applyProtection="false">
      <alignment horizontal="right" vertical="center" textRotation="0" wrapText="false" indent="0" shrinkToFit="false"/>
      <protection locked="true" hidden="false"/>
    </xf>
    <xf numFmtId="164" fontId="23" fillId="0" borderId="17" xfId="0" applyFont="true" applyBorder="true" applyAlignment="true" applyProtection="false">
      <alignment horizontal="left" vertical="center" textRotation="0" wrapText="false" indent="0" shrinkToFit="false"/>
      <protection locked="true" hidden="false"/>
    </xf>
    <xf numFmtId="189" fontId="25" fillId="0" borderId="17" xfId="0" applyFont="true" applyBorder="true" applyAlignment="true" applyProtection="false">
      <alignment horizontal="right" vertical="center" textRotation="0" wrapText="false" indent="0" shrinkToFit="false"/>
      <protection locked="true" hidden="false"/>
    </xf>
    <xf numFmtId="164" fontId="27" fillId="0" borderId="17" xfId="0" applyFont="true" applyBorder="true" applyAlignment="true" applyProtection="false">
      <alignment horizontal="general" vertical="center" textRotation="0" wrapText="false" indent="0" shrinkToFit="false"/>
      <protection locked="true" hidden="false"/>
    </xf>
    <xf numFmtId="164" fontId="29" fillId="0" borderId="17" xfId="0" applyFont="true" applyBorder="true" applyAlignment="true" applyProtection="false">
      <alignment horizontal="left" vertical="center" textRotation="0" wrapText="true" indent="0" shrinkToFit="false"/>
      <protection locked="true" hidden="false"/>
    </xf>
    <xf numFmtId="189" fontId="25" fillId="0" borderId="17" xfId="0" applyFont="true" applyBorder="true" applyAlignment="true" applyProtection="false">
      <alignment horizontal="right" vertical="center" textRotation="0" wrapText="false" indent="0" shrinkToFit="false"/>
      <protection locked="true" hidden="false"/>
    </xf>
    <xf numFmtId="164" fontId="23" fillId="0" borderId="17" xfId="0" applyFont="true" applyBorder="true" applyAlignment="true" applyProtection="false">
      <alignment horizontal="center" vertical="center" textRotation="0" wrapText="false" indent="0" shrinkToFit="false"/>
      <protection locked="true" hidden="false"/>
    </xf>
    <xf numFmtId="164" fontId="44" fillId="0" borderId="17"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64" fontId="43" fillId="0" borderId="47" xfId="0" applyFont="true" applyBorder="true" applyAlignment="true" applyProtection="false">
      <alignment horizontal="center" vertical="center" textRotation="0" wrapText="false" indent="0" shrinkToFit="false"/>
      <protection locked="true" hidden="false"/>
    </xf>
    <xf numFmtId="164" fontId="29" fillId="26" borderId="15" xfId="0" applyFont="true" applyBorder="true" applyAlignment="true" applyProtection="false">
      <alignment horizontal="center" vertical="center" textRotation="0" wrapText="true" indent="0" shrinkToFit="false"/>
      <protection locked="tru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64" fontId="33" fillId="0" borderId="0" xfId="0" applyFont="true" applyBorder="false" applyAlignment="true" applyProtection="false">
      <alignment horizontal="left" vertical="center" textRotation="0" wrapText="false" indent="0" shrinkToFit="false"/>
      <protection locked="true" hidden="false"/>
    </xf>
    <xf numFmtId="164" fontId="29" fillId="26" borderId="49" xfId="0" applyFont="true" applyBorder="true" applyAlignment="true" applyProtection="false">
      <alignment horizontal="center" vertical="center" textRotation="0" wrapText="false" indent="0" shrinkToFit="false"/>
      <protection locked="true" hidden="false"/>
    </xf>
    <xf numFmtId="164" fontId="34" fillId="26" borderId="49" xfId="0" applyFont="true" applyBorder="true" applyAlignment="true" applyProtection="false">
      <alignment horizontal="center" vertical="center" textRotation="0" wrapText="false" indent="0" shrinkToFit="false"/>
      <protection locked="true" hidden="false"/>
    </xf>
    <xf numFmtId="164" fontId="55" fillId="0" borderId="9" xfId="0" applyFont="true" applyBorder="true" applyAlignment="true" applyProtection="false">
      <alignment horizontal="center" vertical="center" textRotation="0" wrapText="false" indent="0" shrinkToFit="false"/>
      <protection locked="true" hidden="false"/>
    </xf>
    <xf numFmtId="164" fontId="56" fillId="24" borderId="15" xfId="0" applyFont="true" applyBorder="true" applyAlignment="true" applyProtection="false">
      <alignment horizontal="center" vertical="center" textRotation="0" wrapText="true" indent="0" shrinkToFit="false"/>
      <protection locked="true" hidden="false"/>
    </xf>
    <xf numFmtId="164" fontId="57" fillId="24" borderId="16" xfId="0" applyFont="true" applyBorder="true" applyAlignment="true" applyProtection="false">
      <alignment horizontal="center" vertical="center" textRotation="0" wrapText="true" indent="0" shrinkToFit="false"/>
      <protection locked="true" hidden="false"/>
    </xf>
    <xf numFmtId="164" fontId="57" fillId="24" borderId="35" xfId="0" applyFont="true" applyBorder="true" applyAlignment="true" applyProtection="false">
      <alignment horizontal="center" vertical="center" textRotation="0" wrapText="true" indent="0" shrinkToFit="false"/>
      <protection locked="true" hidden="false"/>
    </xf>
    <xf numFmtId="164" fontId="57" fillId="24" borderId="18" xfId="0" applyFont="true" applyBorder="true" applyAlignment="true" applyProtection="false">
      <alignment horizontal="center" vertical="center" textRotation="0" wrapText="true" indent="0" shrinkToFit="false"/>
      <protection locked="true" hidden="false"/>
    </xf>
    <xf numFmtId="164" fontId="56" fillId="26" borderId="15" xfId="0" applyFont="true" applyBorder="true" applyAlignment="true" applyProtection="false">
      <alignment horizontal="center" vertical="center" textRotation="0" wrapText="true" indent="0" shrinkToFit="false"/>
      <protection locked="true" hidden="false"/>
    </xf>
    <xf numFmtId="164" fontId="58" fillId="26" borderId="49" xfId="0" applyFont="true" applyBorder="true" applyAlignment="true" applyProtection="false">
      <alignment horizontal="center" vertical="center" textRotation="0" wrapText="false" indent="0" shrinkToFit="false"/>
      <protection locked="true" hidden="false"/>
    </xf>
    <xf numFmtId="166" fontId="25" fillId="0" borderId="0" xfId="38" applyFont="true" applyBorder="false" applyAlignment="true" applyProtection="true">
      <alignment horizontal="right" vertical="center" textRotation="0" wrapText="false" indent="0" shrinkToFit="false"/>
      <protection locked="true" hidden="false"/>
    </xf>
    <xf numFmtId="166" fontId="25" fillId="0" borderId="32" xfId="38" applyFont="true" applyBorder="true" applyAlignment="true" applyProtection="true">
      <alignment horizontal="right" vertical="center" textRotation="0" wrapText="false" indent="0" shrinkToFit="false"/>
      <protection locked="true" hidden="false"/>
    </xf>
    <xf numFmtId="166" fontId="25" fillId="0" borderId="0" xfId="0" applyFont="true" applyBorder="false" applyAlignment="true" applyProtection="false">
      <alignment horizontal="right" vertical="center" textRotation="0" wrapText="false" indent="0" shrinkToFit="false"/>
      <protection locked="true" hidden="false"/>
    </xf>
    <xf numFmtId="166" fontId="25" fillId="0" borderId="32" xfId="0" applyFont="true" applyBorder="true" applyAlignment="true" applyProtection="false">
      <alignment horizontal="right" vertical="center" textRotation="0" wrapText="false" indent="0" shrinkToFit="false"/>
      <protection locked="true" hidden="false"/>
    </xf>
    <xf numFmtId="166" fontId="43" fillId="0" borderId="0" xfId="0" applyFont="true" applyBorder="false" applyAlignment="true" applyProtection="false">
      <alignment horizontal="right" vertical="center" textRotation="0" wrapText="false" indent="0" shrinkToFit="false"/>
      <protection locked="true" hidden="false"/>
    </xf>
    <xf numFmtId="169" fontId="43" fillId="0" borderId="0" xfId="0" applyFont="true" applyBorder="false" applyAlignment="true" applyProtection="false">
      <alignment horizontal="right" vertical="center" textRotation="0" wrapText="false" indent="0" shrinkToFit="false"/>
      <protection locked="true" hidden="false"/>
    </xf>
    <xf numFmtId="166" fontId="43" fillId="0" borderId="32" xfId="0" applyFont="true" applyBorder="true" applyAlignment="true" applyProtection="false">
      <alignment horizontal="right" vertical="center" textRotation="0" wrapText="false" indent="0" shrinkToFit="false"/>
      <protection locked="true" hidden="false"/>
    </xf>
    <xf numFmtId="164" fontId="22" fillId="0" borderId="32" xfId="0" applyFont="true" applyBorder="true" applyAlignment="true" applyProtection="false">
      <alignment horizontal="general" vertical="center" textRotation="0" wrapText="false" indent="0" shrinkToFit="false"/>
      <protection locked="true" hidden="false"/>
    </xf>
    <xf numFmtId="164" fontId="30" fillId="26" borderId="15" xfId="0" applyFont="true" applyBorder="true" applyAlignment="true" applyProtection="false">
      <alignment horizontal="center" vertical="center" textRotation="0" wrapText="true" indent="0" shrinkToFit="false"/>
      <protection locked="true" hidden="false"/>
    </xf>
    <xf numFmtId="164" fontId="46" fillId="26" borderId="49" xfId="0" applyFont="true" applyBorder="true" applyAlignment="true" applyProtection="false">
      <alignment horizontal="left" vertical="top" textRotation="0" wrapText="false" indent="0" shrinkToFit="false"/>
      <protection locked="true" hidden="false"/>
    </xf>
  </cellXfs>
  <cellStyles count="6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輔色1 2" xfId="20" builtinId="53" customBuiltin="true"/>
    <cellStyle name="20% - 輔色2 2" xfId="21" builtinId="53" customBuiltin="true"/>
    <cellStyle name="20% - 輔色3 2" xfId="22" builtinId="53" customBuiltin="true"/>
    <cellStyle name="20% - 輔色4 2" xfId="23" builtinId="53" customBuiltin="true"/>
    <cellStyle name="20% - 輔色5 2" xfId="24" builtinId="53" customBuiltin="true"/>
    <cellStyle name="20% - 輔色6 2" xfId="25" builtinId="53" customBuiltin="true"/>
    <cellStyle name="40% - 輔色1 2" xfId="26" builtinId="53" customBuiltin="true"/>
    <cellStyle name="40% - 輔色2 2" xfId="27" builtinId="53" customBuiltin="true"/>
    <cellStyle name="40% - 輔色3 2" xfId="28" builtinId="53" customBuiltin="true"/>
    <cellStyle name="40% - 輔色4 2" xfId="29" builtinId="53" customBuiltin="true"/>
    <cellStyle name="40% - 輔色5 2" xfId="30" builtinId="53" customBuiltin="true"/>
    <cellStyle name="40% - 輔色6 2" xfId="31" builtinId="53" customBuiltin="true"/>
    <cellStyle name="60% - 輔色1 2" xfId="32" builtinId="53" customBuiltin="true"/>
    <cellStyle name="60% - 輔色2 2" xfId="33" builtinId="53" customBuiltin="true"/>
    <cellStyle name="60% - 輔色3 2" xfId="34" builtinId="53" customBuiltin="true"/>
    <cellStyle name="60% - 輔色4 2" xfId="35" builtinId="53" customBuiltin="true"/>
    <cellStyle name="60% - 輔色5 2" xfId="36" builtinId="53" customBuiltin="true"/>
    <cellStyle name="60% - 輔色6 2" xfId="37" builtinId="53" customBuiltin="true"/>
    <cellStyle name="一般 2" xfId="38" builtinId="53" customBuiltin="true"/>
    <cellStyle name="一般 3" xfId="39" builtinId="53" customBuiltin="true"/>
    <cellStyle name="一般 3 2" xfId="40" builtinId="53" customBuiltin="true"/>
    <cellStyle name="一般 3 3" xfId="41" builtinId="53" customBuiltin="true"/>
    <cellStyle name="一般 4" xfId="42" builtinId="53" customBuiltin="true"/>
    <cellStyle name="一般 5" xfId="43" builtinId="53" customBuiltin="true"/>
    <cellStyle name="一般 6" xfId="44" builtinId="53" customBuiltin="true"/>
    <cellStyle name="一般_11_10離婚情形" xfId="45" builtinId="53" customBuiltin="true"/>
    <cellStyle name="一般_19就業輔導" xfId="46" builtinId="53" customBuiltin="true"/>
    <cellStyle name="一般_t23-t46" xfId="47" builtinId="53" customBuiltin="true"/>
    <cellStyle name="一般_公職選舉" xfId="48" builtinId="53" customBuiltin="true"/>
    <cellStyle name="一般_依兩性工作平等法" xfId="49" builtinId="53" customBuiltin="true"/>
    <cellStyle name="千分位" xfId="50" builtinId="53" customBuiltin="true"/>
    <cellStyle name="千分位 2" xfId="51" builtinId="53" customBuiltin="true"/>
    <cellStyle name="千分位 2 2" xfId="52" builtinId="53" customBuiltin="true"/>
    <cellStyle name="千分位 3" xfId="53" builtinId="53" customBuiltin="true"/>
    <cellStyle name="千分位[0] 2" xfId="54" builtinId="53" customBuiltin="true"/>
    <cellStyle name="中等 2" xfId="55" builtinId="53" customBuiltin="true"/>
    <cellStyle name="合計 2" xfId="56" builtinId="53" customBuiltin="true"/>
    <cellStyle name="好 2" xfId="57" builtinId="53" customBuiltin="true"/>
    <cellStyle name="百分比" xfId="58" builtinId="53" customBuiltin="true"/>
    <cellStyle name="計算方式 2" xfId="59" builtinId="53" customBuiltin="true"/>
    <cellStyle name="連結的儲存格 2" xfId="60" builtinId="53" customBuiltin="true"/>
    <cellStyle name="備註 2" xfId="61" builtinId="53" customBuiltin="true"/>
    <cellStyle name="超連結" xfId="62" builtinId="53" customBuiltin="true"/>
    <cellStyle name="說明文字 2" xfId="63" builtinId="53" customBuiltin="true"/>
    <cellStyle name="輔色1 2" xfId="64" builtinId="53" customBuiltin="true"/>
    <cellStyle name="輔色2 2" xfId="65" builtinId="53" customBuiltin="true"/>
    <cellStyle name="輔色3 2" xfId="66" builtinId="53" customBuiltin="true"/>
    <cellStyle name="輔色4 2" xfId="67" builtinId="53" customBuiltin="true"/>
    <cellStyle name="輔色5 2" xfId="68" builtinId="53" customBuiltin="true"/>
    <cellStyle name="輔色6 2" xfId="69" builtinId="53" customBuiltin="true"/>
    <cellStyle name="標題 1 2" xfId="70" builtinId="53" customBuiltin="true"/>
    <cellStyle name="標題 2 2" xfId="71" builtinId="53" customBuiltin="true"/>
    <cellStyle name="標題 3 2" xfId="72" builtinId="53" customBuiltin="true"/>
    <cellStyle name="標題 4 2" xfId="73" builtinId="53" customBuiltin="true"/>
    <cellStyle name="標題 5" xfId="74" builtinId="53" customBuiltin="true"/>
    <cellStyle name="輸入 2" xfId="75" builtinId="53" customBuiltin="true"/>
    <cellStyle name="輸出 2" xfId="76" builtinId="53" customBuiltin="true"/>
    <cellStyle name="檢查儲存格 2" xfId="77" builtinId="53" customBuiltin="true"/>
    <cellStyle name="壞 2" xfId="78" builtinId="53" customBuiltin="true"/>
    <cellStyle name="警告文字 2" xfId="79" builtinId="53" customBuiltin="true"/>
  </cellStyles>
  <colors>
    <indexedColors>
      <rgbColor rgb="FF000000"/>
      <rgbColor rgb="FFFFFFFF"/>
      <rgbColor rgb="FFFF0000"/>
      <rgbColor rgb="FF00FF00"/>
      <rgbColor rgb="FF0000FF"/>
      <rgbColor rgb="FFFCD5B4"/>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BF1DE"/>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www.immigration.gov.tw/lp.asp?ctNode=29699&amp;CtUnit=16434&amp;BaseDSD=7&amp;mp=1" TargetMode="External"/><Relationship Id="rId3" Type="http://schemas.openxmlformats.org/officeDocument/2006/relationships/hyperlink" Target="http://www.dgbas.gov.tw/ct.asp?xItem=18844&amp;ctNode=4943&amp;mp=1" TargetMode="External"/><Relationship Id="rId4" Type="http://schemas.openxmlformats.org/officeDocument/2006/relationships/hyperlink" Target="http://www.mol.gov.tw/statistics/2452/2465/" TargetMode="External"/><Relationship Id="rId5" Type="http://schemas.openxmlformats.org/officeDocument/2006/relationships/hyperlink" Target="http://www.bli.gov.tw/sub.aspx?a=2ZFpAddhEYE%3D" TargetMode="External"/><Relationship Id="rId6" Type="http://schemas.openxmlformats.org/officeDocument/2006/relationships/hyperlink" Target="https://www.bli.gov.tw/sub.aspx?a=RCqTE3bbebI%3D" TargetMode="External"/><Relationship Id="rId7" Type="http://schemas.openxmlformats.org/officeDocument/2006/relationships/hyperlink" Target="http://www.bli.gov.tw/sub.aspx?a=RCqTE3bbebI%3D" TargetMode="External"/><Relationship Id="rId8" Type="http://schemas.openxmlformats.org/officeDocument/2006/relationships/hyperlink" Target="http://www.bot.com.tw/GESSI/Statics/pages/statics_page6.aspx" TargetMode="External"/><Relationship Id="rId9" Type="http://schemas.openxmlformats.org/officeDocument/2006/relationships/hyperlink" Target="http://depart.moe.edu.tw/ED4500/cp.aspx?n=DCD2BE18CFAF30D0" TargetMode="External"/><Relationship Id="rId10" Type="http://schemas.openxmlformats.org/officeDocument/2006/relationships/hyperlink" Target="http://depart.moe.edu.tw/ED4500/News_Content.aspx?n=5A930C32CC6C3818&amp;sms=91B3AAE8C6388B96&amp;s=96B1633791CBD94E" TargetMode="External"/><Relationship Id="rId11" Type="http://schemas.openxmlformats.org/officeDocument/2006/relationships/hyperlink" Target="http://depart.moe.edu.tw/ED4500/News_Content.aspx?n=5A930C32CC6C3818&amp;sms=91B3AAE8C6388B96&amp;s=96B1633791CBD94E" TargetMode="External"/><Relationship Id="rId12" Type="http://schemas.openxmlformats.org/officeDocument/2006/relationships/hyperlink" Target="http://depart.moe.edu.tw/ED4500/News_Content.aspx?n=5A930C32CC6C3818&amp;sms=91B3AAE8C6388B96&amp;s=96B1633791CBD94E" TargetMode="External"/><Relationship Id="rId13" Type="http://schemas.openxmlformats.org/officeDocument/2006/relationships/hyperlink" Target="http://depart.moe.edu.tw/ED4500/News_Content.aspx?n=5A930C32CC6C3818&amp;sms=91B3AAE8C6388B96&amp;s=96B1633791CBD94E" TargetMode="External"/><Relationship Id="rId14" Type="http://schemas.openxmlformats.org/officeDocument/2006/relationships/hyperlink" Target="http://depart.moe.edu.tw/ED4500/News_Content.aspx?n=5A930C32CC6C3818&amp;sms=91B3AAE8C6388B96&amp;s=96B1633791CBD94E" TargetMode="External"/><Relationship Id="rId15" Type="http://schemas.openxmlformats.org/officeDocument/2006/relationships/hyperlink" Target="http://depart.moe.edu.tw/ED4500/News_Content.aspx?n=5A930C32CC6C3818&amp;sms=91B3AAE8C6388B96&amp;s=96B1633791CBD94E" TargetMode="External"/><Relationship Id="rId16" Type="http://schemas.openxmlformats.org/officeDocument/2006/relationships/hyperlink" Target="http://depart.moe.edu.tw/ED4500/News_Content.aspx?n=5A930C32CC6C3818&amp;sms=91B3AAE8C6388B96&amp;s=96B1633791CBD94E" TargetMode="External"/><Relationship Id="rId17" Type="http://schemas.openxmlformats.org/officeDocument/2006/relationships/hyperlink" Target="http://depart.moe.edu.tw/ED4500/News_Content.aspx?n=5A930C32CC6C3818&amp;sms=91B3AAE8C6388B96&amp;s=96B1633791CBD94E" TargetMode="External"/><Relationship Id="rId18" Type="http://schemas.openxmlformats.org/officeDocument/2006/relationships/hyperlink" Target="http://depart.moe.edu.tw/ED4500/cp.aspx?n=DCD2BE18CFAF30D0" TargetMode="External"/><Relationship Id="rId19" Type="http://schemas.openxmlformats.org/officeDocument/2006/relationships/hyperlink" Target="http://depart.moe.edu.tw/ED4500/cp.aspx?n=DCD2BE18CFAF30D0" TargetMode="External"/><Relationship Id="rId20" Type="http://schemas.openxmlformats.org/officeDocument/2006/relationships/hyperlink" Target="http://depart.moe.edu.tw/ED4500/cp.aspx?n=DCD2BE18CFAF30D0" TargetMode="External"/><Relationship Id="rId21" Type="http://schemas.openxmlformats.org/officeDocument/2006/relationships/hyperlink" Target="http://depart.moe.edu.tw/ED4500/cp.aspx?n=DCD2BE18CFAF30D0" TargetMode="External"/><Relationship Id="rId22" Type="http://schemas.openxmlformats.org/officeDocument/2006/relationships/hyperlink" Target="http://depart.moe.edu.tw/ED4500/cp.aspx?n=DCD2BE18CFAF30D0" TargetMode="External"/><Relationship Id="rId23" Type="http://schemas.openxmlformats.org/officeDocument/2006/relationships/hyperlink" Target="http://www.gender.ey.gov.tw/gecdb/Stat_Statistics_DetailData.aspx?sn=CTE1CnibG849cP2W53t%2BqQ%3D%3D&amp;d=194q2o4%2BotzoYO%2B8OAMYew%3D%3D" TargetMode="External"/><Relationship Id="rId24" Type="http://schemas.openxmlformats.org/officeDocument/2006/relationships/hyperlink" Target="http://www.gender.ey.gov.tw/gecdb/Stat_Statistics_DetailData.aspx?sn=LAOrzh%2B267PlQ7vuOKdq6g%3D%3D&amp;d=194q2o4%2BotzoYO%2B8OAMYew%3D%3D" TargetMode="External"/><Relationship Id="rId25" Type="http://schemas.openxmlformats.org/officeDocument/2006/relationships/hyperlink" Target="https://dep.mohw.gov.tw/DOS/np-3733-113.html" TargetMode="External"/><Relationship Id="rId26" Type="http://schemas.openxmlformats.org/officeDocument/2006/relationships/hyperlink" Target="http://depart.moe.edu.tw/ED4500/cp.aspx?n=0A95D1021CCA80AE" TargetMode="External"/><Relationship Id="rId27" Type="http://schemas.openxmlformats.org/officeDocument/2006/relationships/hyperlink" Target="http://db.cec.gov.tw/histMain.jsp?voteSel=20160101A1" TargetMode="External"/><Relationship Id="rId28" Type="http://schemas.openxmlformats.org/officeDocument/2006/relationships/hyperlink" Target="https://www.ly.gov.tw/Pages/List.aspx?nodeid=109" TargetMode="External"/><Relationship Id="rId29" Type="http://schemas.openxmlformats.org/officeDocument/2006/relationships/hyperlink" Target="http://www.coa.gov.tw/ws.php?id=2447105" TargetMode="External"/><Relationship Id="rId30" Type="http://schemas.openxmlformats.org/officeDocument/2006/relationships/hyperlink" Target="http://www.coa.gov.tw/ws.php?id=2447105" TargetMode="External"/><Relationship Id="rId31" Type="http://schemas.openxmlformats.org/officeDocument/2006/relationships/hyperlink" Target="http://geostat.motc.gov.tw/dmz/mocdx/stat-o.html" TargetMode="External"/><Relationship Id="rId32" Type="http://schemas.openxmlformats.org/officeDocument/2006/relationships/drawing" Target="../drawings/drawing1.xml"/><Relationship Id="rId3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6.2"/>
  <cols>
    <col collapsed="false" hidden="false" max="2" min="1" style="1" width="5.53266331658292"/>
    <col collapsed="false" hidden="false" max="4" min="3" style="2" width="8.2964824120603"/>
    <col collapsed="false" hidden="false" max="5" min="5" style="2" width="6.17085427135678"/>
    <col collapsed="false" hidden="false" max="7" min="6" style="2" width="7.12562814070352"/>
    <col collapsed="false" hidden="false" max="8" min="8" style="2" width="6.17085427135678"/>
    <col collapsed="false" hidden="false" max="10" min="9" style="2" width="7.12562814070352"/>
    <col collapsed="false" hidden="false" max="11" min="11" style="2" width="6.17085427135678"/>
    <col collapsed="false" hidden="false" max="13" min="12" style="3" width="7.12562814070352"/>
    <col collapsed="false" hidden="false" max="15" min="14" style="3" width="8.40201005025126"/>
    <col collapsed="false" hidden="false" max="17" min="16" style="3" width="7.12562814070352"/>
    <col collapsed="false" hidden="false" max="21" min="18" style="3" width="5.53266331658292"/>
    <col collapsed="false" hidden="false" max="22" min="22" style="3" width="4.678391959799"/>
    <col collapsed="false" hidden="false" max="25" min="23" style="3" width="5.53266331658292"/>
    <col collapsed="false" hidden="false" max="26" min="26" style="2" width="4.678391959799"/>
    <col collapsed="false" hidden="false" max="27" min="27" style="2" width="5.53266331658292"/>
    <col collapsed="false" hidden="false" max="28" min="28" style="2" width="6.38190954773869"/>
    <col collapsed="false" hidden="false" max="29" min="29" style="2" width="5.53266331658292"/>
    <col collapsed="false" hidden="false" max="30" min="30" style="2" width="6.38190954773869"/>
    <col collapsed="false" hidden="false" max="31" min="31" style="4" width="8.2964824120603"/>
    <col collapsed="false" hidden="false" max="32" min="32" style="2" width="6.38190954773869"/>
    <col collapsed="false" hidden="false" max="33" min="33" style="2" width="5.53266331658292"/>
    <col collapsed="false" hidden="false" max="34" min="34" style="2" width="4.678391959799"/>
    <col collapsed="false" hidden="false" max="35" min="35" style="2" width="5.53266331658292"/>
    <col collapsed="false" hidden="false" max="36" min="36" style="2" width="5.42713567839196"/>
    <col collapsed="false" hidden="false" max="38" min="37" style="2" width="6.38190954773869"/>
    <col collapsed="false" hidden="false" max="39" min="39" style="2" width="5.53266331658292"/>
    <col collapsed="false" hidden="false" max="41" min="40" style="2" width="6.38190954773869"/>
    <col collapsed="false" hidden="false" max="42" min="42" style="2" width="5.53266331658292"/>
    <col collapsed="false" hidden="false" max="44" min="43" style="2" width="6.17085427135678"/>
    <col collapsed="false" hidden="false" max="47" min="45" style="2" width="5.42713567839196"/>
    <col collapsed="false" hidden="false" max="48" min="48" style="2" width="6.17085427135678"/>
    <col collapsed="false" hidden="false" max="49" min="49" style="2" width="5.53266331658292"/>
    <col collapsed="false" hidden="false" max="51" min="50" style="2" width="8.40201005025126"/>
    <col collapsed="false" hidden="false" max="55" min="52" style="2" width="7.12562814070352"/>
    <col collapsed="false" hidden="false" max="58" min="56" style="2" width="6.38190954773869"/>
    <col collapsed="false" hidden="false" max="59" min="59" style="2" width="7.12562814070352"/>
    <col collapsed="false" hidden="false" max="60" min="60" style="5" width="7.12562814070352"/>
    <col collapsed="false" hidden="false" max="61" min="61" style="5" width="6.38190954773869"/>
    <col collapsed="false" hidden="false" max="62" min="62" style="5" width="7.12562814070352"/>
    <col collapsed="false" hidden="false" max="71" min="63" style="5" width="6.38190954773869"/>
    <col collapsed="false" hidden="false" max="81" min="72" style="5" width="5.42713567839196"/>
    <col collapsed="false" hidden="false" max="83" min="82" style="5" width="4.57286432160804"/>
    <col collapsed="false" hidden="false" max="84" min="84" style="5" width="4.25628140703518"/>
    <col collapsed="false" hidden="false" max="86" min="85" style="5" width="5.42713567839196"/>
    <col collapsed="false" hidden="false" max="93" min="87" style="5" width="6.17085427135678"/>
    <col collapsed="false" hidden="false" max="95" min="94" style="5" width="7.12562814070352"/>
    <col collapsed="false" hidden="false" max="98" min="96" style="5" width="4.57286432160804"/>
    <col collapsed="false" hidden="false" max="107" min="99" style="5" width="5.42713567839196"/>
    <col collapsed="false" hidden="false" max="109" min="108" style="5" width="3.2964824120603"/>
    <col collapsed="false" hidden="false" max="110" min="110" style="5" width="4.25628140703518"/>
    <col collapsed="false" hidden="false" max="116" min="111" style="5" width="5.42713567839196"/>
    <col collapsed="false" hidden="false" max="119" min="117" style="5" width="6.17085427135678"/>
    <col collapsed="false" hidden="false" max="128" min="120" style="5" width="4.57286432160804"/>
    <col collapsed="false" hidden="false" max="131" min="129" style="5" width="5.42713567839196"/>
    <col collapsed="false" hidden="false" max="133" min="132" style="5" width="3.93467336683417"/>
    <col collapsed="false" hidden="false" max="134" min="134" style="5" width="3.51256281407035"/>
    <col collapsed="false" hidden="false" max="136" min="135" style="5" width="4.25628140703518"/>
    <col collapsed="false" hidden="false" max="140" min="137" style="5" width="5.10552763819096"/>
    <col collapsed="false" hidden="false" max="141" min="141" style="5" width="6.17085427135678"/>
    <col collapsed="false" hidden="false" max="142" min="142" style="5" width="7.12562814070352"/>
    <col collapsed="false" hidden="false" max="143" min="143" style="5" width="7.97989949748744"/>
    <col collapsed="false" hidden="false" max="154" min="144" style="5" width="4.57286432160804"/>
    <col collapsed="false" hidden="false" max="155" min="155" style="5" width="5.42713567839196"/>
    <col collapsed="false" hidden="false" max="156" min="156" style="5" width="4.25628140703518"/>
    <col collapsed="false" hidden="false" max="161" min="157" style="5" width="5.53266331658292"/>
    <col collapsed="false" hidden="false" max="163" min="162" style="5" width="6.38190954773869"/>
    <col collapsed="false" hidden="false" max="170" min="164" style="5" width="5.53266331658292"/>
    <col collapsed="false" hidden="false" max="171" min="171" style="6" width="6.38190954773869"/>
    <col collapsed="false" hidden="false" max="172" min="172" style="5" width="5.53266331658292"/>
    <col collapsed="false" hidden="false" max="173" min="173" style="7" width="6.38190954773869"/>
    <col collapsed="false" hidden="false" max="174" min="174" style="5" width="3.2964824120603"/>
    <col collapsed="false" hidden="false" max="175" min="175" style="5" width="3.51256281407035"/>
    <col collapsed="false" hidden="false" max="176" min="176" style="5" width="4.25628140703518"/>
    <col collapsed="false" hidden="false" max="185" min="177" style="5" width="5.53266331658292"/>
    <col collapsed="false" hidden="false" max="189" min="186" style="5" width="4.25628140703518"/>
    <col collapsed="false" hidden="false" max="193" min="190" style="5" width="4.678391959799"/>
    <col collapsed="false" hidden="false" max="200" min="194" style="5" width="5.53266331658292"/>
    <col collapsed="false" hidden="false" max="205" min="201" style="5" width="4.678391959799"/>
    <col collapsed="false" hidden="false" max="206" min="206" style="5" width="4.25628140703518"/>
    <col collapsed="false" hidden="false" max="214" min="207" style="5" width="5.53266331658292"/>
    <col collapsed="false" hidden="false" max="215" min="215" style="5" width="3.51256281407035"/>
    <col collapsed="false" hidden="false" max="218" min="216" style="5" width="5.53266331658292"/>
    <col collapsed="false" hidden="false" max="219" min="219" style="5" width="4.678391959799"/>
    <col collapsed="false" hidden="false" max="221" min="220" style="5" width="5.53266331658292"/>
    <col collapsed="false" hidden="false" max="223" min="222" style="5" width="7.55276381909548"/>
    <col collapsed="false" hidden="false" max="225" min="224" style="5" width="5.53266331658292"/>
    <col collapsed="false" hidden="false" max="226" min="226" style="5" width="4.678391959799"/>
    <col collapsed="false" hidden="false" max="230" min="227" style="5" width="5.53266331658292"/>
    <col collapsed="false" hidden="false" max="232" min="231" style="5" width="6.38190954773869"/>
    <col collapsed="false" hidden="false" max="235" min="233" style="5" width="5.53266331658292"/>
    <col collapsed="false" hidden="false" max="241" min="236" style="5" width="5.21105527638191"/>
    <col collapsed="false" hidden="false" max="243" min="242" style="5" width="6.17085427135678"/>
    <col collapsed="false" hidden="false" max="245" min="244" style="5" width="4.25628140703518"/>
    <col collapsed="false" hidden="false" max="247" min="246" style="5" width="3.2964824120603"/>
    <col collapsed="false" hidden="false" max="249" min="248" style="5" width="6.17085427135678"/>
    <col collapsed="false" hidden="false" max="251" min="250" style="5" width="4.25628140703518"/>
    <col collapsed="false" hidden="false" max="253" min="252" style="5" width="3.2964824120603"/>
    <col collapsed="false" hidden="false" max="255" min="254" style="5" width="5.53266331658292"/>
    <col collapsed="false" hidden="false" max="259" min="256" style="5" width="4.678391959799"/>
    <col collapsed="false" hidden="false" max="261" min="260" style="5" width="5.53266331658292"/>
    <col collapsed="false" hidden="false" max="265" min="262" style="5" width="4.678391959799"/>
    <col collapsed="false" hidden="false" max="276" min="266" style="5" width="6.7035175879397"/>
    <col collapsed="false" hidden="false" max="287" min="277" style="5" width="6.17085427135678"/>
    <col collapsed="false" hidden="false" max="290" min="288" style="8" width="7.12562814070352"/>
    <col collapsed="false" hidden="false" max="292" min="291" style="8" width="6.17085427135678"/>
    <col collapsed="false" hidden="false" max="293" min="293" style="8" width="5.42713567839196"/>
    <col collapsed="false" hidden="false" max="294" min="294" style="8" width="7.12562814070352"/>
    <col collapsed="false" hidden="false" max="295" min="295" style="8" width="5.42713567839196"/>
    <col collapsed="false" hidden="false" max="296" min="296" style="8" width="6.17085427135678"/>
    <col collapsed="false" hidden="false" max="297" min="297" style="8" width="4.57286432160804"/>
    <col collapsed="false" hidden="false" max="298" min="298" style="8" width="7.12562814070352"/>
    <col collapsed="false" hidden="false" max="299" min="299" style="8" width="5.42713567839196"/>
    <col collapsed="false" hidden="false" max="300" min="300" style="8" width="6.17085427135678"/>
    <col collapsed="false" hidden="false" max="301" min="301" style="8" width="4.57286432160804"/>
    <col collapsed="false" hidden="false" max="302" min="302" style="8" width="7.12562814070352"/>
    <col collapsed="false" hidden="false" max="303" min="303" style="8" width="5.42713567839196"/>
    <col collapsed="false" hidden="false" max="304" min="304" style="8" width="6.17085427135678"/>
    <col collapsed="false" hidden="false" max="305" min="305" style="8" width="4.57286432160804"/>
    <col collapsed="false" hidden="false" max="306" min="306" style="8" width="7.12562814070352"/>
    <col collapsed="false" hidden="false" max="307" min="307" style="8" width="5.42713567839196"/>
    <col collapsed="false" hidden="false" max="309" min="308" style="9" width="6.38190954773869"/>
    <col collapsed="false" hidden="false" max="311" min="310" style="9" width="5.53266331658292"/>
    <col collapsed="false" hidden="false" max="315" min="312" style="9" width="5.21105527638191"/>
    <col collapsed="false" hidden="false" max="339" min="316" style="8" width="5.84924623115578"/>
    <col collapsed="false" hidden="false" max="347" min="340" style="8" width="5.42713567839196"/>
    <col collapsed="false" hidden="false" max="373" min="348" style="8" width="4.57286432160804"/>
    <col collapsed="false" hidden="false" max="375" min="374" style="10" width="5.53266331658292"/>
    <col collapsed="false" hidden="false" max="379" min="376" style="10" width="4.25628140703518"/>
    <col collapsed="false" hidden="false" max="381" min="380" style="10" width="3.51256281407035"/>
    <col collapsed="false" hidden="false" max="383" min="382" style="10" width="4.25628140703518"/>
    <col collapsed="false" hidden="false" max="384" min="384" style="10" width="5.42713567839196"/>
    <col collapsed="false" hidden="false" max="400" min="385" style="2" width="5.10552763819096"/>
    <col collapsed="false" hidden="false" max="402" min="401" style="5" width="4.25628140703518"/>
    <col collapsed="false" hidden="false" max="404" min="403" style="5" width="5.10552763819096"/>
    <col collapsed="false" hidden="false" max="406" min="405" style="5" width="4.25628140703518"/>
    <col collapsed="false" hidden="false" max="408" min="407" style="5" width="5.10552763819096"/>
    <col collapsed="false" hidden="false" max="414" min="409" style="5" width="4.25628140703518"/>
    <col collapsed="false" hidden="false" max="446" min="415" style="5" width="5.10552763819096"/>
    <col collapsed="false" hidden="false" max="448" min="447" style="5" width="5.53266331658292"/>
    <col collapsed="false" hidden="false" max="454" min="449" style="5" width="4.678391959799"/>
    <col collapsed="false" hidden="false" max="456" min="455" style="5" width="5.53266331658292"/>
    <col collapsed="false" hidden="false" max="458" min="457" style="5" width="4.678391959799"/>
    <col collapsed="false" hidden="false" max="494" min="459" style="5" width="4.25628140703518"/>
    <col collapsed="false" hidden="false" max="496" min="495" style="5" width="6.17085427135678"/>
    <col collapsed="false" hidden="false" max="498" min="497" style="5" width="4.46733668341709"/>
    <col collapsed="false" hidden="false" max="499" min="499" style="5" width="7.12562814070352"/>
    <col collapsed="false" hidden="false" max="501" min="500" style="5" width="5.42713567839196"/>
    <col collapsed="false" hidden="false" max="503" min="502" style="5" width="4.46733668341709"/>
    <col collapsed="false" hidden="false" max="504" min="504" style="5" width="6.17085427135678"/>
    <col collapsed="false" hidden="false" max="505" min="505" style="5" width="4.25628140703518"/>
    <col collapsed="false" hidden="false" max="508" min="506" style="5" width="5.42713567839196"/>
    <col collapsed="false" hidden="false" max="512" min="509" style="5" width="4.678391959799"/>
    <col collapsed="false" hidden="false" max="513" min="513" style="5" width="5"/>
    <col collapsed="false" hidden="false" max="514" min="514" style="5" width="4.89447236180905"/>
    <col collapsed="false" hidden="false" max="515" min="515" style="5" width="5.42713567839196"/>
    <col collapsed="false" hidden="false" max="516" min="516" style="5" width="5.10552763819096"/>
    <col collapsed="false" hidden="false" max="517" min="517" style="5" width="5.21105527638191"/>
    <col collapsed="false" hidden="false" max="518" min="518" style="5" width="5.53266331658292"/>
    <col collapsed="false" hidden="false" max="524" min="519" style="5" width="5.21105527638191"/>
    <col collapsed="false" hidden="false" max="525" min="525" style="5" width="4.78894472361809"/>
    <col collapsed="false" hidden="false" max="526" min="526" style="5" width="5.21105527638191"/>
    <col collapsed="false" hidden="false" max="527" min="527" style="5" width="4.57286432160804"/>
    <col collapsed="false" hidden="false" max="528" min="528" style="5" width="4.678391959799"/>
    <col collapsed="false" hidden="false" max="529" min="529" style="5" width="5.21105527638191"/>
    <col collapsed="false" hidden="false" max="530" min="530" style="5" width="5"/>
    <col collapsed="false" hidden="false" max="531" min="531" style="5" width="8.08542713567839"/>
    <col collapsed="false" hidden="false" max="540" min="532" style="5" width="6.80904522613065"/>
    <col collapsed="false" hidden="false" max="558" min="541" style="5" width="5.42713567839196"/>
    <col collapsed="false" hidden="false" max="559" min="559" style="5" width="7.86934673366834"/>
    <col collapsed="false" hidden="false" max="568" min="560" style="5" width="6.80904522613065"/>
    <col collapsed="false" hidden="false" max="569" min="569" style="5" width="4.78894472361809"/>
    <col collapsed="false" hidden="false" max="570" min="570" style="5" width="4.57286432160804"/>
    <col collapsed="false" hidden="false" max="571" min="571" style="5" width="5.21105527638191"/>
    <col collapsed="false" hidden="false" max="572" min="572" style="5" width="4.678391959799"/>
    <col collapsed="false" hidden="false" max="573" min="573" style="5" width="5.42713567839196"/>
    <col collapsed="false" hidden="false" max="574" min="574" style="5" width="5.53266331658292"/>
    <col collapsed="false" hidden="false" max="575" min="575" style="5" width="4.678391959799"/>
    <col collapsed="false" hidden="false" max="576" min="576" style="5" width="4.46733668341709"/>
    <col collapsed="false" hidden="false" max="577" min="577" style="5" width="4.78894472361809"/>
    <col collapsed="false" hidden="false" max="578" min="578" style="5" width="4.46733668341709"/>
    <col collapsed="false" hidden="false" max="579" min="579" style="5" width="4.57286432160804"/>
    <col collapsed="false" hidden="false" max="580" min="580" style="5" width="5.10552763819096"/>
    <col collapsed="false" hidden="false" max="582" min="581" style="5" width="4.89447236180905"/>
    <col collapsed="false" hidden="false" max="596" min="583" style="5" width="4.46733668341709"/>
    <col collapsed="false" hidden="false" max="597" min="597" style="5" width="6.5929648241206"/>
    <col collapsed="false" hidden="false" max="623" min="598" style="5" width="5.42713567839196"/>
    <col collapsed="false" hidden="false" max="626" min="624" style="5" width="4.15075376884422"/>
    <col collapsed="false" hidden="false" max="646" min="627" style="11" width="7.34170854271357"/>
    <col collapsed="false" hidden="false" max="686" min="647" style="11" width="9.36180904522613"/>
    <col collapsed="false" hidden="false" max="690" min="687" style="5" width="8.08542713567839"/>
    <col collapsed="false" hidden="false" max="694" min="691" style="8" width="7.65829145728643"/>
    <col collapsed="false" hidden="false" max="698" min="695" style="8" width="4.89447236180905"/>
    <col collapsed="false" hidden="false" max="699" min="699" style="8" width="6.06532663316583"/>
    <col collapsed="false" hidden="false" max="702" min="700" style="8" width="4.89447236180905"/>
    <col collapsed="false" hidden="false" max="703" min="703" style="8" width="6.38190954773869"/>
    <col collapsed="false" hidden="false" max="706" min="704" style="8" width="4.89447236180905"/>
    <col collapsed="false" hidden="false" max="707" min="707" style="8" width="5.74371859296482"/>
    <col collapsed="false" hidden="false" max="710" min="708" style="8" width="4.89447236180905"/>
    <col collapsed="false" hidden="false" max="711" min="711" style="8" width="5.84924623115578"/>
    <col collapsed="false" hidden="false" max="719" min="712" style="8" width="4.89447236180905"/>
    <col collapsed="false" hidden="false" max="722" min="720" style="12" width="4.89447236180905"/>
    <col collapsed="false" hidden="false" max="723" min="723" style="12" width="5.63819095477387"/>
    <col collapsed="false" hidden="false" max="724" min="724" style="12" width="4.89447236180905"/>
    <col collapsed="false" hidden="false" max="730" min="725" style="8" width="7.12562814070352"/>
    <col collapsed="false" hidden="false" max="731" min="731" style="8" width="5.42713567839196"/>
    <col collapsed="false" hidden="false" max="743" min="732" style="8" width="7.12562814070352"/>
    <col collapsed="false" hidden="false" max="747" min="744" style="8" width="8.2964824120603"/>
    <col collapsed="false" hidden="false" max="750" min="748" style="8" width="8.61809045226131"/>
    <col collapsed="false" hidden="false" max="751" min="751" style="8" width="4.25628140703518"/>
    <col collapsed="false" hidden="false" max="752" min="752" style="8" width="5.53266331658292"/>
    <col collapsed="false" hidden="false" max="753" min="753" style="8" width="4.25628140703518"/>
    <col collapsed="false" hidden="false" max="754" min="754" style="8" width="5.53266331658292"/>
    <col collapsed="false" hidden="false" max="755" min="755" style="8" width="4.25628140703518"/>
    <col collapsed="false" hidden="false" max="756" min="756" style="8" width="5.53266331658292"/>
    <col collapsed="false" hidden="false" max="757" min="757" style="8" width="4.25628140703518"/>
    <col collapsed="false" hidden="false" max="758" min="758" style="8" width="5.53266331658292"/>
    <col collapsed="false" hidden="false" max="759" min="759" style="8" width="4.25628140703518"/>
    <col collapsed="false" hidden="false" max="760" min="760" style="8" width="5.53266331658292"/>
    <col collapsed="false" hidden="false" max="761" min="761" style="8" width="4.25628140703518"/>
    <col collapsed="false" hidden="false" max="762" min="762" style="8" width="5.53266331658292"/>
    <col collapsed="false" hidden="false" max="790" min="763" style="11" width="6.06532663316583"/>
    <col collapsed="false" hidden="false" max="792" min="791" style="8" width="4.25628140703518"/>
    <col collapsed="false" hidden="false" max="793" min="793" style="8" width="5.53266331658292"/>
    <col collapsed="false" hidden="false" max="794" min="794" style="8" width="5.21105527638191"/>
    <col collapsed="false" hidden="false" max="795" min="795" style="8" width="4.25628140703518"/>
    <col collapsed="false" hidden="false" max="796" min="796" style="8" width="5.53266331658292"/>
    <col collapsed="false" hidden="false" max="799" min="797" style="8" width="7.97989949748744"/>
    <col collapsed="false" hidden="false" max="802" min="800" style="8" width="13.8291457286432"/>
    <col collapsed="false" hidden="false" max="804" min="803" style="8" width="5.42713567839196"/>
    <col collapsed="false" hidden="false" max="806" min="805" style="8" width="6.17085427135678"/>
    <col collapsed="false" hidden="false" max="807" min="807" style="8" width="5.42713567839196"/>
    <col collapsed="false" hidden="false" max="810" min="808" style="8" width="6.17085427135678"/>
    <col collapsed="false" hidden="false" max="815" min="811" style="8" width="5.42713567839196"/>
    <col collapsed="false" hidden="false" max="817" min="816" style="8" width="9.04020100502513"/>
    <col collapsed="false" hidden="false" max="819" min="818" style="8" width="7.86934673366834"/>
    <col collapsed="false" hidden="false" max="821" min="820" style="8" width="11.4874371859296"/>
    <col collapsed="false" hidden="false" max="827" min="822" style="5" width="6.17085427135678"/>
    <col collapsed="false" hidden="false" max="830" min="828" style="5" width="5.42713567839196"/>
    <col collapsed="false" hidden="false" max="834" min="831" style="11" width="10"/>
    <col collapsed="false" hidden="false" max="842" min="835" style="1" width="8.08542713567839"/>
    <col collapsed="false" hidden="false" max="845" min="843" style="8" width="4.25628140703518"/>
    <col collapsed="false" hidden="false" max="848" min="846" style="8" width="5.53266331658292"/>
    <col collapsed="false" hidden="false" max="851" min="849" style="8" width="4.25628140703518"/>
    <col collapsed="false" hidden="false" max="854" min="852" style="8" width="5.53266331658292"/>
    <col collapsed="false" hidden="false" max="855" min="855" style="8" width="6.38190954773869"/>
    <col collapsed="false" hidden="false" max="856" min="856" style="8" width="5.53266331658292"/>
    <col collapsed="false" hidden="false" max="870" min="857" style="8" width="5.21105527638191"/>
    <col collapsed="false" hidden="false" max="871" min="871" style="8" width="13.6130653266332"/>
    <col collapsed="false" hidden="false" max="874" min="872" style="13" width="5.53266331658292"/>
    <col collapsed="false" hidden="false" max="875" min="875" style="14" width="10"/>
    <col collapsed="false" hidden="false" max="876" min="876" style="14" width="9.36180904522613"/>
    <col collapsed="false" hidden="false" max="877" min="877" style="8" width="5.10552763819096"/>
    <col collapsed="false" hidden="false" max="878" min="878" style="8" width="5.84924623115578"/>
    <col collapsed="false" hidden="false" max="885" min="879" style="8" width="5.10552763819096"/>
    <col collapsed="false" hidden="false" max="887" min="886" style="8" width="5.84924623115578"/>
    <col collapsed="false" hidden="false" max="888" min="888" style="8" width="5.10552763819096"/>
    <col collapsed="false" hidden="false" max="889" min="889" style="8" width="5.95477386934673"/>
    <col collapsed="false" hidden="false" max="890" min="890" style="8" width="6.80904522613065"/>
    <col collapsed="false" hidden="false" max="897" min="891" style="8" width="5.10552763819096"/>
    <col collapsed="false" hidden="false" max="899" min="898" style="8" width="6.38190954773869"/>
    <col collapsed="false" hidden="false" max="901" min="900" style="8" width="4.25628140703518"/>
    <col collapsed="false" hidden="false" max="904" min="902" style="8" width="5.53266331658292"/>
    <col collapsed="false" hidden="false" max="905" min="905" style="8" width="4.25628140703518"/>
    <col collapsed="false" hidden="false" max="906" min="906" style="8" width="5.53266331658292"/>
    <col collapsed="false" hidden="false" max="907" min="907" style="8" width="4.25628140703518"/>
    <col collapsed="false" hidden="false" max="909" min="908" style="8" width="5.53266331658292"/>
    <col collapsed="false" hidden="false" max="910" min="910" style="8" width="6.38190954773869"/>
    <col collapsed="false" hidden="false" max="911" min="911" style="8" width="5.53266331658292"/>
    <col collapsed="false" hidden="false" max="913" min="912" style="8" width="6.38190954773869"/>
    <col collapsed="false" hidden="false" max="915" min="914" style="8" width="5.53266331658292"/>
    <col collapsed="false" hidden="false" max="917" min="916" style="8" width="6.38190954773869"/>
    <col collapsed="false" hidden="false" max="919" min="918" style="8" width="6.17085427135678"/>
    <col collapsed="false" hidden="false" max="921" min="920" style="8" width="5.53266331658292"/>
    <col collapsed="false" hidden="false" max="927" min="922" style="8" width="4.25628140703518"/>
    <col collapsed="false" hidden="false" max="928" min="928" style="8" width="3.51256281407035"/>
    <col collapsed="false" hidden="false" max="929" min="929" style="8" width="4.25628140703518"/>
    <col collapsed="false" hidden="false" max="933" min="930" style="8" width="5.53266331658292"/>
    <col collapsed="false" hidden="false" max="936" min="934" style="13" width="4.25628140703518"/>
    <col collapsed="false" hidden="false" max="937" min="937" style="13" width="5.53266331658292"/>
    <col collapsed="false" hidden="false" max="963" min="938" style="13" width="4.25628140703518"/>
    <col collapsed="false" hidden="false" max="965" min="964" style="13" width="10.3165829145729"/>
    <col collapsed="false" hidden="false" max="970" min="966" style="8" width="11.4874371859296"/>
    <col collapsed="false" hidden="false" max="972" min="971" style="13" width="10"/>
    <col collapsed="false" hidden="false" max="982" min="973" style="13" width="5.63819095477387"/>
    <col collapsed="false" hidden="false" max="984" min="983" style="8" width="5.53266331658292"/>
    <col collapsed="false" hidden="false" max="986" min="985" style="8" width="6.38190954773869"/>
    <col collapsed="false" hidden="false" max="990" min="987" style="1" width="8.08542713567839"/>
    <col collapsed="false" hidden="false" max="992" min="991" style="8" width="4.25628140703518"/>
    <col collapsed="false" hidden="false" max="994" min="993" style="8" width="5.53266331658292"/>
    <col collapsed="false" hidden="false" max="1008" min="995" style="15" width="5.21105527638191"/>
    <col collapsed="false" hidden="false" max="1010" min="1009" style="8" width="6.38190954773869"/>
    <col collapsed="false" hidden="false" max="1014" min="1011" style="8" width="7.12562814070352"/>
    <col collapsed="false" hidden="false" max="1016" min="1015" style="8" width="6.38190954773869"/>
    <col collapsed="false" hidden="false" max="1022" min="1017" style="8" width="7.12562814070352"/>
    <col collapsed="false" hidden="false" max="1023" min="1023" style="8" width="6.38190954773869"/>
    <col collapsed="false" hidden="false" max="1025" min="1024" style="8" width="8.61809045226131"/>
  </cols>
  <sheetData>
    <row r="1" s="16" customFormat="true" ht="16.2" hidden="false" customHeight="true" outlineLevel="0" collapsed="false">
      <c r="A1" s="16" t="s">
        <v>0</v>
      </c>
      <c r="C1" s="16" t="s">
        <v>1</v>
      </c>
      <c r="L1" s="16" t="s">
        <v>2</v>
      </c>
      <c r="Z1" s="16" t="s">
        <v>3</v>
      </c>
      <c r="AQ1" s="16" t="s">
        <v>4</v>
      </c>
      <c r="AX1" s="16" t="s">
        <v>5</v>
      </c>
      <c r="BH1" s="16" t="s">
        <v>6</v>
      </c>
      <c r="CF1" s="16" t="s">
        <v>7</v>
      </c>
      <c r="DD1" s="16" t="s">
        <v>8</v>
      </c>
      <c r="EB1" s="16" t="s">
        <v>9</v>
      </c>
      <c r="EZ1" s="16" t="s">
        <v>10</v>
      </c>
      <c r="FN1" s="16" t="s">
        <v>11</v>
      </c>
      <c r="GX1" s="16" t="s">
        <v>12</v>
      </c>
      <c r="HL1" s="16" t="s">
        <v>13</v>
      </c>
      <c r="HR1" s="16" t="s">
        <v>14</v>
      </c>
      <c r="IH1" s="16" t="s">
        <v>15</v>
      </c>
      <c r="JF1" s="16" t="s">
        <v>16</v>
      </c>
      <c r="KB1" s="16" t="s">
        <v>17</v>
      </c>
      <c r="KV1" s="16" t="s">
        <v>18</v>
      </c>
      <c r="LD1" s="16" t="s">
        <v>19</v>
      </c>
      <c r="MB1" s="16" t="s">
        <v>20</v>
      </c>
      <c r="NJ1" s="17" t="s">
        <v>21</v>
      </c>
      <c r="NK1" s="17"/>
      <c r="NL1" s="17"/>
      <c r="NM1" s="17"/>
      <c r="NN1" s="17"/>
      <c r="NO1" s="17"/>
      <c r="NP1" s="17"/>
      <c r="NQ1" s="17"/>
      <c r="NR1" s="17"/>
      <c r="NS1" s="17"/>
      <c r="NT1" s="17"/>
      <c r="NU1" s="16" t="s">
        <v>22</v>
      </c>
      <c r="OK1" s="16" t="s">
        <v>23</v>
      </c>
      <c r="OY1" s="16" t="s">
        <v>24</v>
      </c>
      <c r="PQ1" s="16" t="s">
        <v>25</v>
      </c>
      <c r="QE1" s="16" t="s">
        <v>26</v>
      </c>
      <c r="QQ1" s="16" t="s">
        <v>27</v>
      </c>
      <c r="RG1" s="16" t="s">
        <v>28</v>
      </c>
      <c r="SA1" s="18" t="s">
        <v>29</v>
      </c>
      <c r="SB1" s="18"/>
      <c r="SC1" s="18"/>
      <c r="SD1" s="18"/>
      <c r="SE1" s="18"/>
      <c r="SF1" s="18"/>
      <c r="SG1" s="18"/>
      <c r="SH1" s="18"/>
      <c r="SI1" s="18"/>
      <c r="SJ1" s="18"/>
      <c r="SK1" s="18"/>
      <c r="SL1" s="18"/>
      <c r="SM1" s="18"/>
      <c r="SN1" s="18"/>
      <c r="SO1" s="19"/>
      <c r="SP1" s="19"/>
      <c r="SQ1" s="19"/>
      <c r="SR1" s="19"/>
      <c r="SS1" s="20" t="s">
        <v>30</v>
      </c>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1" t="s">
        <v>31</v>
      </c>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0" t="s">
        <v>32</v>
      </c>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16" t="s">
        <v>33</v>
      </c>
      <c r="ZO1" s="16" t="s">
        <v>34</v>
      </c>
      <c r="ZS1" s="22" t="s">
        <v>35</v>
      </c>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16" t="s">
        <v>36</v>
      </c>
      <c r="ABH1" s="16" t="s">
        <v>37</v>
      </c>
      <c r="ABT1" s="16" t="s">
        <v>38</v>
      </c>
      <c r="ABW1" s="16" t="s">
        <v>39</v>
      </c>
      <c r="ACI1" s="23" t="s">
        <v>40</v>
      </c>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16" t="s">
        <v>41</v>
      </c>
      <c r="ADQ1" s="16" t="s">
        <v>42</v>
      </c>
      <c r="ADT1" s="16" t="s">
        <v>43</v>
      </c>
      <c r="ADW1" s="24" t="s">
        <v>44</v>
      </c>
      <c r="ADX1" s="24"/>
      <c r="ADY1" s="24"/>
      <c r="ADZ1" s="24"/>
      <c r="AEA1" s="24"/>
      <c r="AEB1" s="24"/>
      <c r="AEC1" s="24"/>
      <c r="AED1" s="24"/>
      <c r="AEE1" s="24"/>
      <c r="AEF1" s="24"/>
      <c r="AEG1" s="16" t="s">
        <v>45</v>
      </c>
      <c r="AEJ1" s="16" t="s">
        <v>46</v>
      </c>
      <c r="AEN1" s="16" t="s">
        <v>47</v>
      </c>
      <c r="AEP1" s="16" t="s">
        <v>48</v>
      </c>
      <c r="AEY1" s="25" t="s">
        <v>49</v>
      </c>
      <c r="AEZ1" s="25"/>
      <c r="AFA1" s="25"/>
      <c r="AFB1" s="25"/>
      <c r="AFC1" s="16" t="s">
        <v>50</v>
      </c>
      <c r="AFK1" s="16" t="s">
        <v>51</v>
      </c>
      <c r="AFT1" s="16" t="s">
        <v>52</v>
      </c>
      <c r="AFY1" s="24" t="s">
        <v>53</v>
      </c>
      <c r="AFZ1" s="24"/>
      <c r="AGA1" s="24"/>
      <c r="AGB1" s="24"/>
      <c r="AGC1" s="24"/>
      <c r="AGD1" s="24"/>
      <c r="AGE1" s="24"/>
      <c r="AGF1" s="24"/>
      <c r="AGG1" s="24"/>
      <c r="AGH1" s="24"/>
      <c r="AGI1" s="24"/>
      <c r="AGJ1" s="24"/>
      <c r="AGK1" s="24"/>
      <c r="AGL1" s="24"/>
      <c r="AGM1" s="16" t="s">
        <v>54</v>
      </c>
      <c r="AGS1" s="24" t="s">
        <v>55</v>
      </c>
      <c r="AGT1" s="24"/>
      <c r="AGU1" s="24"/>
      <c r="AGV1" s="24"/>
      <c r="AGW1" s="24"/>
      <c r="AGX1" s="24"/>
      <c r="AGY1" s="24"/>
      <c r="AGZ1" s="24"/>
      <c r="AHA1" s="24"/>
      <c r="AHB1" s="24"/>
      <c r="AHC1" s="24"/>
      <c r="AHD1" s="24"/>
      <c r="AHE1" s="24"/>
      <c r="AHF1" s="24"/>
      <c r="AHG1" s="24"/>
      <c r="AHH1" s="24"/>
      <c r="AHI1" s="24"/>
      <c r="AHJ1" s="24"/>
      <c r="AHK1" s="24"/>
      <c r="AHL1" s="24"/>
      <c r="AHM1" s="24"/>
      <c r="AHN1" s="24" t="s">
        <v>56</v>
      </c>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16" t="s">
        <v>57</v>
      </c>
      <c r="AIX1" s="26" t="s">
        <v>58</v>
      </c>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16" t="s">
        <v>59</v>
      </c>
      <c r="AKD1" s="16" t="s">
        <v>60</v>
      </c>
      <c r="AKI1" s="16" t="s">
        <v>61</v>
      </c>
      <c r="AKK1" s="16" t="s">
        <v>62</v>
      </c>
      <c r="AKQ1" s="16" t="s">
        <v>63</v>
      </c>
      <c r="AKU1" s="24" t="s">
        <v>64</v>
      </c>
      <c r="AKV1" s="24"/>
      <c r="AKW1" s="24"/>
      <c r="AKX1" s="24"/>
      <c r="AKY1" s="24"/>
      <c r="AKZ1" s="24"/>
      <c r="ALA1" s="24"/>
      <c r="ALB1" s="24"/>
      <c r="ALC1" s="24"/>
      <c r="ALD1" s="24"/>
      <c r="ALE1" s="24"/>
      <c r="ALF1" s="24"/>
      <c r="ALG1" s="27" t="s">
        <v>65</v>
      </c>
      <c r="ALH1" s="27"/>
      <c r="ALI1" s="27"/>
      <c r="ALJ1" s="27"/>
      <c r="ALK1" s="27"/>
      <c r="ALL1" s="27"/>
      <c r="ALM1" s="27"/>
      <c r="ALN1" s="27"/>
      <c r="ALO1" s="27"/>
      <c r="ALP1" s="27"/>
      <c r="ALQ1" s="27"/>
      <c r="ALR1" s="27"/>
      <c r="ALS1" s="27"/>
      <c r="ALT1" s="27"/>
      <c r="ALU1" s="16" t="s">
        <v>66</v>
      </c>
      <c r="ALV1" s="8"/>
      <c r="ALW1" s="8"/>
      <c r="ALX1" s="8"/>
      <c r="ALY1" s="8"/>
      <c r="ALZ1" s="8"/>
      <c r="AMA1" s="8"/>
      <c r="AMB1" s="8"/>
      <c r="AMC1" s="8"/>
      <c r="AMD1" s="8"/>
      <c r="AME1" s="8"/>
      <c r="AMF1" s="8"/>
      <c r="AMG1" s="8"/>
      <c r="AMH1" s="8"/>
      <c r="AMI1" s="8"/>
      <c r="AMJ1" s="28"/>
    </row>
    <row r="2" s="32" customFormat="true" ht="21" hidden="false" customHeight="true" outlineLevel="0" collapsed="false">
      <c r="A2" s="29" t="s">
        <v>67</v>
      </c>
      <c r="B2" s="29"/>
      <c r="C2" s="30" t="s">
        <v>68</v>
      </c>
      <c r="D2" s="30"/>
      <c r="E2" s="31" t="s">
        <v>69</v>
      </c>
      <c r="F2" s="31" t="s">
        <v>70</v>
      </c>
      <c r="G2" s="31"/>
      <c r="H2" s="31" t="s">
        <v>71</v>
      </c>
      <c r="I2" s="31" t="s">
        <v>72</v>
      </c>
      <c r="J2" s="31"/>
      <c r="K2" s="32" t="s">
        <v>73</v>
      </c>
      <c r="L2" s="30" t="s">
        <v>74</v>
      </c>
      <c r="M2" s="30"/>
      <c r="N2" s="30"/>
      <c r="O2" s="30"/>
      <c r="P2" s="30"/>
      <c r="Q2" s="30"/>
      <c r="R2" s="31" t="s">
        <v>75</v>
      </c>
      <c r="S2" s="31"/>
      <c r="T2" s="31"/>
      <c r="U2" s="31"/>
      <c r="V2" s="31"/>
      <c r="W2" s="31"/>
      <c r="X2" s="32" t="s">
        <v>76</v>
      </c>
      <c r="Z2" s="30" t="s">
        <v>77</v>
      </c>
      <c r="AA2" s="30"/>
      <c r="AB2" s="31" t="s">
        <v>78</v>
      </c>
      <c r="AC2" s="31"/>
      <c r="AD2" s="31"/>
      <c r="AE2" s="31"/>
      <c r="AF2" s="31" t="s">
        <v>79</v>
      </c>
      <c r="AG2" s="31" t="s">
        <v>80</v>
      </c>
      <c r="AH2" s="31"/>
      <c r="AI2" s="31"/>
      <c r="AJ2" s="31"/>
      <c r="AK2" s="31" t="s">
        <v>81</v>
      </c>
      <c r="AL2" s="31"/>
      <c r="AM2" s="31" t="s">
        <v>82</v>
      </c>
      <c r="AN2" s="31" t="s">
        <v>83</v>
      </c>
      <c r="AO2" s="31"/>
      <c r="AP2" s="32" t="s">
        <v>84</v>
      </c>
      <c r="AQ2" s="30" t="s">
        <v>85</v>
      </c>
      <c r="AR2" s="30"/>
      <c r="AS2" s="30"/>
      <c r="AT2" s="30"/>
      <c r="AU2" s="30"/>
      <c r="AV2" s="30"/>
      <c r="AW2" s="32" t="s">
        <v>86</v>
      </c>
      <c r="AX2" s="33" t="s">
        <v>87</v>
      </c>
      <c r="AY2" s="33"/>
      <c r="AZ2" s="33"/>
      <c r="BA2" s="33"/>
      <c r="BB2" s="33"/>
      <c r="BC2" s="33"/>
      <c r="BD2" s="33"/>
      <c r="BE2" s="33"/>
      <c r="BF2" s="33"/>
      <c r="BG2" s="33"/>
      <c r="BH2" s="33" t="s">
        <v>88</v>
      </c>
      <c r="BI2" s="33"/>
      <c r="BJ2" s="33"/>
      <c r="BK2" s="33"/>
      <c r="BL2" s="33"/>
      <c r="BM2" s="33"/>
      <c r="BN2" s="33"/>
      <c r="BO2" s="33"/>
      <c r="BP2" s="33"/>
      <c r="BQ2" s="33"/>
      <c r="BR2" s="33"/>
      <c r="BS2" s="33"/>
      <c r="BT2" s="33" t="s">
        <v>89</v>
      </c>
      <c r="BU2" s="33"/>
      <c r="BV2" s="33"/>
      <c r="BW2" s="33"/>
      <c r="BX2" s="33"/>
      <c r="BY2" s="33"/>
      <c r="BZ2" s="33"/>
      <c r="CA2" s="33"/>
      <c r="CB2" s="33"/>
      <c r="CC2" s="33"/>
      <c r="CD2" s="33"/>
      <c r="CE2" s="33"/>
      <c r="CF2" s="33" t="s">
        <v>90</v>
      </c>
      <c r="CG2" s="33"/>
      <c r="CH2" s="33"/>
      <c r="CI2" s="33"/>
      <c r="CJ2" s="33"/>
      <c r="CK2" s="33"/>
      <c r="CL2" s="33"/>
      <c r="CM2" s="33"/>
      <c r="CN2" s="33"/>
      <c r="CO2" s="33"/>
      <c r="CP2" s="33"/>
      <c r="CQ2" s="33"/>
      <c r="CR2" s="33" t="s">
        <v>91</v>
      </c>
      <c r="CS2" s="33"/>
      <c r="CT2" s="33"/>
      <c r="CU2" s="33"/>
      <c r="CV2" s="33"/>
      <c r="CW2" s="33"/>
      <c r="CX2" s="33"/>
      <c r="CY2" s="33"/>
      <c r="CZ2" s="33"/>
      <c r="DA2" s="33"/>
      <c r="DB2" s="33"/>
      <c r="DC2" s="33"/>
      <c r="DD2" s="33" t="s">
        <v>92</v>
      </c>
      <c r="DE2" s="33"/>
      <c r="DF2" s="33"/>
      <c r="DG2" s="33"/>
      <c r="DH2" s="33"/>
      <c r="DI2" s="33"/>
      <c r="DJ2" s="33"/>
      <c r="DK2" s="33"/>
      <c r="DL2" s="33"/>
      <c r="DM2" s="33"/>
      <c r="DN2" s="33"/>
      <c r="DO2" s="33"/>
      <c r="DP2" s="33" t="s">
        <v>93</v>
      </c>
      <c r="DQ2" s="33"/>
      <c r="DR2" s="33"/>
      <c r="DS2" s="33"/>
      <c r="DT2" s="33"/>
      <c r="DU2" s="33"/>
      <c r="DV2" s="33"/>
      <c r="DW2" s="33"/>
      <c r="DX2" s="33"/>
      <c r="DY2" s="33"/>
      <c r="DZ2" s="33"/>
      <c r="EA2" s="33"/>
      <c r="EB2" s="33" t="s">
        <v>94</v>
      </c>
      <c r="EC2" s="33"/>
      <c r="ED2" s="33"/>
      <c r="EE2" s="33"/>
      <c r="EF2" s="33"/>
      <c r="EG2" s="33"/>
      <c r="EH2" s="33"/>
      <c r="EI2" s="33"/>
      <c r="EJ2" s="33"/>
      <c r="EK2" s="33"/>
      <c r="EL2" s="33"/>
      <c r="EM2" s="33"/>
      <c r="EN2" s="33" t="s">
        <v>95</v>
      </c>
      <c r="EO2" s="33"/>
      <c r="EP2" s="33"/>
      <c r="EQ2" s="33"/>
      <c r="ER2" s="33"/>
      <c r="ES2" s="33"/>
      <c r="ET2" s="33"/>
      <c r="EU2" s="33"/>
      <c r="EV2" s="33"/>
      <c r="EW2" s="33"/>
      <c r="EX2" s="33"/>
      <c r="EY2" s="33"/>
      <c r="EZ2" s="30" t="s">
        <v>96</v>
      </c>
      <c r="FA2" s="30"/>
      <c r="FB2" s="31" t="s">
        <v>97</v>
      </c>
      <c r="FC2" s="31"/>
      <c r="FD2" s="31" t="s">
        <v>98</v>
      </c>
      <c r="FE2" s="31"/>
      <c r="FF2" s="31" t="s">
        <v>99</v>
      </c>
      <c r="FG2" s="31"/>
      <c r="FH2" s="31" t="s">
        <v>100</v>
      </c>
      <c r="FI2" s="31"/>
      <c r="FJ2" s="31" t="s">
        <v>101</v>
      </c>
      <c r="FK2" s="31"/>
      <c r="FL2" s="32" t="s">
        <v>102</v>
      </c>
      <c r="FN2" s="30" t="s">
        <v>103</v>
      </c>
      <c r="FO2" s="30"/>
      <c r="FP2" s="30"/>
      <c r="FQ2" s="30"/>
      <c r="FR2" s="32" t="s">
        <v>104</v>
      </c>
      <c r="GH2" s="33" t="s">
        <v>105</v>
      </c>
      <c r="GI2" s="33"/>
      <c r="GJ2" s="33"/>
      <c r="GK2" s="33"/>
      <c r="GL2" s="33"/>
      <c r="GM2" s="33"/>
      <c r="GN2" s="33"/>
      <c r="GO2" s="33"/>
      <c r="GP2" s="33"/>
      <c r="GQ2" s="33"/>
      <c r="GR2" s="33"/>
      <c r="GS2" s="33"/>
      <c r="GT2" s="33"/>
      <c r="GU2" s="33"/>
      <c r="GV2" s="33"/>
      <c r="GW2" s="33"/>
      <c r="GX2" s="30" t="s">
        <v>106</v>
      </c>
      <c r="GY2" s="30"/>
      <c r="GZ2" s="31" t="s">
        <v>107</v>
      </c>
      <c r="HA2" s="31"/>
      <c r="HB2" s="31" t="s">
        <v>108</v>
      </c>
      <c r="HC2" s="31"/>
      <c r="HD2" s="31" t="s">
        <v>109</v>
      </c>
      <c r="HE2" s="31"/>
      <c r="HF2" s="31"/>
      <c r="HG2" s="31"/>
      <c r="HH2" s="32" t="s">
        <v>109</v>
      </c>
      <c r="HL2" s="30" t="s">
        <v>110</v>
      </c>
      <c r="HM2" s="30"/>
      <c r="HN2" s="31" t="s">
        <v>111</v>
      </c>
      <c r="HO2" s="31"/>
      <c r="HP2" s="31" t="s">
        <v>112</v>
      </c>
      <c r="HQ2" s="32" t="s">
        <v>113</v>
      </c>
      <c r="HR2" s="30" t="s">
        <v>114</v>
      </c>
      <c r="HS2" s="30"/>
      <c r="HT2" s="31" t="s">
        <v>115</v>
      </c>
      <c r="HU2" s="31"/>
      <c r="HV2" s="31" t="s">
        <v>116</v>
      </c>
      <c r="HW2" s="31"/>
      <c r="HX2" s="31" t="s">
        <v>117</v>
      </c>
      <c r="HY2" s="31"/>
      <c r="HZ2" s="31" t="s">
        <v>118</v>
      </c>
      <c r="IA2" s="31"/>
      <c r="IB2" s="31" t="s">
        <v>119</v>
      </c>
      <c r="IC2" s="31"/>
      <c r="ID2" s="31" t="s">
        <v>120</v>
      </c>
      <c r="IE2" s="31"/>
      <c r="IF2" s="32" t="s">
        <v>121</v>
      </c>
      <c r="IH2" s="30" t="s">
        <v>122</v>
      </c>
      <c r="II2" s="30"/>
      <c r="IJ2" s="30"/>
      <c r="IK2" s="30"/>
      <c r="IL2" s="30"/>
      <c r="IM2" s="30"/>
      <c r="IN2" s="32" t="s">
        <v>123</v>
      </c>
      <c r="IT2" s="30" t="s">
        <v>124</v>
      </c>
      <c r="IU2" s="30"/>
      <c r="IV2" s="30"/>
      <c r="IW2" s="30"/>
      <c r="IX2" s="30"/>
      <c r="IY2" s="30"/>
      <c r="IZ2" s="32" t="s">
        <v>125</v>
      </c>
      <c r="JF2" s="33" t="s">
        <v>126</v>
      </c>
      <c r="JG2" s="33"/>
      <c r="JH2" s="33"/>
      <c r="JI2" s="33"/>
      <c r="JJ2" s="33"/>
      <c r="JK2" s="33"/>
      <c r="JL2" s="33"/>
      <c r="JM2" s="33"/>
      <c r="JN2" s="33"/>
      <c r="JO2" s="33"/>
      <c r="JP2" s="33"/>
      <c r="JQ2" s="33" t="s">
        <v>127</v>
      </c>
      <c r="JR2" s="33"/>
      <c r="JS2" s="33"/>
      <c r="JT2" s="33"/>
      <c r="JU2" s="33"/>
      <c r="JV2" s="33"/>
      <c r="JW2" s="33"/>
      <c r="JX2" s="33"/>
      <c r="JY2" s="33"/>
      <c r="JZ2" s="33"/>
      <c r="KA2" s="33"/>
      <c r="KB2" s="30" t="s">
        <v>128</v>
      </c>
      <c r="KC2" s="30"/>
      <c r="KD2" s="30"/>
      <c r="KE2" s="30"/>
      <c r="KF2" s="32" t="s">
        <v>129</v>
      </c>
      <c r="KV2" s="34" t="s">
        <v>130</v>
      </c>
      <c r="KW2" s="34"/>
      <c r="KX2" s="35"/>
      <c r="KY2" s="35"/>
      <c r="KZ2" s="35"/>
      <c r="LA2" s="35"/>
      <c r="LB2" s="35"/>
      <c r="LC2" s="35"/>
      <c r="LD2" s="30" t="s">
        <v>131</v>
      </c>
      <c r="LE2" s="30"/>
      <c r="LF2" s="30"/>
      <c r="LG2" s="30"/>
      <c r="LH2" s="30"/>
      <c r="LI2" s="30"/>
      <c r="LJ2" s="30"/>
      <c r="LK2" s="30"/>
      <c r="LL2" s="30"/>
      <c r="LM2" s="30"/>
      <c r="LN2" s="30"/>
      <c r="LO2" s="30"/>
      <c r="LP2" s="30"/>
      <c r="LQ2" s="30"/>
      <c r="LR2" s="30"/>
      <c r="LS2" s="30"/>
      <c r="LT2" s="30"/>
      <c r="LU2" s="30"/>
      <c r="LV2" s="32" t="s">
        <v>132</v>
      </c>
      <c r="MB2" s="33" t="s">
        <v>133</v>
      </c>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6" t="s">
        <v>134</v>
      </c>
      <c r="NK2" s="36"/>
      <c r="NL2" s="37" t="s">
        <v>135</v>
      </c>
      <c r="NM2" s="37"/>
      <c r="NN2" s="37"/>
      <c r="NO2" s="37"/>
      <c r="NP2" s="37"/>
      <c r="NQ2" s="37"/>
      <c r="NR2" s="37" t="s">
        <v>136</v>
      </c>
      <c r="NS2" s="37"/>
      <c r="NT2" s="38" t="s">
        <v>137</v>
      </c>
      <c r="NU2" s="30" t="s">
        <v>138</v>
      </c>
      <c r="NV2" s="30"/>
      <c r="NW2" s="31" t="s">
        <v>139</v>
      </c>
      <c r="NX2" s="31"/>
      <c r="NY2" s="31"/>
      <c r="NZ2" s="31"/>
      <c r="OA2" s="31"/>
      <c r="OB2" s="31"/>
      <c r="OC2" s="31"/>
      <c r="OD2" s="31"/>
      <c r="OE2" s="32" t="s">
        <v>140</v>
      </c>
      <c r="OK2" s="30" t="s">
        <v>141</v>
      </c>
      <c r="OL2" s="30"/>
      <c r="OM2" s="32" t="s">
        <v>142</v>
      </c>
      <c r="OY2" s="30" t="s">
        <v>143</v>
      </c>
      <c r="OZ2" s="30"/>
      <c r="PA2" s="31" t="s">
        <v>144</v>
      </c>
      <c r="PB2" s="31"/>
      <c r="PC2" s="31" t="s">
        <v>145</v>
      </c>
      <c r="PD2" s="31"/>
      <c r="PE2" s="31" t="s">
        <v>146</v>
      </c>
      <c r="PF2" s="31"/>
      <c r="PG2" s="31" t="s">
        <v>147</v>
      </c>
      <c r="PH2" s="31"/>
      <c r="PI2" s="31" t="s">
        <v>148</v>
      </c>
      <c r="PJ2" s="31"/>
      <c r="PK2" s="31" t="s">
        <v>149</v>
      </c>
      <c r="PL2" s="31"/>
      <c r="PM2" s="31" t="s">
        <v>150</v>
      </c>
      <c r="PN2" s="31"/>
      <c r="PO2" s="32" t="s">
        <v>151</v>
      </c>
      <c r="PQ2" s="30" t="s">
        <v>152</v>
      </c>
      <c r="PR2" s="30"/>
      <c r="PS2" s="31" t="s">
        <v>153</v>
      </c>
      <c r="PT2" s="31"/>
      <c r="PU2" s="31" t="s">
        <v>154</v>
      </c>
      <c r="PV2" s="31"/>
      <c r="PW2" s="31" t="s">
        <v>155</v>
      </c>
      <c r="PX2" s="31"/>
      <c r="PY2" s="31" t="s">
        <v>156</v>
      </c>
      <c r="PZ2" s="31"/>
      <c r="QA2" s="31" t="s">
        <v>157</v>
      </c>
      <c r="QB2" s="31"/>
      <c r="QC2" s="32" t="s">
        <v>158</v>
      </c>
      <c r="QE2" s="30" t="s">
        <v>159</v>
      </c>
      <c r="QF2" s="30"/>
      <c r="QG2" s="30"/>
      <c r="QH2" s="30"/>
      <c r="QI2" s="30"/>
      <c r="QJ2" s="30"/>
      <c r="QK2" s="31" t="s">
        <v>160</v>
      </c>
      <c r="QL2" s="31"/>
      <c r="QM2" s="31" t="s">
        <v>161</v>
      </c>
      <c r="QN2" s="31"/>
      <c r="QO2" s="32" t="s">
        <v>162</v>
      </c>
      <c r="QQ2" s="30" t="s">
        <v>163</v>
      </c>
      <c r="QR2" s="30"/>
      <c r="QS2" s="31" t="s">
        <v>164</v>
      </c>
      <c r="QT2" s="31"/>
      <c r="QU2" s="31" t="s">
        <v>165</v>
      </c>
      <c r="QV2" s="31"/>
      <c r="QW2" s="31" t="s">
        <v>166</v>
      </c>
      <c r="QX2" s="31"/>
      <c r="QY2" s="31" t="s">
        <v>167</v>
      </c>
      <c r="QZ2" s="31"/>
      <c r="RA2" s="31" t="s">
        <v>168</v>
      </c>
      <c r="RB2" s="31"/>
      <c r="RC2" s="31" t="s">
        <v>169</v>
      </c>
      <c r="RD2" s="31"/>
      <c r="RE2" s="32" t="s">
        <v>170</v>
      </c>
      <c r="RG2" s="30" t="s">
        <v>171</v>
      </c>
      <c r="RH2" s="30"/>
      <c r="RI2" s="31" t="s">
        <v>116</v>
      </c>
      <c r="RJ2" s="31"/>
      <c r="RK2" s="31" t="s">
        <v>117</v>
      </c>
      <c r="RL2" s="31"/>
      <c r="RM2" s="31" t="s">
        <v>118</v>
      </c>
      <c r="RN2" s="31"/>
      <c r="RO2" s="31" t="s">
        <v>119</v>
      </c>
      <c r="RP2" s="31"/>
      <c r="RQ2" s="31" t="s">
        <v>120</v>
      </c>
      <c r="RR2" s="31"/>
      <c r="RS2" s="31" t="s">
        <v>172</v>
      </c>
      <c r="RT2" s="31"/>
      <c r="RU2" s="31" t="s">
        <v>173</v>
      </c>
      <c r="RV2" s="31"/>
      <c r="RW2" s="31" t="s">
        <v>174</v>
      </c>
      <c r="RX2" s="31"/>
      <c r="RY2" s="32" t="s">
        <v>175</v>
      </c>
      <c r="SA2" s="30" t="s">
        <v>176</v>
      </c>
      <c r="SB2" s="30"/>
      <c r="SC2" s="30"/>
      <c r="SD2" s="30"/>
      <c r="SE2" s="30"/>
      <c r="SF2" s="30"/>
      <c r="SG2" s="30"/>
      <c r="SH2" s="30"/>
      <c r="SI2" s="30"/>
      <c r="SJ2" s="30"/>
      <c r="SK2" s="31" t="s">
        <v>177</v>
      </c>
      <c r="SL2" s="31"/>
      <c r="SM2" s="31"/>
      <c r="SN2" s="31"/>
      <c r="SO2" s="32" t="s">
        <v>178</v>
      </c>
      <c r="SS2" s="30" t="s">
        <v>179</v>
      </c>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2" t="s">
        <v>180</v>
      </c>
      <c r="UW2" s="30" t="s">
        <v>179</v>
      </c>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2" t="s">
        <v>180</v>
      </c>
      <c r="XC2" s="34" t="s">
        <v>179</v>
      </c>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9"/>
      <c r="YG2" s="32" t="s">
        <v>180</v>
      </c>
      <c r="ZK2" s="30" t="s">
        <v>181</v>
      </c>
      <c r="ZL2" s="30"/>
      <c r="ZM2" s="32" t="s">
        <v>182</v>
      </c>
      <c r="ZO2" s="33" t="s">
        <v>183</v>
      </c>
      <c r="ZP2" s="33"/>
      <c r="ZQ2" s="33"/>
      <c r="ZR2" s="33"/>
      <c r="ZS2" s="40" t="s">
        <v>184</v>
      </c>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1" t="s">
        <v>185</v>
      </c>
      <c r="AAS2" s="41"/>
      <c r="AAT2" s="41"/>
      <c r="AAU2" s="41"/>
      <c r="AAV2" s="42" t="s">
        <v>186</v>
      </c>
      <c r="AAW2" s="30" t="s">
        <v>187</v>
      </c>
      <c r="AAX2" s="30"/>
      <c r="AAY2" s="31" t="s">
        <v>188</v>
      </c>
      <c r="AAZ2" s="31"/>
      <c r="ABA2" s="31"/>
      <c r="ABB2" s="31"/>
      <c r="ABC2" s="31"/>
      <c r="ABD2" s="32" t="s">
        <v>189</v>
      </c>
      <c r="ABH2" s="33" t="s">
        <v>190</v>
      </c>
      <c r="ABI2" s="33"/>
      <c r="ABJ2" s="33"/>
      <c r="ABK2" s="33"/>
      <c r="ABL2" s="33"/>
      <c r="ABM2" s="33"/>
      <c r="ABN2" s="33"/>
      <c r="ABO2" s="33"/>
      <c r="ABP2" s="33"/>
      <c r="ABQ2" s="33"/>
      <c r="ABR2" s="33"/>
      <c r="ABS2" s="33"/>
      <c r="ABT2" s="33" t="s">
        <v>191</v>
      </c>
      <c r="ABU2" s="33"/>
      <c r="ABV2" s="33"/>
      <c r="ABW2" s="30" t="s">
        <v>192</v>
      </c>
      <c r="ABX2" s="30"/>
      <c r="ABY2" s="30"/>
      <c r="ABZ2" s="30"/>
      <c r="ACA2" s="31" t="s">
        <v>193</v>
      </c>
      <c r="ACB2" s="31"/>
      <c r="ACC2" s="31"/>
      <c r="ACD2" s="31"/>
      <c r="ACE2" s="32" t="s">
        <v>194</v>
      </c>
      <c r="ACI2" s="43" t="s">
        <v>195</v>
      </c>
      <c r="ACJ2" s="43"/>
      <c r="ACK2" s="43"/>
      <c r="ACL2" s="43"/>
      <c r="ACM2" s="44" t="s">
        <v>196</v>
      </c>
      <c r="ACN2" s="44"/>
      <c r="ACO2" s="44"/>
      <c r="ACP2" s="44"/>
      <c r="ACQ2" s="44" t="s">
        <v>197</v>
      </c>
      <c r="ACR2" s="44"/>
      <c r="ACS2" s="44"/>
      <c r="ACT2" s="44"/>
      <c r="ACU2" s="44" t="s">
        <v>198</v>
      </c>
      <c r="ACV2" s="44"/>
      <c r="ACW2" s="44"/>
      <c r="ACX2" s="44"/>
      <c r="ACY2" s="44" t="s">
        <v>199</v>
      </c>
      <c r="ACZ2" s="44"/>
      <c r="ADA2" s="44"/>
      <c r="ADB2" s="44"/>
      <c r="ADC2" s="44" t="s">
        <v>200</v>
      </c>
      <c r="ADD2" s="44"/>
      <c r="ADE2" s="44"/>
      <c r="ADF2" s="44"/>
      <c r="ADG2" s="45" t="s">
        <v>201</v>
      </c>
      <c r="ADH2" s="45"/>
      <c r="ADI2" s="45"/>
      <c r="ADJ2" s="45"/>
      <c r="ADK2" s="30" t="s">
        <v>179</v>
      </c>
      <c r="ADL2" s="30"/>
      <c r="ADM2" s="30"/>
      <c r="ADN2" s="32" t="s">
        <v>202</v>
      </c>
      <c r="ADQ2" s="33" t="s">
        <v>203</v>
      </c>
      <c r="ADR2" s="33"/>
      <c r="ADS2" s="33"/>
      <c r="ADT2" s="33" t="s">
        <v>204</v>
      </c>
      <c r="ADU2" s="33"/>
      <c r="ADV2" s="33"/>
      <c r="ADW2" s="33" t="s">
        <v>205</v>
      </c>
      <c r="ADX2" s="33"/>
      <c r="ADY2" s="33"/>
      <c r="ADZ2" s="33"/>
      <c r="AEA2" s="33"/>
      <c r="AEB2" s="33"/>
      <c r="AEC2" s="33"/>
      <c r="AED2" s="33"/>
      <c r="AEE2" s="33"/>
      <c r="AEF2" s="33"/>
      <c r="AEG2" s="33" t="s">
        <v>206</v>
      </c>
      <c r="AEH2" s="33"/>
      <c r="AEI2" s="33"/>
      <c r="AEJ2" s="30" t="s">
        <v>207</v>
      </c>
      <c r="AEK2" s="30"/>
      <c r="AEL2" s="32" t="s">
        <v>208</v>
      </c>
      <c r="AEN2" s="33" t="s">
        <v>209</v>
      </c>
      <c r="AEO2" s="33"/>
      <c r="AEP2" s="30" t="s">
        <v>210</v>
      </c>
      <c r="AEQ2" s="30"/>
      <c r="AER2" s="30"/>
      <c r="AES2" s="31" t="s">
        <v>211</v>
      </c>
      <c r="AET2" s="31"/>
      <c r="AEU2" s="31"/>
      <c r="AEV2" s="32" t="s">
        <v>212</v>
      </c>
      <c r="AEY2" s="30" t="s">
        <v>213</v>
      </c>
      <c r="AEZ2" s="30"/>
      <c r="AFA2" s="32" t="s">
        <v>214</v>
      </c>
      <c r="AFC2" s="30" t="s">
        <v>215</v>
      </c>
      <c r="AFD2" s="30"/>
      <c r="AFE2" s="31" t="s">
        <v>216</v>
      </c>
      <c r="AFF2" s="31"/>
      <c r="AFG2" s="32" t="s">
        <v>217</v>
      </c>
      <c r="AFK2" s="30" t="s">
        <v>218</v>
      </c>
      <c r="AFL2" s="30"/>
      <c r="AFM2" s="30"/>
      <c r="AFN2" s="31" t="s">
        <v>219</v>
      </c>
      <c r="AFO2" s="31"/>
      <c r="AFP2" s="31"/>
      <c r="AFQ2" s="32" t="s">
        <v>220</v>
      </c>
      <c r="AFT2" s="30" t="s">
        <v>221</v>
      </c>
      <c r="AFU2" s="30"/>
      <c r="AFV2" s="31" t="s">
        <v>222</v>
      </c>
      <c r="AFW2" s="31"/>
      <c r="AFX2" s="32" t="s">
        <v>223</v>
      </c>
      <c r="AFY2" s="30" t="s">
        <v>224</v>
      </c>
      <c r="AFZ2" s="30"/>
      <c r="AGA2" s="30"/>
      <c r="AGB2" s="30"/>
      <c r="AGC2" s="30"/>
      <c r="AGD2" s="30"/>
      <c r="AGE2" s="32" t="s">
        <v>225</v>
      </c>
      <c r="AGM2" s="30" t="s">
        <v>226</v>
      </c>
      <c r="AGN2" s="31" t="s">
        <v>227</v>
      </c>
      <c r="AGO2" s="31"/>
      <c r="AGP2" s="31" t="s">
        <v>228</v>
      </c>
      <c r="AGQ2" s="31"/>
      <c r="AGR2" s="32" t="s">
        <v>229</v>
      </c>
      <c r="AGS2" s="30" t="s">
        <v>230</v>
      </c>
      <c r="AGT2" s="30"/>
      <c r="AGU2" s="31" t="s">
        <v>231</v>
      </c>
      <c r="AGV2" s="31"/>
      <c r="AGW2" s="31"/>
      <c r="AGX2" s="31"/>
      <c r="AGY2" s="31"/>
      <c r="AGZ2" s="32" t="s">
        <v>232</v>
      </c>
      <c r="AHN2" s="30" t="s">
        <v>233</v>
      </c>
      <c r="AHO2" s="30"/>
      <c r="AHP2" s="30"/>
      <c r="AHQ2" s="30"/>
      <c r="AHR2" s="30"/>
      <c r="AHS2" s="30"/>
      <c r="AHT2" s="30"/>
      <c r="AHU2" s="30"/>
      <c r="AHV2" s="30"/>
      <c r="AHW2" s="30"/>
      <c r="AHX2" s="30"/>
      <c r="AHY2" s="30"/>
      <c r="AHZ2" s="30"/>
      <c r="AIA2" s="30"/>
      <c r="AIB2" s="30"/>
      <c r="AIC2" s="30"/>
      <c r="AID2" s="30"/>
      <c r="AIE2" s="30"/>
      <c r="AIF2" s="30"/>
      <c r="AIG2" s="30"/>
      <c r="AIH2" s="32" t="s">
        <v>234</v>
      </c>
      <c r="AIJ2" s="33" t="s">
        <v>235</v>
      </c>
      <c r="AIK2" s="33"/>
      <c r="AIL2" s="30" t="s">
        <v>236</v>
      </c>
      <c r="AIM2" s="30"/>
      <c r="AIN2" s="30"/>
      <c r="AIO2" s="30"/>
      <c r="AIP2" s="31" t="s">
        <v>237</v>
      </c>
      <c r="AIQ2" s="31"/>
      <c r="AIR2" s="31"/>
      <c r="AIS2" s="31"/>
      <c r="AIT2" s="32" t="s">
        <v>238</v>
      </c>
      <c r="AIX2" s="46" t="s">
        <v>239</v>
      </c>
      <c r="AIY2" s="46"/>
      <c r="AIZ2" s="46"/>
      <c r="AJA2" s="46"/>
      <c r="AJB2" s="32" t="s">
        <v>240</v>
      </c>
      <c r="AKB2" s="33" t="s">
        <v>241</v>
      </c>
      <c r="AKC2" s="33"/>
      <c r="AKD2" s="30" t="s">
        <v>242</v>
      </c>
      <c r="AKE2" s="31" t="s">
        <v>243</v>
      </c>
      <c r="AKF2" s="31" t="s">
        <v>244</v>
      </c>
      <c r="AKG2" s="31" t="s">
        <v>245</v>
      </c>
      <c r="AKH2" s="32" t="s">
        <v>246</v>
      </c>
      <c r="AKI2" s="33" t="s">
        <v>247</v>
      </c>
      <c r="AKJ2" s="33"/>
      <c r="AKK2" s="30" t="s">
        <v>248</v>
      </c>
      <c r="AKL2" s="30"/>
      <c r="AKM2" s="31" t="s">
        <v>249</v>
      </c>
      <c r="AKN2" s="31"/>
      <c r="AKO2" s="32" t="s">
        <v>250</v>
      </c>
      <c r="AKQ2" s="30" t="s">
        <v>251</v>
      </c>
      <c r="AKR2" s="30"/>
      <c r="AKS2" s="32" t="s">
        <v>252</v>
      </c>
      <c r="AKU2" s="30" t="s">
        <v>253</v>
      </c>
      <c r="AKV2" s="30"/>
      <c r="AKW2" s="31" t="s">
        <v>254</v>
      </c>
      <c r="AKX2" s="31"/>
      <c r="AKY2" s="31" t="s">
        <v>255</v>
      </c>
      <c r="AKZ2" s="31"/>
      <c r="ALA2" s="31" t="s">
        <v>256</v>
      </c>
      <c r="ALB2" s="31"/>
      <c r="ALC2" s="31" t="s">
        <v>257</v>
      </c>
      <c r="ALD2" s="31"/>
      <c r="ALE2" s="32" t="s">
        <v>258</v>
      </c>
      <c r="ALG2" s="47" t="s">
        <v>259</v>
      </c>
      <c r="ALH2" s="47"/>
      <c r="ALI2" s="47"/>
      <c r="ALJ2" s="47"/>
      <c r="ALK2" s="47"/>
      <c r="ALL2" s="47"/>
      <c r="ALM2" s="47"/>
      <c r="ALN2" s="47"/>
      <c r="ALO2" s="47"/>
      <c r="ALP2" s="47"/>
      <c r="ALQ2" s="47"/>
      <c r="ALR2" s="47"/>
      <c r="ALS2" s="47"/>
      <c r="ALT2" s="47"/>
      <c r="ALU2" s="48" t="s">
        <v>260</v>
      </c>
      <c r="ALV2" s="48"/>
      <c r="ALW2" s="48"/>
      <c r="ALX2" s="48"/>
      <c r="ALY2" s="48"/>
      <c r="ALZ2" s="48"/>
      <c r="AMA2" s="48"/>
      <c r="AMB2" s="48"/>
      <c r="AMC2" s="48"/>
      <c r="AMD2" s="48"/>
      <c r="AME2" s="48"/>
      <c r="AMF2" s="48"/>
      <c r="AMG2" s="48"/>
      <c r="AMH2" s="48"/>
      <c r="AMI2" s="48"/>
      <c r="AMJ2" s="48"/>
    </row>
    <row r="3" s="31" customFormat="true" ht="24" hidden="false" customHeight="true" outlineLevel="0" collapsed="false">
      <c r="A3" s="29"/>
      <c r="B3" s="29"/>
      <c r="C3" s="30"/>
      <c r="D3" s="30"/>
      <c r="K3" s="32"/>
      <c r="L3" s="30" t="s">
        <v>261</v>
      </c>
      <c r="M3" s="30"/>
      <c r="N3" s="31" t="s">
        <v>262</v>
      </c>
      <c r="P3" s="31" t="s">
        <v>263</v>
      </c>
      <c r="R3" s="31" t="s">
        <v>261</v>
      </c>
      <c r="T3" s="31" t="s">
        <v>262</v>
      </c>
      <c r="V3" s="31" t="s">
        <v>263</v>
      </c>
      <c r="X3" s="31" t="s">
        <v>264</v>
      </c>
      <c r="Y3" s="32" t="s">
        <v>265</v>
      </c>
      <c r="Z3" s="30"/>
      <c r="AA3" s="30"/>
      <c r="AP3" s="32"/>
      <c r="AQ3" s="30" t="s">
        <v>143</v>
      </c>
      <c r="AR3" s="30"/>
      <c r="AS3" s="31" t="s">
        <v>266</v>
      </c>
      <c r="AU3" s="31" t="s">
        <v>267</v>
      </c>
      <c r="AW3" s="32"/>
      <c r="AX3" s="30" t="s">
        <v>163</v>
      </c>
      <c r="AY3" s="30"/>
      <c r="AZ3" s="31" t="s">
        <v>268</v>
      </c>
      <c r="BB3" s="31" t="s">
        <v>269</v>
      </c>
      <c r="BD3" s="31" t="s">
        <v>270</v>
      </c>
      <c r="BF3" s="32" t="s">
        <v>271</v>
      </c>
      <c r="BG3" s="32"/>
      <c r="BH3" s="30" t="s">
        <v>114</v>
      </c>
      <c r="BI3" s="30"/>
      <c r="BJ3" s="31" t="s">
        <v>115</v>
      </c>
      <c r="BL3" s="31" t="s">
        <v>116</v>
      </c>
      <c r="BN3" s="31" t="s">
        <v>117</v>
      </c>
      <c r="BP3" s="31" t="s">
        <v>118</v>
      </c>
      <c r="BR3" s="32" t="s">
        <v>272</v>
      </c>
      <c r="BS3" s="32"/>
      <c r="BT3" s="30" t="s">
        <v>114</v>
      </c>
      <c r="BU3" s="30"/>
      <c r="BV3" s="31" t="s">
        <v>115</v>
      </c>
      <c r="BX3" s="31" t="s">
        <v>116</v>
      </c>
      <c r="BZ3" s="31" t="s">
        <v>117</v>
      </c>
      <c r="CB3" s="31" t="s">
        <v>118</v>
      </c>
      <c r="CD3" s="32" t="s">
        <v>272</v>
      </c>
      <c r="CE3" s="32"/>
      <c r="CF3" s="30" t="s">
        <v>114</v>
      </c>
      <c r="CG3" s="30"/>
      <c r="CH3" s="31" t="s">
        <v>115</v>
      </c>
      <c r="CJ3" s="31" t="s">
        <v>116</v>
      </c>
      <c r="CL3" s="31" t="s">
        <v>117</v>
      </c>
      <c r="CN3" s="31" t="s">
        <v>118</v>
      </c>
      <c r="CP3" s="32" t="s">
        <v>272</v>
      </c>
      <c r="CQ3" s="32"/>
      <c r="CR3" s="30" t="s">
        <v>114</v>
      </c>
      <c r="CS3" s="30"/>
      <c r="CT3" s="31" t="s">
        <v>115</v>
      </c>
      <c r="CV3" s="31" t="s">
        <v>116</v>
      </c>
      <c r="CX3" s="31" t="s">
        <v>117</v>
      </c>
      <c r="CZ3" s="31" t="s">
        <v>118</v>
      </c>
      <c r="DB3" s="32" t="s">
        <v>272</v>
      </c>
      <c r="DC3" s="32"/>
      <c r="DD3" s="30" t="s">
        <v>114</v>
      </c>
      <c r="DE3" s="30"/>
      <c r="DF3" s="31" t="s">
        <v>115</v>
      </c>
      <c r="DH3" s="31" t="s">
        <v>116</v>
      </c>
      <c r="DJ3" s="31" t="s">
        <v>117</v>
      </c>
      <c r="DL3" s="31" t="s">
        <v>118</v>
      </c>
      <c r="DN3" s="32" t="s">
        <v>272</v>
      </c>
      <c r="DO3" s="32"/>
      <c r="DP3" s="30" t="s">
        <v>114</v>
      </c>
      <c r="DQ3" s="30"/>
      <c r="DR3" s="31" t="s">
        <v>115</v>
      </c>
      <c r="DT3" s="31" t="s">
        <v>116</v>
      </c>
      <c r="DV3" s="31" t="s">
        <v>117</v>
      </c>
      <c r="DX3" s="31" t="s">
        <v>118</v>
      </c>
      <c r="DZ3" s="32" t="s">
        <v>272</v>
      </c>
      <c r="EA3" s="32"/>
      <c r="EB3" s="30" t="s">
        <v>114</v>
      </c>
      <c r="EC3" s="30"/>
      <c r="ED3" s="31" t="s">
        <v>115</v>
      </c>
      <c r="EF3" s="31" t="s">
        <v>116</v>
      </c>
      <c r="EH3" s="31" t="s">
        <v>117</v>
      </c>
      <c r="EJ3" s="31" t="s">
        <v>118</v>
      </c>
      <c r="EL3" s="32" t="s">
        <v>272</v>
      </c>
      <c r="EM3" s="32"/>
      <c r="EN3" s="30" t="s">
        <v>114</v>
      </c>
      <c r="EO3" s="30"/>
      <c r="EP3" s="31" t="s">
        <v>115</v>
      </c>
      <c r="ER3" s="31" t="s">
        <v>116</v>
      </c>
      <c r="ET3" s="31" t="s">
        <v>117</v>
      </c>
      <c r="EV3" s="31" t="s">
        <v>118</v>
      </c>
      <c r="EX3" s="32" t="s">
        <v>272</v>
      </c>
      <c r="EY3" s="32"/>
      <c r="EZ3" s="30"/>
      <c r="FA3" s="30"/>
      <c r="FL3" s="32"/>
      <c r="FM3" s="32"/>
      <c r="FN3" s="30"/>
      <c r="FO3" s="30"/>
      <c r="FP3" s="30"/>
      <c r="FQ3" s="30"/>
      <c r="FR3" s="32"/>
      <c r="FS3" s="32"/>
      <c r="FT3" s="32"/>
      <c r="FU3" s="32"/>
      <c r="FV3" s="32"/>
      <c r="FW3" s="32"/>
      <c r="FX3" s="32"/>
      <c r="FY3" s="32"/>
      <c r="FZ3" s="32"/>
      <c r="GA3" s="32"/>
      <c r="GB3" s="32"/>
      <c r="GC3" s="32"/>
      <c r="GD3" s="32"/>
      <c r="GE3" s="32"/>
      <c r="GF3" s="32"/>
      <c r="GG3" s="32"/>
      <c r="GH3" s="33"/>
      <c r="GI3" s="33"/>
      <c r="GJ3" s="33"/>
      <c r="GK3" s="33"/>
      <c r="GL3" s="33"/>
      <c r="GM3" s="33"/>
      <c r="GN3" s="33"/>
      <c r="GO3" s="33"/>
      <c r="GP3" s="33"/>
      <c r="GQ3" s="33"/>
      <c r="GR3" s="33"/>
      <c r="GS3" s="33"/>
      <c r="GT3" s="33"/>
      <c r="GU3" s="33"/>
      <c r="GV3" s="33"/>
      <c r="GW3" s="33"/>
      <c r="GX3" s="30"/>
      <c r="GY3" s="30"/>
      <c r="HH3" s="32"/>
      <c r="HI3" s="32"/>
      <c r="HJ3" s="32"/>
      <c r="HK3" s="32"/>
      <c r="HL3" s="30"/>
      <c r="HM3" s="30"/>
      <c r="HS3" s="30"/>
      <c r="IF3" s="32"/>
      <c r="IG3" s="32"/>
      <c r="IH3" s="30"/>
      <c r="II3" s="30"/>
      <c r="IJ3" s="30"/>
      <c r="IK3" s="30"/>
      <c r="IL3" s="30"/>
      <c r="IM3" s="30"/>
      <c r="IN3" s="32"/>
      <c r="IO3" s="32"/>
      <c r="IP3" s="32"/>
      <c r="IQ3" s="32"/>
      <c r="IR3" s="32"/>
      <c r="IS3" s="32"/>
      <c r="IT3" s="30"/>
      <c r="IU3" s="30"/>
      <c r="IV3" s="30"/>
      <c r="IW3" s="30"/>
      <c r="IX3" s="30"/>
      <c r="IY3" s="30"/>
      <c r="IZ3" s="32"/>
      <c r="JA3" s="32"/>
      <c r="JB3" s="32"/>
      <c r="JC3" s="32"/>
      <c r="JD3" s="32"/>
      <c r="JE3" s="32"/>
      <c r="JF3" s="34" t="s">
        <v>273</v>
      </c>
      <c r="JG3" s="49"/>
      <c r="JH3" s="49"/>
      <c r="JI3" s="49"/>
      <c r="JJ3" s="49"/>
      <c r="JK3" s="49"/>
      <c r="JL3" s="49"/>
      <c r="JM3" s="49"/>
      <c r="JN3" s="31" t="s">
        <v>274</v>
      </c>
      <c r="JO3" s="31" t="s">
        <v>275</v>
      </c>
      <c r="JP3" s="32" t="s">
        <v>276</v>
      </c>
      <c r="JQ3" s="34" t="s">
        <v>273</v>
      </c>
      <c r="JR3" s="49"/>
      <c r="JS3" s="49"/>
      <c r="JT3" s="49"/>
      <c r="JU3" s="49"/>
      <c r="JV3" s="49"/>
      <c r="JW3" s="49"/>
      <c r="JX3" s="49"/>
      <c r="JY3" s="31" t="s">
        <v>274</v>
      </c>
      <c r="JZ3" s="31" t="s">
        <v>275</v>
      </c>
      <c r="KA3" s="32" t="s">
        <v>276</v>
      </c>
      <c r="KB3" s="30"/>
      <c r="KC3" s="30"/>
      <c r="KD3" s="30"/>
      <c r="KE3" s="30"/>
      <c r="KF3" s="50" t="s">
        <v>277</v>
      </c>
      <c r="KG3" s="51"/>
      <c r="KH3" s="50" t="s">
        <v>278</v>
      </c>
      <c r="KI3" s="51"/>
      <c r="KJ3" s="50" t="s">
        <v>279</v>
      </c>
      <c r="KK3" s="51"/>
      <c r="KL3" s="50" t="s">
        <v>280</v>
      </c>
      <c r="KM3" s="51"/>
      <c r="KN3" s="50" t="s">
        <v>281</v>
      </c>
      <c r="KO3" s="51"/>
      <c r="KP3" s="50" t="s">
        <v>282</v>
      </c>
      <c r="KQ3" s="51"/>
      <c r="KR3" s="50" t="s">
        <v>283</v>
      </c>
      <c r="KS3" s="51"/>
      <c r="KT3" s="50" t="s">
        <v>284</v>
      </c>
      <c r="KU3" s="52"/>
      <c r="KV3" s="34"/>
      <c r="KW3" s="34"/>
      <c r="KX3" s="31" t="s">
        <v>285</v>
      </c>
      <c r="KZ3" s="31" t="s">
        <v>286</v>
      </c>
      <c r="LB3" s="32" t="s">
        <v>287</v>
      </c>
      <c r="LC3" s="32"/>
      <c r="LD3" s="30" t="s">
        <v>143</v>
      </c>
      <c r="LE3" s="30"/>
      <c r="LF3" s="31" t="s">
        <v>288</v>
      </c>
      <c r="LH3" s="31" t="s">
        <v>289</v>
      </c>
      <c r="LJ3" s="31" t="s">
        <v>290</v>
      </c>
      <c r="LL3" s="31" t="s">
        <v>291</v>
      </c>
      <c r="LN3" s="31" t="s">
        <v>292</v>
      </c>
      <c r="LP3" s="31" t="s">
        <v>293</v>
      </c>
      <c r="LR3" s="31" t="s">
        <v>294</v>
      </c>
      <c r="LT3" s="31" t="s">
        <v>295</v>
      </c>
      <c r="LV3" s="31" t="s">
        <v>143</v>
      </c>
      <c r="LX3" s="31" t="s">
        <v>296</v>
      </c>
      <c r="LZ3" s="32" t="s">
        <v>297</v>
      </c>
      <c r="MA3" s="32"/>
      <c r="MB3" s="53" t="s">
        <v>298</v>
      </c>
      <c r="MC3" s="53"/>
      <c r="MD3" s="54" t="s">
        <v>299</v>
      </c>
      <c r="ME3" s="54"/>
      <c r="MF3" s="54" t="s">
        <v>300</v>
      </c>
      <c r="MG3" s="54"/>
      <c r="MH3" s="54" t="s">
        <v>301</v>
      </c>
      <c r="MI3" s="54"/>
      <c r="MJ3" s="54" t="s">
        <v>302</v>
      </c>
      <c r="MK3" s="54"/>
      <c r="ML3" s="54" t="s">
        <v>303</v>
      </c>
      <c r="MM3" s="54"/>
      <c r="MN3" s="54" t="s">
        <v>304</v>
      </c>
      <c r="MO3" s="54"/>
      <c r="MP3" s="54" t="s">
        <v>305</v>
      </c>
      <c r="MQ3" s="54"/>
      <c r="MR3" s="54" t="s">
        <v>306</v>
      </c>
      <c r="MS3" s="54"/>
      <c r="MT3" s="54" t="s">
        <v>307</v>
      </c>
      <c r="MU3" s="54"/>
      <c r="MV3" s="54" t="s">
        <v>308</v>
      </c>
      <c r="MW3" s="54"/>
      <c r="MX3" s="54" t="s">
        <v>309</v>
      </c>
      <c r="MY3" s="54"/>
      <c r="MZ3" s="54" t="s">
        <v>310</v>
      </c>
      <c r="NA3" s="54"/>
      <c r="NB3" s="54" t="s">
        <v>311</v>
      </c>
      <c r="NC3" s="54"/>
      <c r="ND3" s="54" t="s">
        <v>312</v>
      </c>
      <c r="NE3" s="54"/>
      <c r="NF3" s="54" t="s">
        <v>313</v>
      </c>
      <c r="NG3" s="54"/>
      <c r="NH3" s="55" t="s">
        <v>314</v>
      </c>
      <c r="NI3" s="55"/>
      <c r="NJ3" s="36"/>
      <c r="NK3" s="36"/>
      <c r="NL3" s="37" t="s">
        <v>143</v>
      </c>
      <c r="NM3" s="37"/>
      <c r="NN3" s="37" t="s">
        <v>315</v>
      </c>
      <c r="NO3" s="37"/>
      <c r="NP3" s="37" t="s">
        <v>316</v>
      </c>
      <c r="NQ3" s="37"/>
      <c r="NR3" s="37" t="s">
        <v>143</v>
      </c>
      <c r="NS3" s="37"/>
      <c r="NT3" s="38"/>
      <c r="NU3" s="30" t="s">
        <v>264</v>
      </c>
      <c r="NV3" s="31" t="s">
        <v>265</v>
      </c>
      <c r="NW3" s="31" t="s">
        <v>171</v>
      </c>
      <c r="NY3" s="31" t="s">
        <v>317</v>
      </c>
      <c r="OA3" s="31" t="s">
        <v>318</v>
      </c>
      <c r="OC3" s="31" t="s">
        <v>175</v>
      </c>
      <c r="OE3" s="31" t="s">
        <v>268</v>
      </c>
      <c r="OG3" s="31" t="s">
        <v>319</v>
      </c>
      <c r="OI3" s="32" t="s">
        <v>320</v>
      </c>
      <c r="OJ3" s="32"/>
      <c r="OK3" s="30" t="s">
        <v>321</v>
      </c>
      <c r="OL3" s="30"/>
      <c r="OM3" s="31" t="s">
        <v>143</v>
      </c>
      <c r="OO3" s="31" t="s">
        <v>322</v>
      </c>
      <c r="OQ3" s="31" t="s">
        <v>323</v>
      </c>
      <c r="OS3" s="31" t="s">
        <v>324</v>
      </c>
      <c r="OU3" s="31" t="s">
        <v>325</v>
      </c>
      <c r="OW3" s="32" t="s">
        <v>326</v>
      </c>
      <c r="OX3" s="32"/>
      <c r="OY3" s="30"/>
      <c r="OZ3" s="30"/>
      <c r="PO3" s="32"/>
      <c r="PP3" s="32"/>
      <c r="PQ3" s="30"/>
      <c r="PR3" s="30"/>
      <c r="QC3" s="32"/>
      <c r="QD3" s="32"/>
      <c r="QE3" s="30" t="s">
        <v>143</v>
      </c>
      <c r="QF3" s="30"/>
      <c r="QG3" s="31" t="s">
        <v>327</v>
      </c>
      <c r="QI3" s="31" t="s">
        <v>328</v>
      </c>
      <c r="QO3" s="32"/>
      <c r="QP3" s="32"/>
      <c r="QQ3" s="30"/>
      <c r="QR3" s="30"/>
      <c r="RE3" s="32"/>
      <c r="RF3" s="32"/>
      <c r="RG3" s="30"/>
      <c r="RH3" s="30"/>
      <c r="RY3" s="32"/>
      <c r="RZ3" s="32"/>
      <c r="SA3" s="30" t="s">
        <v>179</v>
      </c>
      <c r="SB3" s="30"/>
      <c r="SC3" s="30"/>
      <c r="SD3" s="30"/>
      <c r="SE3" s="30"/>
      <c r="SF3" s="31" t="s">
        <v>180</v>
      </c>
      <c r="SO3" s="32"/>
      <c r="SP3" s="32"/>
      <c r="SQ3" s="32"/>
      <c r="SR3" s="32"/>
      <c r="SS3" s="30" t="s">
        <v>329</v>
      </c>
      <c r="ST3" s="30"/>
      <c r="SU3" s="30"/>
      <c r="SV3" s="30"/>
      <c r="SW3" s="30"/>
      <c r="SX3" s="30"/>
      <c r="SY3" s="30"/>
      <c r="SZ3" s="30"/>
      <c r="TA3" s="30"/>
      <c r="TB3" s="30"/>
      <c r="TC3" s="30"/>
      <c r="TD3" s="30"/>
      <c r="TE3" s="30"/>
      <c r="TF3" s="30"/>
      <c r="TG3" s="30"/>
      <c r="TH3" s="30"/>
      <c r="TI3" s="30"/>
      <c r="TJ3" s="30"/>
      <c r="TK3" s="31" t="s">
        <v>330</v>
      </c>
      <c r="TU3" s="31" t="s">
        <v>331</v>
      </c>
      <c r="UM3" s="32" t="s">
        <v>332</v>
      </c>
      <c r="UN3" s="32"/>
      <c r="UO3" s="32"/>
      <c r="UP3" s="32"/>
      <c r="UQ3" s="32"/>
      <c r="UR3" s="32"/>
      <c r="US3" s="32"/>
      <c r="UT3" s="32"/>
      <c r="UU3" s="32"/>
      <c r="UV3" s="32"/>
      <c r="UW3" s="30" t="s">
        <v>329</v>
      </c>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1" t="s">
        <v>330</v>
      </c>
      <c r="VZ3" s="31" t="s">
        <v>331</v>
      </c>
      <c r="WZ3" s="32" t="s">
        <v>332</v>
      </c>
      <c r="XA3" s="32"/>
      <c r="XB3" s="32"/>
      <c r="XC3" s="30" t="s">
        <v>329</v>
      </c>
      <c r="XD3" s="30"/>
      <c r="XE3" s="30"/>
      <c r="XF3" s="30"/>
      <c r="XG3" s="30"/>
      <c r="XH3" s="30"/>
      <c r="XI3" s="30"/>
      <c r="XJ3" s="30"/>
      <c r="XK3" s="30"/>
      <c r="XL3" s="30"/>
      <c r="XM3" s="30"/>
      <c r="XN3" s="30"/>
      <c r="XO3" s="30"/>
      <c r="XP3" s="30"/>
      <c r="XQ3" s="30"/>
      <c r="XR3" s="30"/>
      <c r="XS3" s="30"/>
      <c r="XT3" s="30"/>
      <c r="XU3" s="30"/>
      <c r="XV3" s="30"/>
      <c r="XW3" s="31" t="s">
        <v>330</v>
      </c>
      <c r="YG3" s="31" t="s">
        <v>331</v>
      </c>
      <c r="ZA3" s="32" t="s">
        <v>332</v>
      </c>
      <c r="ZB3" s="32"/>
      <c r="ZC3" s="32"/>
      <c r="ZD3" s="32"/>
      <c r="ZE3" s="32"/>
      <c r="ZF3" s="32"/>
      <c r="ZG3" s="32"/>
      <c r="ZH3" s="32"/>
      <c r="ZI3" s="32"/>
      <c r="ZJ3" s="32"/>
      <c r="ZK3" s="30"/>
      <c r="ZL3" s="30"/>
      <c r="ZM3" s="32"/>
      <c r="ZN3" s="32"/>
      <c r="ZO3" s="56" t="s">
        <v>264</v>
      </c>
      <c r="ZP3" s="57"/>
      <c r="ZQ3" s="58" t="s">
        <v>265</v>
      </c>
      <c r="ZR3" s="59"/>
      <c r="ZS3" s="30" t="s">
        <v>333</v>
      </c>
      <c r="ZT3" s="31" t="s">
        <v>143</v>
      </c>
      <c r="ZX3" s="31" t="s">
        <v>334</v>
      </c>
      <c r="AAB3" s="31" t="s">
        <v>335</v>
      </c>
      <c r="AAF3" s="31" t="s">
        <v>336</v>
      </c>
      <c r="AAJ3" s="31" t="s">
        <v>337</v>
      </c>
      <c r="AAN3" s="31" t="s">
        <v>175</v>
      </c>
      <c r="AAR3" s="41"/>
      <c r="AAS3" s="41"/>
      <c r="AAT3" s="41"/>
      <c r="AAU3" s="41"/>
      <c r="AAV3" s="42"/>
      <c r="AAW3" s="30"/>
      <c r="AAX3" s="30"/>
      <c r="AAY3" s="31" t="s">
        <v>338</v>
      </c>
      <c r="ABA3" s="31" t="s">
        <v>339</v>
      </c>
      <c r="ABC3" s="31" t="s">
        <v>340</v>
      </c>
      <c r="ABD3" s="31" t="s">
        <v>338</v>
      </c>
      <c r="ABF3" s="32" t="s">
        <v>339</v>
      </c>
      <c r="ABG3" s="32"/>
      <c r="ABH3" s="30" t="s">
        <v>341</v>
      </c>
      <c r="ABI3" s="30"/>
      <c r="ABJ3" s="31" t="s">
        <v>342</v>
      </c>
      <c r="ABL3" s="31" t="s">
        <v>343</v>
      </c>
      <c r="ABN3" s="31" t="s">
        <v>344</v>
      </c>
      <c r="ABP3" s="31" t="s">
        <v>345</v>
      </c>
      <c r="ABR3" s="32" t="s">
        <v>346</v>
      </c>
      <c r="ABS3" s="32"/>
      <c r="ABT3" s="30" t="s">
        <v>264</v>
      </c>
      <c r="ABU3" s="31" t="s">
        <v>265</v>
      </c>
      <c r="ABV3" s="32" t="s">
        <v>347</v>
      </c>
      <c r="ABW3" s="56" t="s">
        <v>264</v>
      </c>
      <c r="ABX3" s="57"/>
      <c r="ABY3" s="58" t="s">
        <v>265</v>
      </c>
      <c r="ABZ3" s="49"/>
      <c r="ACA3" s="58" t="s">
        <v>264</v>
      </c>
      <c r="ACB3" s="57"/>
      <c r="ACC3" s="58" t="s">
        <v>265</v>
      </c>
      <c r="ACD3" s="59"/>
      <c r="ACE3" s="58" t="s">
        <v>264</v>
      </c>
      <c r="ACF3" s="57"/>
      <c r="ACG3" s="58" t="s">
        <v>265</v>
      </c>
      <c r="ACH3" s="60"/>
      <c r="ACI3" s="61" t="s">
        <v>264</v>
      </c>
      <c r="ACJ3" s="62"/>
      <c r="ACK3" s="63" t="s">
        <v>265</v>
      </c>
      <c r="ACL3" s="64"/>
      <c r="ACM3" s="63" t="s">
        <v>264</v>
      </c>
      <c r="ACN3" s="65"/>
      <c r="ACO3" s="63" t="s">
        <v>265</v>
      </c>
      <c r="ACP3" s="66"/>
      <c r="ACQ3" s="63" t="s">
        <v>264</v>
      </c>
      <c r="ACR3" s="65"/>
      <c r="ACS3" s="63" t="s">
        <v>265</v>
      </c>
      <c r="ACT3" s="66"/>
      <c r="ACU3" s="63" t="s">
        <v>264</v>
      </c>
      <c r="ACV3" s="65"/>
      <c r="ACW3" s="63" t="s">
        <v>265</v>
      </c>
      <c r="ACX3" s="66"/>
      <c r="ACY3" s="63" t="s">
        <v>264</v>
      </c>
      <c r="ACZ3" s="65"/>
      <c r="ADA3" s="63" t="s">
        <v>265</v>
      </c>
      <c r="ADB3" s="66"/>
      <c r="ADC3" s="63" t="s">
        <v>264</v>
      </c>
      <c r="ADD3" s="65"/>
      <c r="ADE3" s="63" t="s">
        <v>265</v>
      </c>
      <c r="ADF3" s="66"/>
      <c r="ADG3" s="63" t="s">
        <v>264</v>
      </c>
      <c r="ADH3" s="65"/>
      <c r="ADI3" s="63" t="s">
        <v>265</v>
      </c>
      <c r="ADJ3" s="67"/>
      <c r="ADK3" s="30" t="s">
        <v>329</v>
      </c>
      <c r="ADL3" s="31" t="s">
        <v>348</v>
      </c>
      <c r="ADM3" s="32" t="s">
        <v>349</v>
      </c>
      <c r="ADN3" s="30" t="s">
        <v>329</v>
      </c>
      <c r="ADO3" s="31" t="s">
        <v>348</v>
      </c>
      <c r="ADP3" s="32" t="s">
        <v>349</v>
      </c>
      <c r="ADQ3" s="30" t="s">
        <v>264</v>
      </c>
      <c r="ADR3" s="31" t="s">
        <v>265</v>
      </c>
      <c r="ADS3" s="32" t="s">
        <v>347</v>
      </c>
      <c r="ADT3" s="30" t="s">
        <v>264</v>
      </c>
      <c r="ADU3" s="31" t="s">
        <v>265</v>
      </c>
      <c r="ADV3" s="32" t="s">
        <v>350</v>
      </c>
      <c r="ADW3" s="30" t="s">
        <v>351</v>
      </c>
      <c r="ADX3" s="30"/>
      <c r="ADY3" s="31" t="s">
        <v>352</v>
      </c>
      <c r="AEA3" s="31" t="s">
        <v>353</v>
      </c>
      <c r="AEC3" s="31" t="s">
        <v>354</v>
      </c>
      <c r="AEE3" s="32" t="s">
        <v>355</v>
      </c>
      <c r="AEF3" s="32"/>
      <c r="AEG3" s="33"/>
      <c r="AEH3" s="33"/>
      <c r="AEI3" s="33"/>
      <c r="AEJ3" s="30"/>
      <c r="AEK3" s="30"/>
      <c r="AEL3" s="32"/>
      <c r="AEM3" s="32"/>
      <c r="AEN3" s="33"/>
      <c r="AEO3" s="33"/>
      <c r="AEP3" s="30"/>
      <c r="AEQ3" s="30"/>
      <c r="AER3" s="30"/>
      <c r="AEV3" s="32"/>
      <c r="AEW3" s="32"/>
      <c r="AEX3" s="32"/>
      <c r="AEY3" s="30"/>
      <c r="AEZ3" s="30"/>
      <c r="AFA3" s="32"/>
      <c r="AFB3" s="32"/>
      <c r="AFC3" s="30" t="s">
        <v>356</v>
      </c>
      <c r="AFD3" s="30"/>
      <c r="AFE3" s="31" t="s">
        <v>356</v>
      </c>
      <c r="AFG3" s="31" t="s">
        <v>357</v>
      </c>
      <c r="AFI3" s="32" t="s">
        <v>358</v>
      </c>
      <c r="AFJ3" s="32"/>
      <c r="AFK3" s="30" t="s">
        <v>359</v>
      </c>
      <c r="AFL3" s="31" t="s">
        <v>360</v>
      </c>
      <c r="AFN3" s="31" t="s">
        <v>359</v>
      </c>
      <c r="AFO3" s="31" t="s">
        <v>360</v>
      </c>
      <c r="AFQ3" s="31" t="s">
        <v>359</v>
      </c>
      <c r="AFR3" s="32" t="s">
        <v>360</v>
      </c>
      <c r="AFS3" s="32"/>
      <c r="AFT3" s="30"/>
      <c r="AFU3" s="30"/>
      <c r="AFX3" s="32"/>
      <c r="AFY3" s="30" t="s">
        <v>143</v>
      </c>
      <c r="AFZ3" s="30"/>
      <c r="AGA3" s="31" t="s">
        <v>361</v>
      </c>
      <c r="AGC3" s="31" t="s">
        <v>362</v>
      </c>
      <c r="AGE3" s="31" t="s">
        <v>363</v>
      </c>
      <c r="AGG3" s="31" t="s">
        <v>364</v>
      </c>
      <c r="AGI3" s="31" t="s">
        <v>365</v>
      </c>
      <c r="AGK3" s="32" t="s">
        <v>366</v>
      </c>
      <c r="AGL3" s="32"/>
      <c r="AGM3" s="30"/>
      <c r="AGR3" s="32"/>
      <c r="AGS3" s="30" t="s">
        <v>367</v>
      </c>
      <c r="AGT3" s="31" t="s">
        <v>368</v>
      </c>
      <c r="AGU3" s="31" t="s">
        <v>367</v>
      </c>
      <c r="AGV3" s="50" t="s">
        <v>369</v>
      </c>
      <c r="AGW3" s="68"/>
      <c r="AGX3" s="50" t="s">
        <v>370</v>
      </c>
      <c r="AGY3" s="68"/>
      <c r="AGZ3" s="31" t="s">
        <v>371</v>
      </c>
      <c r="AHB3" s="31" t="s">
        <v>372</v>
      </c>
      <c r="AHD3" s="31" t="s">
        <v>373</v>
      </c>
      <c r="AHF3" s="50" t="s">
        <v>374</v>
      </c>
      <c r="AHG3" s="69"/>
      <c r="AHH3" s="70"/>
      <c r="AHI3" s="31" t="s">
        <v>375</v>
      </c>
      <c r="AHJ3" s="32" t="s">
        <v>376</v>
      </c>
      <c r="AHK3" s="32"/>
      <c r="AHL3" s="32"/>
      <c r="AHM3" s="32"/>
      <c r="AHN3" s="30" t="s">
        <v>143</v>
      </c>
      <c r="AHO3" s="30"/>
      <c r="AHP3" s="31" t="s">
        <v>377</v>
      </c>
      <c r="AHR3" s="31" t="s">
        <v>378</v>
      </c>
      <c r="AHT3" s="31" t="s">
        <v>379</v>
      </c>
      <c r="AHV3" s="31" t="s">
        <v>380</v>
      </c>
      <c r="AHX3" s="31" t="s">
        <v>381</v>
      </c>
      <c r="AHZ3" s="31" t="s">
        <v>382</v>
      </c>
      <c r="AIB3" s="31" t="s">
        <v>383</v>
      </c>
      <c r="AID3" s="31" t="s">
        <v>174</v>
      </c>
      <c r="AIF3" s="31" t="s">
        <v>175</v>
      </c>
      <c r="AIH3" s="32"/>
      <c r="AII3" s="32"/>
      <c r="AIJ3" s="33"/>
      <c r="AIK3" s="33"/>
      <c r="AIL3" s="30"/>
      <c r="AIM3" s="30"/>
      <c r="AIN3" s="30"/>
      <c r="AIO3" s="30"/>
      <c r="AIT3" s="32"/>
      <c r="AIU3" s="32"/>
      <c r="AIV3" s="32"/>
      <c r="AIW3" s="32"/>
      <c r="AIX3" s="30" t="s">
        <v>384</v>
      </c>
      <c r="AIY3" s="30"/>
      <c r="AIZ3" s="37" t="s">
        <v>385</v>
      </c>
      <c r="AJA3" s="37"/>
      <c r="AJB3" s="31" t="s">
        <v>386</v>
      </c>
      <c r="AJD3" s="50" t="s">
        <v>387</v>
      </c>
      <c r="AJE3" s="50" t="s">
        <v>388</v>
      </c>
      <c r="AJF3" s="50" t="s">
        <v>389</v>
      </c>
      <c r="AJG3" s="50" t="s">
        <v>390</v>
      </c>
      <c r="AJH3" s="31" t="s">
        <v>391</v>
      </c>
      <c r="AJJ3" s="31" t="s">
        <v>392</v>
      </c>
      <c r="AJL3" s="31" t="s">
        <v>393</v>
      </c>
      <c r="AJN3" s="31" t="s">
        <v>394</v>
      </c>
      <c r="AJP3" s="31" t="s">
        <v>395</v>
      </c>
      <c r="AJR3" s="31" t="s">
        <v>396</v>
      </c>
      <c r="AJT3" s="31" t="s">
        <v>397</v>
      </c>
      <c r="AJV3" s="31" t="s">
        <v>398</v>
      </c>
      <c r="AJX3" s="31" t="s">
        <v>399</v>
      </c>
      <c r="AJZ3" s="32" t="s">
        <v>283</v>
      </c>
      <c r="AKA3" s="32"/>
      <c r="AKB3" s="33"/>
      <c r="AKC3" s="33"/>
      <c r="AKD3" s="30"/>
      <c r="AKE3" s="30"/>
      <c r="AKF3" s="30"/>
      <c r="AKG3" s="30"/>
      <c r="AKH3" s="30"/>
      <c r="AKI3" s="33"/>
      <c r="AKJ3" s="33"/>
      <c r="AKK3" s="30"/>
      <c r="AKL3" s="30"/>
      <c r="AKO3" s="32"/>
      <c r="AKP3" s="32"/>
      <c r="AKQ3" s="30"/>
      <c r="AKR3" s="30"/>
      <c r="AKS3" s="32"/>
      <c r="AKT3" s="32"/>
      <c r="AKU3" s="30"/>
      <c r="AKV3" s="30"/>
      <c r="ALE3" s="32"/>
      <c r="ALF3" s="32"/>
      <c r="ALG3" s="43" t="s">
        <v>400</v>
      </c>
      <c r="ALH3" s="43"/>
      <c r="ALI3" s="44" t="s">
        <v>401</v>
      </c>
      <c r="ALJ3" s="44"/>
      <c r="ALK3" s="44" t="s">
        <v>402</v>
      </c>
      <c r="ALL3" s="44"/>
      <c r="ALM3" s="44" t="s">
        <v>403</v>
      </c>
      <c r="ALN3" s="44"/>
      <c r="ALO3" s="44" t="s">
        <v>404</v>
      </c>
      <c r="ALP3" s="44"/>
      <c r="ALQ3" s="44" t="s">
        <v>405</v>
      </c>
      <c r="ALR3" s="44"/>
      <c r="ALS3" s="45" t="s">
        <v>406</v>
      </c>
      <c r="ALT3" s="45"/>
      <c r="ALU3" s="46" t="s">
        <v>164</v>
      </c>
      <c r="ALV3" s="46"/>
      <c r="ALW3" s="37" t="s">
        <v>165</v>
      </c>
      <c r="ALX3" s="37"/>
      <c r="ALY3" s="37" t="s">
        <v>166</v>
      </c>
      <c r="ALZ3" s="37"/>
      <c r="AMA3" s="37" t="s">
        <v>167</v>
      </c>
      <c r="AMB3" s="37"/>
      <c r="AMC3" s="37" t="s">
        <v>168</v>
      </c>
      <c r="AMD3" s="37"/>
      <c r="AME3" s="37" t="s">
        <v>407</v>
      </c>
      <c r="AMF3" s="37"/>
      <c r="AMG3" s="37" t="s">
        <v>408</v>
      </c>
      <c r="AMH3" s="37"/>
      <c r="AMI3" s="38" t="s">
        <v>409</v>
      </c>
      <c r="AMJ3" s="38"/>
    </row>
    <row r="4" s="31" customFormat="true" ht="21" hidden="false" customHeight="true" outlineLevel="0" collapsed="false">
      <c r="A4" s="29"/>
      <c r="B4" s="29"/>
      <c r="C4" s="30"/>
      <c r="D4" s="30"/>
      <c r="K4" s="32"/>
      <c r="L4" s="30"/>
      <c r="M4" s="30"/>
      <c r="Z4" s="30" t="s">
        <v>264</v>
      </c>
      <c r="AA4" s="31" t="s">
        <v>265</v>
      </c>
      <c r="AB4" s="31" t="s">
        <v>264</v>
      </c>
      <c r="AD4" s="31" t="s">
        <v>265</v>
      </c>
      <c r="AG4" s="31" t="s">
        <v>264</v>
      </c>
      <c r="AI4" s="31" t="s">
        <v>265</v>
      </c>
      <c r="AK4" s="31" t="s">
        <v>264</v>
      </c>
      <c r="AL4" s="31" t="s">
        <v>265</v>
      </c>
      <c r="AN4" s="31" t="s">
        <v>264</v>
      </c>
      <c r="AO4" s="31" t="s">
        <v>265</v>
      </c>
      <c r="AP4" s="32"/>
      <c r="AQ4" s="32"/>
      <c r="AR4" s="30"/>
      <c r="AW4" s="32"/>
      <c r="AX4" s="32"/>
      <c r="AY4" s="30"/>
      <c r="BF4" s="32"/>
      <c r="BG4" s="32"/>
      <c r="BH4" s="30"/>
      <c r="BI4" s="30"/>
      <c r="BR4" s="32"/>
      <c r="BS4" s="32"/>
      <c r="BT4" s="30"/>
      <c r="BU4" s="30"/>
      <c r="CD4" s="32"/>
      <c r="CE4" s="32"/>
      <c r="CF4" s="30"/>
      <c r="CG4" s="30"/>
      <c r="CP4" s="32"/>
      <c r="CQ4" s="32"/>
      <c r="CR4" s="30"/>
      <c r="CS4" s="30"/>
      <c r="DB4" s="32"/>
      <c r="DC4" s="32"/>
      <c r="DD4" s="30"/>
      <c r="DE4" s="30"/>
      <c r="DN4" s="32"/>
      <c r="DO4" s="32"/>
      <c r="DP4" s="30"/>
      <c r="DQ4" s="30"/>
      <c r="DZ4" s="32"/>
      <c r="EA4" s="32"/>
      <c r="EB4" s="30"/>
      <c r="EC4" s="30"/>
      <c r="EL4" s="32"/>
      <c r="EM4" s="32"/>
      <c r="EN4" s="30"/>
      <c r="EO4" s="30"/>
      <c r="EX4" s="32"/>
      <c r="EY4" s="32"/>
      <c r="EZ4" s="30"/>
      <c r="FA4" s="30"/>
      <c r="FL4" s="32"/>
      <c r="FM4" s="32"/>
      <c r="FN4" s="71" t="s">
        <v>264</v>
      </c>
      <c r="FO4" s="71"/>
      <c r="FP4" s="72" t="s">
        <v>265</v>
      </c>
      <c r="FQ4" s="72"/>
      <c r="FR4" s="31" t="s">
        <v>410</v>
      </c>
      <c r="FT4" s="31" t="s">
        <v>114</v>
      </c>
      <c r="FV4" s="31" t="s">
        <v>115</v>
      </c>
      <c r="FX4" s="31" t="s">
        <v>116</v>
      </c>
      <c r="FZ4" s="31" t="s">
        <v>117</v>
      </c>
      <c r="GB4" s="31" t="s">
        <v>118</v>
      </c>
      <c r="GD4" s="31" t="s">
        <v>119</v>
      </c>
      <c r="GF4" s="32" t="s">
        <v>411</v>
      </c>
      <c r="GG4" s="32"/>
      <c r="GH4" s="30" t="s">
        <v>410</v>
      </c>
      <c r="GI4" s="30"/>
      <c r="GJ4" s="31" t="s">
        <v>114</v>
      </c>
      <c r="GL4" s="31" t="s">
        <v>115</v>
      </c>
      <c r="GN4" s="31" t="s">
        <v>116</v>
      </c>
      <c r="GP4" s="31" t="s">
        <v>117</v>
      </c>
      <c r="GR4" s="31" t="s">
        <v>118</v>
      </c>
      <c r="GT4" s="31" t="s">
        <v>119</v>
      </c>
      <c r="GV4" s="32" t="s">
        <v>411</v>
      </c>
      <c r="GW4" s="32"/>
      <c r="GX4" s="30"/>
      <c r="GY4" s="30"/>
      <c r="HH4" s="32"/>
      <c r="HI4" s="32"/>
      <c r="HJ4" s="32"/>
      <c r="HK4" s="32"/>
      <c r="HL4" s="30"/>
      <c r="HM4" s="30"/>
      <c r="HR4" s="30" t="s">
        <v>264</v>
      </c>
      <c r="HS4" s="31" t="s">
        <v>265</v>
      </c>
      <c r="HT4" s="31" t="s">
        <v>264</v>
      </c>
      <c r="HU4" s="31" t="s">
        <v>265</v>
      </c>
      <c r="HV4" s="31" t="s">
        <v>264</v>
      </c>
      <c r="HW4" s="31" t="s">
        <v>265</v>
      </c>
      <c r="HX4" s="31" t="s">
        <v>264</v>
      </c>
      <c r="HY4" s="31" t="s">
        <v>265</v>
      </c>
      <c r="HZ4" s="31" t="s">
        <v>264</v>
      </c>
      <c r="IA4" s="31" t="s">
        <v>265</v>
      </c>
      <c r="IB4" s="31" t="s">
        <v>264</v>
      </c>
      <c r="IC4" s="31" t="s">
        <v>265</v>
      </c>
      <c r="ID4" s="31" t="s">
        <v>264</v>
      </c>
      <c r="IE4" s="31" t="s">
        <v>265</v>
      </c>
      <c r="IF4" s="31" t="s">
        <v>264</v>
      </c>
      <c r="IG4" s="32" t="s">
        <v>265</v>
      </c>
      <c r="IH4" s="30" t="s">
        <v>412</v>
      </c>
      <c r="II4" s="30"/>
      <c r="IJ4" s="31" t="s">
        <v>413</v>
      </c>
      <c r="IL4" s="31" t="s">
        <v>414</v>
      </c>
      <c r="IN4" s="31" t="s">
        <v>415</v>
      </c>
      <c r="IP4" s="31" t="s">
        <v>416</v>
      </c>
      <c r="IR4" s="32" t="s">
        <v>417</v>
      </c>
      <c r="IS4" s="32"/>
      <c r="IT4" s="30" t="s">
        <v>412</v>
      </c>
      <c r="IU4" s="30"/>
      <c r="IV4" s="31" t="s">
        <v>413</v>
      </c>
      <c r="IX4" s="31" t="s">
        <v>414</v>
      </c>
      <c r="IZ4" s="31" t="s">
        <v>415</v>
      </c>
      <c r="JB4" s="31" t="s">
        <v>416</v>
      </c>
      <c r="JD4" s="32" t="s">
        <v>417</v>
      </c>
      <c r="JE4" s="32"/>
      <c r="JF4" s="34"/>
      <c r="JG4" s="34"/>
      <c r="JH4" s="49"/>
      <c r="JI4" s="49"/>
      <c r="JJ4" s="49"/>
      <c r="JK4" s="49"/>
      <c r="JL4" s="49"/>
      <c r="JM4" s="49"/>
      <c r="JS4" s="49"/>
      <c r="JT4" s="49"/>
      <c r="JU4" s="49"/>
      <c r="JV4" s="49"/>
      <c r="JW4" s="49"/>
      <c r="JX4" s="49"/>
      <c r="KB4" s="30" t="s">
        <v>143</v>
      </c>
      <c r="KC4" s="31" t="s">
        <v>264</v>
      </c>
      <c r="KD4" s="31" t="s">
        <v>265</v>
      </c>
      <c r="KE4" s="31" t="s">
        <v>418</v>
      </c>
      <c r="KF4" s="50"/>
      <c r="KG4" s="31" t="s">
        <v>419</v>
      </c>
      <c r="KH4" s="50"/>
      <c r="KI4" s="31" t="s">
        <v>419</v>
      </c>
      <c r="KJ4" s="50"/>
      <c r="KK4" s="31" t="s">
        <v>419</v>
      </c>
      <c r="KL4" s="50"/>
      <c r="KM4" s="31" t="s">
        <v>419</v>
      </c>
      <c r="KN4" s="50"/>
      <c r="KO4" s="31" t="s">
        <v>419</v>
      </c>
      <c r="KP4" s="50"/>
      <c r="KQ4" s="31" t="s">
        <v>419</v>
      </c>
      <c r="KR4" s="50"/>
      <c r="KS4" s="31" t="s">
        <v>419</v>
      </c>
      <c r="KT4" s="50"/>
      <c r="KU4" s="32" t="s">
        <v>419</v>
      </c>
      <c r="KV4" s="34"/>
      <c r="KW4" s="34"/>
      <c r="LB4" s="32"/>
      <c r="LC4" s="32"/>
      <c r="LD4" s="30"/>
      <c r="LE4" s="30"/>
      <c r="LZ4" s="32"/>
      <c r="MA4" s="32"/>
      <c r="MB4" s="53"/>
      <c r="MC4" s="53"/>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5"/>
      <c r="NI4" s="55"/>
      <c r="NJ4" s="36"/>
      <c r="NK4" s="36"/>
      <c r="NL4" s="37"/>
      <c r="NM4" s="37"/>
      <c r="NN4" s="37"/>
      <c r="NO4" s="37"/>
      <c r="NP4" s="37"/>
      <c r="NQ4" s="37"/>
      <c r="NR4" s="37"/>
      <c r="NS4" s="37"/>
      <c r="NT4" s="38"/>
      <c r="NU4" s="30"/>
      <c r="NV4" s="30"/>
      <c r="NW4" s="30"/>
      <c r="OI4" s="32"/>
      <c r="OJ4" s="32"/>
      <c r="OK4" s="30"/>
      <c r="OL4" s="30"/>
      <c r="OW4" s="32"/>
      <c r="OX4" s="32"/>
      <c r="OY4" s="30"/>
      <c r="OZ4" s="30"/>
      <c r="PO4" s="32"/>
      <c r="PP4" s="32"/>
      <c r="PQ4" s="30"/>
      <c r="PR4" s="30"/>
      <c r="QC4" s="32"/>
      <c r="QD4" s="32"/>
      <c r="QE4" s="30" t="s">
        <v>264</v>
      </c>
      <c r="QF4" s="31" t="s">
        <v>265</v>
      </c>
      <c r="QG4" s="31" t="s">
        <v>264</v>
      </c>
      <c r="QH4" s="31" t="s">
        <v>265</v>
      </c>
      <c r="QI4" s="31" t="s">
        <v>264</v>
      </c>
      <c r="QJ4" s="31" t="s">
        <v>265</v>
      </c>
      <c r="QK4" s="31" t="s">
        <v>264</v>
      </c>
      <c r="QL4" s="31" t="s">
        <v>265</v>
      </c>
      <c r="QM4" s="31" t="s">
        <v>264</v>
      </c>
      <c r="QN4" s="31" t="s">
        <v>265</v>
      </c>
      <c r="QO4" s="31" t="s">
        <v>264</v>
      </c>
      <c r="QP4" s="32" t="s">
        <v>265</v>
      </c>
      <c r="QQ4" s="30"/>
      <c r="QR4" s="30"/>
      <c r="RE4" s="32"/>
      <c r="RF4" s="32"/>
      <c r="RG4" s="30"/>
      <c r="RH4" s="30"/>
      <c r="RY4" s="32"/>
      <c r="RZ4" s="32"/>
      <c r="SA4" s="30" t="s">
        <v>329</v>
      </c>
      <c r="SB4" s="30"/>
      <c r="SC4" s="31" t="s">
        <v>330</v>
      </c>
      <c r="SF4" s="31" t="s">
        <v>331</v>
      </c>
      <c r="SH4" s="31" t="s">
        <v>332</v>
      </c>
      <c r="SO4" s="32"/>
      <c r="SP4" s="32"/>
      <c r="SQ4" s="32"/>
      <c r="SR4" s="32"/>
      <c r="SS4" s="30" t="s">
        <v>170</v>
      </c>
      <c r="ST4" s="30"/>
      <c r="SU4" s="31" t="s">
        <v>420</v>
      </c>
      <c r="SW4" s="31" t="s">
        <v>167</v>
      </c>
      <c r="SY4" s="31" t="s">
        <v>168</v>
      </c>
      <c r="TA4" s="31" t="s">
        <v>166</v>
      </c>
      <c r="TC4" s="31" t="s">
        <v>165</v>
      </c>
      <c r="TE4" s="31" t="s">
        <v>421</v>
      </c>
      <c r="TG4" s="31" t="s">
        <v>422</v>
      </c>
      <c r="TI4" s="31" t="s">
        <v>283</v>
      </c>
      <c r="TK4" s="50" t="s">
        <v>170</v>
      </c>
      <c r="TL4" s="50" t="s">
        <v>420</v>
      </c>
      <c r="TM4" s="50" t="s">
        <v>167</v>
      </c>
      <c r="TN4" s="50" t="s">
        <v>168</v>
      </c>
      <c r="TO4" s="50" t="s">
        <v>166</v>
      </c>
      <c r="TP4" s="50" t="s">
        <v>165</v>
      </c>
      <c r="TQ4" s="50" t="s">
        <v>421</v>
      </c>
      <c r="TR4" s="50" t="s">
        <v>422</v>
      </c>
      <c r="TS4" s="31" t="s">
        <v>423</v>
      </c>
      <c r="TT4" s="50" t="s">
        <v>283</v>
      </c>
      <c r="TU4" s="31" t="s">
        <v>170</v>
      </c>
      <c r="TW4" s="31" t="s">
        <v>420</v>
      </c>
      <c r="TY4" s="31" t="s">
        <v>167</v>
      </c>
      <c r="UA4" s="31" t="s">
        <v>168</v>
      </c>
      <c r="UC4" s="31" t="s">
        <v>166</v>
      </c>
      <c r="UE4" s="31" t="s">
        <v>165</v>
      </c>
      <c r="UG4" s="31" t="s">
        <v>421</v>
      </c>
      <c r="UI4" s="31" t="s">
        <v>422</v>
      </c>
      <c r="UK4" s="31" t="s">
        <v>283</v>
      </c>
      <c r="UM4" s="50" t="s">
        <v>170</v>
      </c>
      <c r="UN4" s="50" t="s">
        <v>420</v>
      </c>
      <c r="UO4" s="50" t="s">
        <v>167</v>
      </c>
      <c r="UP4" s="50" t="s">
        <v>168</v>
      </c>
      <c r="UQ4" s="50" t="s">
        <v>166</v>
      </c>
      <c r="UR4" s="50" t="s">
        <v>165</v>
      </c>
      <c r="US4" s="50" t="s">
        <v>421</v>
      </c>
      <c r="UT4" s="50" t="s">
        <v>422</v>
      </c>
      <c r="UU4" s="50" t="s">
        <v>423</v>
      </c>
      <c r="UV4" s="50" t="s">
        <v>283</v>
      </c>
      <c r="UW4" s="30" t="s">
        <v>410</v>
      </c>
      <c r="UX4" s="30"/>
      <c r="UY4" s="31" t="s">
        <v>424</v>
      </c>
      <c r="VA4" s="31" t="s">
        <v>425</v>
      </c>
      <c r="VC4" s="31" t="s">
        <v>426</v>
      </c>
      <c r="VE4" s="31" t="s">
        <v>427</v>
      </c>
      <c r="VG4" s="31" t="s">
        <v>428</v>
      </c>
      <c r="VI4" s="31" t="s">
        <v>429</v>
      </c>
      <c r="VK4" s="31" t="s">
        <v>430</v>
      </c>
      <c r="VM4" s="31" t="s">
        <v>431</v>
      </c>
      <c r="VO4" s="31" t="s">
        <v>432</v>
      </c>
      <c r="VQ4" s="31" t="s">
        <v>433</v>
      </c>
      <c r="VS4" s="31" t="s">
        <v>175</v>
      </c>
      <c r="VU4" s="31" t="s">
        <v>434</v>
      </c>
      <c r="VW4" s="31" t="s">
        <v>435</v>
      </c>
      <c r="VZ4" s="31" t="s">
        <v>410</v>
      </c>
      <c r="WB4" s="31" t="s">
        <v>424</v>
      </c>
      <c r="WD4" s="31" t="s">
        <v>425</v>
      </c>
      <c r="WF4" s="31" t="s">
        <v>426</v>
      </c>
      <c r="WH4" s="31" t="s">
        <v>427</v>
      </c>
      <c r="WJ4" s="31" t="s">
        <v>428</v>
      </c>
      <c r="WL4" s="31" t="s">
        <v>429</v>
      </c>
      <c r="WN4" s="31" t="s">
        <v>430</v>
      </c>
      <c r="WP4" s="31" t="s">
        <v>431</v>
      </c>
      <c r="WR4" s="31" t="s">
        <v>432</v>
      </c>
      <c r="WT4" s="31" t="s">
        <v>433</v>
      </c>
      <c r="WV4" s="31" t="s">
        <v>175</v>
      </c>
      <c r="WX4" s="31" t="s">
        <v>434</v>
      </c>
      <c r="WZ4" s="32" t="s">
        <v>435</v>
      </c>
      <c r="XA4" s="32"/>
      <c r="XB4" s="32"/>
      <c r="XC4" s="30" t="s">
        <v>436</v>
      </c>
      <c r="XD4" s="30"/>
      <c r="XE4" s="31" t="s">
        <v>437</v>
      </c>
      <c r="XG4" s="31" t="s">
        <v>153</v>
      </c>
      <c r="XI4" s="31" t="s">
        <v>154</v>
      </c>
      <c r="XK4" s="31" t="s">
        <v>438</v>
      </c>
      <c r="XM4" s="31" t="s">
        <v>439</v>
      </c>
      <c r="XO4" s="31" t="s">
        <v>440</v>
      </c>
      <c r="XQ4" s="31" t="s">
        <v>441</v>
      </c>
      <c r="XS4" s="31" t="s">
        <v>442</v>
      </c>
      <c r="XU4" s="31" t="s">
        <v>443</v>
      </c>
      <c r="XW4" s="50" t="s">
        <v>436</v>
      </c>
      <c r="XX4" s="50" t="s">
        <v>437</v>
      </c>
      <c r="XY4" s="50" t="s">
        <v>153</v>
      </c>
      <c r="XZ4" s="50" t="s">
        <v>154</v>
      </c>
      <c r="YA4" s="50" t="s">
        <v>438</v>
      </c>
      <c r="YB4" s="50" t="s">
        <v>439</v>
      </c>
      <c r="YC4" s="50" t="s">
        <v>440</v>
      </c>
      <c r="YD4" s="50" t="s">
        <v>441</v>
      </c>
      <c r="YE4" s="73" t="s">
        <v>442</v>
      </c>
      <c r="YF4" s="73" t="s">
        <v>443</v>
      </c>
      <c r="YG4" s="31" t="s">
        <v>436</v>
      </c>
      <c r="YI4" s="31" t="s">
        <v>437</v>
      </c>
      <c r="YK4" s="31" t="s">
        <v>153</v>
      </c>
      <c r="YM4" s="31" t="s">
        <v>154</v>
      </c>
      <c r="YO4" s="31" t="s">
        <v>438</v>
      </c>
      <c r="YQ4" s="31" t="s">
        <v>439</v>
      </c>
      <c r="YS4" s="31" t="s">
        <v>440</v>
      </c>
      <c r="YU4" s="31" t="s">
        <v>441</v>
      </c>
      <c r="YW4" s="31" t="s">
        <v>442</v>
      </c>
      <c r="YY4" s="31" t="s">
        <v>443</v>
      </c>
      <c r="ZA4" s="50" t="s">
        <v>436</v>
      </c>
      <c r="ZB4" s="50" t="s">
        <v>437</v>
      </c>
      <c r="ZC4" s="50" t="s">
        <v>153</v>
      </c>
      <c r="ZD4" s="50" t="s">
        <v>154</v>
      </c>
      <c r="ZE4" s="50" t="s">
        <v>438</v>
      </c>
      <c r="ZF4" s="50" t="s">
        <v>439</v>
      </c>
      <c r="ZG4" s="50" t="s">
        <v>440</v>
      </c>
      <c r="ZH4" s="50" t="s">
        <v>441</v>
      </c>
      <c r="ZI4" s="50" t="s">
        <v>442</v>
      </c>
      <c r="ZJ4" s="50" t="s">
        <v>443</v>
      </c>
      <c r="ZK4" s="30"/>
      <c r="ZL4" s="30"/>
      <c r="ZM4" s="32"/>
      <c r="ZN4" s="32"/>
      <c r="ZO4" s="56"/>
      <c r="ZP4" s="31" t="s">
        <v>103</v>
      </c>
      <c r="ZQ4" s="58"/>
      <c r="ZR4" s="32" t="s">
        <v>103</v>
      </c>
      <c r="ZS4" s="30"/>
      <c r="ZT4" s="30"/>
      <c r="AAR4" s="41"/>
      <c r="AAS4" s="41"/>
      <c r="AAT4" s="41"/>
      <c r="AAU4" s="41"/>
      <c r="AAV4" s="42"/>
      <c r="AAW4" s="30" t="s">
        <v>264</v>
      </c>
      <c r="AAX4" s="31" t="s">
        <v>265</v>
      </c>
      <c r="AAY4" s="31" t="s">
        <v>264</v>
      </c>
      <c r="AAZ4" s="31" t="s">
        <v>265</v>
      </c>
      <c r="ABA4" s="31" t="s">
        <v>264</v>
      </c>
      <c r="ABB4" s="31" t="s">
        <v>265</v>
      </c>
      <c r="ABD4" s="31" t="s">
        <v>264</v>
      </c>
      <c r="ABE4" s="31" t="s">
        <v>265</v>
      </c>
      <c r="ABF4" s="31" t="s">
        <v>264</v>
      </c>
      <c r="ABG4" s="32" t="s">
        <v>265</v>
      </c>
      <c r="ABH4" s="30" t="s">
        <v>264</v>
      </c>
      <c r="ABI4" s="31" t="s">
        <v>265</v>
      </c>
      <c r="ABJ4" s="31" t="s">
        <v>264</v>
      </c>
      <c r="ABK4" s="31" t="s">
        <v>265</v>
      </c>
      <c r="ABL4" s="31" t="s">
        <v>264</v>
      </c>
      <c r="ABM4" s="31" t="s">
        <v>265</v>
      </c>
      <c r="ABN4" s="31" t="s">
        <v>264</v>
      </c>
      <c r="ABO4" s="31" t="s">
        <v>265</v>
      </c>
      <c r="ABP4" s="31" t="s">
        <v>264</v>
      </c>
      <c r="ABQ4" s="31" t="s">
        <v>265</v>
      </c>
      <c r="ABR4" s="31" t="s">
        <v>264</v>
      </c>
      <c r="ABS4" s="32" t="s">
        <v>265</v>
      </c>
      <c r="ABT4" s="30"/>
      <c r="ABU4" s="30"/>
      <c r="ABV4" s="30"/>
      <c r="ABW4" s="30"/>
      <c r="ABX4" s="31" t="s">
        <v>103</v>
      </c>
      <c r="ABY4" s="58"/>
      <c r="ABZ4" s="31" t="s">
        <v>103</v>
      </c>
      <c r="ACA4" s="58"/>
      <c r="ACB4" s="31" t="s">
        <v>103</v>
      </c>
      <c r="ACC4" s="58"/>
      <c r="ACD4" s="31" t="s">
        <v>103</v>
      </c>
      <c r="ACE4" s="58"/>
      <c r="ACF4" s="31" t="s">
        <v>444</v>
      </c>
      <c r="ACG4" s="58"/>
      <c r="ACH4" s="32" t="s">
        <v>444</v>
      </c>
      <c r="ACI4" s="61"/>
      <c r="ACJ4" s="31" t="s">
        <v>444</v>
      </c>
      <c r="ACK4" s="63"/>
      <c r="ACL4" s="31" t="s">
        <v>444</v>
      </c>
      <c r="ACM4" s="63"/>
      <c r="ACN4" s="31" t="s">
        <v>444</v>
      </c>
      <c r="ACO4" s="63"/>
      <c r="ACP4" s="31" t="s">
        <v>444</v>
      </c>
      <c r="ACQ4" s="63"/>
      <c r="ACR4" s="31" t="s">
        <v>444</v>
      </c>
      <c r="ACS4" s="63"/>
      <c r="ACT4" s="31" t="s">
        <v>444</v>
      </c>
      <c r="ACU4" s="63"/>
      <c r="ACV4" s="31" t="s">
        <v>444</v>
      </c>
      <c r="ACW4" s="63"/>
      <c r="ACX4" s="31" t="s">
        <v>444</v>
      </c>
      <c r="ACY4" s="63"/>
      <c r="ACZ4" s="31" t="s">
        <v>444</v>
      </c>
      <c r="ADA4" s="63"/>
      <c r="ADB4" s="31" t="s">
        <v>444</v>
      </c>
      <c r="ADC4" s="63"/>
      <c r="ADD4" s="31" t="s">
        <v>444</v>
      </c>
      <c r="ADE4" s="63"/>
      <c r="ADF4" s="31" t="s">
        <v>444</v>
      </c>
      <c r="ADG4" s="63"/>
      <c r="ADH4" s="31" t="s">
        <v>444</v>
      </c>
      <c r="ADI4" s="63"/>
      <c r="ADJ4" s="32" t="s">
        <v>444</v>
      </c>
      <c r="ADK4" s="30"/>
      <c r="ADL4" s="30"/>
      <c r="ADM4" s="30"/>
      <c r="ADN4" s="30"/>
      <c r="ADO4" s="30"/>
      <c r="ADP4" s="30"/>
      <c r="ADQ4" s="30"/>
      <c r="ADR4" s="30"/>
      <c r="ADS4" s="30"/>
      <c r="ADT4" s="30"/>
      <c r="ADU4" s="30"/>
      <c r="ADV4" s="30"/>
      <c r="ADW4" s="30"/>
      <c r="ADX4" s="30"/>
      <c r="AEE4" s="32"/>
      <c r="AEF4" s="32"/>
      <c r="AEG4" s="33"/>
      <c r="AEH4" s="33"/>
      <c r="AEI4" s="33"/>
      <c r="AEJ4" s="30"/>
      <c r="AEK4" s="30"/>
      <c r="AEL4" s="32"/>
      <c r="AEM4" s="32"/>
      <c r="AEN4" s="33"/>
      <c r="AEO4" s="33"/>
      <c r="AEP4" s="30"/>
      <c r="AEQ4" s="30"/>
      <c r="AER4" s="30"/>
      <c r="AEV4" s="32"/>
      <c r="AEW4" s="32"/>
      <c r="AEX4" s="32"/>
      <c r="AEY4" s="30" t="s">
        <v>264</v>
      </c>
      <c r="AEZ4" s="31" t="s">
        <v>265</v>
      </c>
      <c r="AFA4" s="31" t="s">
        <v>264</v>
      </c>
      <c r="AFB4" s="32" t="s">
        <v>265</v>
      </c>
      <c r="AFC4" s="30" t="s">
        <v>264</v>
      </c>
      <c r="AFD4" s="31" t="s">
        <v>265</v>
      </c>
      <c r="AFE4" s="31" t="s">
        <v>264</v>
      </c>
      <c r="AFF4" s="31" t="s">
        <v>265</v>
      </c>
      <c r="AFG4" s="31" t="s">
        <v>264</v>
      </c>
      <c r="AFH4" s="31" t="s">
        <v>265</v>
      </c>
      <c r="AFI4" s="31" t="s">
        <v>264</v>
      </c>
      <c r="AFJ4" s="32" t="s">
        <v>265</v>
      </c>
      <c r="AFK4" s="30"/>
      <c r="AFL4" s="31" t="s">
        <v>264</v>
      </c>
      <c r="AFM4" s="31" t="s">
        <v>265</v>
      </c>
      <c r="AFO4" s="31" t="s">
        <v>264</v>
      </c>
      <c r="AFP4" s="31" t="s">
        <v>265</v>
      </c>
      <c r="AFR4" s="31" t="s">
        <v>264</v>
      </c>
      <c r="AFS4" s="32" t="s">
        <v>265</v>
      </c>
      <c r="AFT4" s="30" t="s">
        <v>264</v>
      </c>
      <c r="AFU4" s="31" t="s">
        <v>265</v>
      </c>
      <c r="AFV4" s="31" t="s">
        <v>264</v>
      </c>
      <c r="AFW4" s="31" t="s">
        <v>265</v>
      </c>
      <c r="AFX4" s="32"/>
      <c r="AFY4" s="30" t="s">
        <v>264</v>
      </c>
      <c r="AFZ4" s="31" t="s">
        <v>265</v>
      </c>
      <c r="AGA4" s="31" t="s">
        <v>264</v>
      </c>
      <c r="AGB4" s="31" t="s">
        <v>265</v>
      </c>
      <c r="AGC4" s="31" t="s">
        <v>264</v>
      </c>
      <c r="AGD4" s="31" t="s">
        <v>265</v>
      </c>
      <c r="AGE4" s="31" t="s">
        <v>264</v>
      </c>
      <c r="AGF4" s="31" t="s">
        <v>265</v>
      </c>
      <c r="AGG4" s="31" t="s">
        <v>264</v>
      </c>
      <c r="AGH4" s="31" t="s">
        <v>265</v>
      </c>
      <c r="AGI4" s="31" t="s">
        <v>264</v>
      </c>
      <c r="AGJ4" s="31" t="s">
        <v>265</v>
      </c>
      <c r="AGK4" s="31" t="s">
        <v>264</v>
      </c>
      <c r="AGL4" s="32" t="s">
        <v>265</v>
      </c>
      <c r="AGM4" s="30"/>
      <c r="AGN4" s="31" t="s">
        <v>445</v>
      </c>
      <c r="AGO4" s="31" t="s">
        <v>446</v>
      </c>
      <c r="AGP4" s="31" t="s">
        <v>447</v>
      </c>
      <c r="AGQ4" s="74" t="s">
        <v>448</v>
      </c>
      <c r="AGR4" s="32"/>
      <c r="AGS4" s="30"/>
      <c r="AGT4" s="30"/>
      <c r="AGU4" s="30"/>
      <c r="AGV4" s="30"/>
      <c r="AGW4" s="31" t="s">
        <v>449</v>
      </c>
      <c r="AGX4" s="50"/>
      <c r="AGY4" s="31" t="s">
        <v>449</v>
      </c>
      <c r="AHF4" s="50"/>
      <c r="AHG4" s="50" t="s">
        <v>450</v>
      </c>
      <c r="AHH4" s="70"/>
      <c r="AHJ4" s="31" t="s">
        <v>451</v>
      </c>
      <c r="AHL4" s="32" t="s">
        <v>452</v>
      </c>
      <c r="AHM4" s="32"/>
      <c r="AHN4" s="30" t="s">
        <v>264</v>
      </c>
      <c r="AHO4" s="31" t="s">
        <v>265</v>
      </c>
      <c r="AHP4" s="31" t="s">
        <v>264</v>
      </c>
      <c r="AHQ4" s="31" t="s">
        <v>265</v>
      </c>
      <c r="AHR4" s="31" t="s">
        <v>264</v>
      </c>
      <c r="AHS4" s="31" t="s">
        <v>265</v>
      </c>
      <c r="AHT4" s="31" t="s">
        <v>264</v>
      </c>
      <c r="AHU4" s="31" t="s">
        <v>265</v>
      </c>
      <c r="AHV4" s="31" t="s">
        <v>264</v>
      </c>
      <c r="AHW4" s="31" t="s">
        <v>265</v>
      </c>
      <c r="AHX4" s="31" t="s">
        <v>264</v>
      </c>
      <c r="AHY4" s="31" t="s">
        <v>265</v>
      </c>
      <c r="AHZ4" s="31" t="s">
        <v>264</v>
      </c>
      <c r="AIA4" s="31" t="s">
        <v>265</v>
      </c>
      <c r="AIB4" s="31" t="s">
        <v>264</v>
      </c>
      <c r="AIC4" s="31" t="s">
        <v>265</v>
      </c>
      <c r="AID4" s="31" t="s">
        <v>264</v>
      </c>
      <c r="AIE4" s="31" t="s">
        <v>265</v>
      </c>
      <c r="AIF4" s="31" t="s">
        <v>264</v>
      </c>
      <c r="AIG4" s="31" t="s">
        <v>265</v>
      </c>
      <c r="AIH4" s="31" t="s">
        <v>264</v>
      </c>
      <c r="AII4" s="32" t="s">
        <v>265</v>
      </c>
      <c r="AIJ4" s="30" t="s">
        <v>264</v>
      </c>
      <c r="AIK4" s="32" t="s">
        <v>265</v>
      </c>
      <c r="AIL4" s="30" t="s">
        <v>453</v>
      </c>
      <c r="AIM4" s="30"/>
      <c r="AIN4" s="31" t="s">
        <v>454</v>
      </c>
      <c r="AIP4" s="31" t="s">
        <v>453</v>
      </c>
      <c r="AIR4" s="31" t="s">
        <v>454</v>
      </c>
      <c r="AIT4" s="31" t="s">
        <v>453</v>
      </c>
      <c r="AIV4" s="32" t="s">
        <v>454</v>
      </c>
      <c r="AIW4" s="32"/>
      <c r="AIX4" s="30" t="s">
        <v>451</v>
      </c>
      <c r="AIY4" s="31" t="s">
        <v>452</v>
      </c>
      <c r="AIZ4" s="31" t="s">
        <v>451</v>
      </c>
      <c r="AJA4" s="31" t="s">
        <v>452</v>
      </c>
      <c r="AJB4" s="31" t="s">
        <v>451</v>
      </c>
      <c r="AJC4" s="31" t="s">
        <v>452</v>
      </c>
      <c r="AJD4" s="31" t="s">
        <v>451</v>
      </c>
      <c r="AJE4" s="31" t="s">
        <v>452</v>
      </c>
      <c r="AJF4" s="31" t="s">
        <v>451</v>
      </c>
      <c r="AJG4" s="31" t="s">
        <v>452</v>
      </c>
      <c r="AJH4" s="31" t="s">
        <v>451</v>
      </c>
      <c r="AJI4" s="31" t="s">
        <v>452</v>
      </c>
      <c r="AJJ4" s="31" t="s">
        <v>451</v>
      </c>
      <c r="AJK4" s="31" t="s">
        <v>452</v>
      </c>
      <c r="AJL4" s="31" t="s">
        <v>451</v>
      </c>
      <c r="AJM4" s="31" t="s">
        <v>452</v>
      </c>
      <c r="AJN4" s="31" t="s">
        <v>451</v>
      </c>
      <c r="AJO4" s="31" t="s">
        <v>452</v>
      </c>
      <c r="AJP4" s="31" t="s">
        <v>451</v>
      </c>
      <c r="AJQ4" s="31" t="s">
        <v>452</v>
      </c>
      <c r="AJR4" s="31" t="s">
        <v>451</v>
      </c>
      <c r="AJS4" s="31" t="s">
        <v>452</v>
      </c>
      <c r="AJT4" s="31" t="s">
        <v>451</v>
      </c>
      <c r="AJU4" s="31" t="s">
        <v>452</v>
      </c>
      <c r="AJV4" s="31" t="s">
        <v>451</v>
      </c>
      <c r="AJW4" s="31" t="s">
        <v>452</v>
      </c>
      <c r="AJX4" s="31" t="s">
        <v>451</v>
      </c>
      <c r="AJY4" s="31" t="s">
        <v>452</v>
      </c>
      <c r="AJZ4" s="31" t="s">
        <v>451</v>
      </c>
      <c r="AKA4" s="32" t="s">
        <v>452</v>
      </c>
      <c r="AKB4" s="30" t="s">
        <v>451</v>
      </c>
      <c r="AKC4" s="32" t="s">
        <v>452</v>
      </c>
      <c r="AKD4" s="30"/>
      <c r="AKE4" s="30"/>
      <c r="AKF4" s="30"/>
      <c r="AKG4" s="30"/>
      <c r="AKH4" s="30"/>
      <c r="AKI4" s="30" t="s">
        <v>451</v>
      </c>
      <c r="AKJ4" s="32" t="s">
        <v>452</v>
      </c>
      <c r="AKK4" s="30" t="s">
        <v>451</v>
      </c>
      <c r="AKL4" s="31" t="s">
        <v>452</v>
      </c>
      <c r="AKM4" s="31" t="s">
        <v>451</v>
      </c>
      <c r="AKN4" s="31" t="s">
        <v>452</v>
      </c>
      <c r="AKO4" s="31" t="s">
        <v>451</v>
      </c>
      <c r="AKP4" s="32" t="s">
        <v>452</v>
      </c>
      <c r="AKQ4" s="30" t="s">
        <v>451</v>
      </c>
      <c r="AKR4" s="31" t="s">
        <v>452</v>
      </c>
      <c r="AKT4" s="32" t="s">
        <v>452</v>
      </c>
      <c r="AKU4" s="30" t="s">
        <v>264</v>
      </c>
      <c r="AKV4" s="31" t="s">
        <v>265</v>
      </c>
      <c r="AKW4" s="31" t="s">
        <v>264</v>
      </c>
      <c r="AKX4" s="31" t="s">
        <v>265</v>
      </c>
      <c r="AKY4" s="31" t="s">
        <v>264</v>
      </c>
      <c r="AKZ4" s="31" t="s">
        <v>265</v>
      </c>
      <c r="ALA4" s="31" t="s">
        <v>264</v>
      </c>
      <c r="ALB4" s="31" t="s">
        <v>265</v>
      </c>
      <c r="ALC4" s="31" t="s">
        <v>264</v>
      </c>
      <c r="ALD4" s="31" t="s">
        <v>265</v>
      </c>
      <c r="ALE4" s="31" t="s">
        <v>264</v>
      </c>
      <c r="ALF4" s="32" t="s">
        <v>265</v>
      </c>
      <c r="ALG4" s="30" t="s">
        <v>264</v>
      </c>
      <c r="ALH4" s="31" t="s">
        <v>265</v>
      </c>
      <c r="ALI4" s="31" t="s">
        <v>264</v>
      </c>
      <c r="ALJ4" s="31" t="s">
        <v>265</v>
      </c>
      <c r="ALK4" s="31" t="s">
        <v>264</v>
      </c>
      <c r="ALL4" s="31" t="s">
        <v>265</v>
      </c>
      <c r="ALM4" s="31" t="s">
        <v>264</v>
      </c>
      <c r="ALN4" s="31" t="s">
        <v>265</v>
      </c>
      <c r="ALO4" s="31" t="s">
        <v>264</v>
      </c>
      <c r="ALP4" s="31" t="s">
        <v>265</v>
      </c>
      <c r="ALQ4" s="31" t="s">
        <v>264</v>
      </c>
      <c r="ALR4" s="31" t="s">
        <v>265</v>
      </c>
      <c r="ALS4" s="31" t="s">
        <v>264</v>
      </c>
      <c r="ALT4" s="32" t="s">
        <v>265</v>
      </c>
      <c r="ALU4" s="46"/>
      <c r="ALV4" s="46"/>
      <c r="ALW4" s="37"/>
      <c r="ALX4" s="37"/>
      <c r="ALY4" s="37"/>
      <c r="ALZ4" s="37"/>
      <c r="AMA4" s="37"/>
      <c r="AMB4" s="37"/>
      <c r="AMC4" s="37"/>
      <c r="AMD4" s="37"/>
      <c r="AME4" s="37"/>
      <c r="AMF4" s="37"/>
      <c r="AMG4" s="37"/>
      <c r="AMH4" s="37"/>
      <c r="AMI4" s="38"/>
      <c r="AMJ4" s="38"/>
    </row>
    <row r="5" s="30" customFormat="true" ht="60" hidden="false" customHeight="true" outlineLevel="0" collapsed="false">
      <c r="A5" s="29"/>
      <c r="B5" s="29"/>
      <c r="C5" s="49" t="s">
        <v>264</v>
      </c>
      <c r="D5" s="31" t="s">
        <v>265</v>
      </c>
      <c r="E5" s="31"/>
      <c r="F5" s="31" t="s">
        <v>264</v>
      </c>
      <c r="G5" s="31" t="s">
        <v>265</v>
      </c>
      <c r="H5" s="31"/>
      <c r="I5" s="31" t="s">
        <v>264</v>
      </c>
      <c r="J5" s="50" t="s">
        <v>265</v>
      </c>
      <c r="K5" s="32"/>
      <c r="L5" s="30" t="s">
        <v>264</v>
      </c>
      <c r="M5" s="31" t="s">
        <v>265</v>
      </c>
      <c r="N5" s="31" t="s">
        <v>264</v>
      </c>
      <c r="O5" s="31" t="s">
        <v>265</v>
      </c>
      <c r="P5" s="31" t="s">
        <v>264</v>
      </c>
      <c r="Q5" s="31" t="s">
        <v>265</v>
      </c>
      <c r="R5" s="31" t="s">
        <v>264</v>
      </c>
      <c r="S5" s="31" t="s">
        <v>265</v>
      </c>
      <c r="T5" s="31" t="s">
        <v>264</v>
      </c>
      <c r="U5" s="31" t="s">
        <v>265</v>
      </c>
      <c r="V5" s="31" t="s">
        <v>264</v>
      </c>
      <c r="W5" s="31" t="s">
        <v>265</v>
      </c>
      <c r="X5" s="31"/>
      <c r="Y5" s="31"/>
      <c r="AB5" s="31" t="s">
        <v>455</v>
      </c>
      <c r="AC5" s="31" t="s">
        <v>456</v>
      </c>
      <c r="AD5" s="31" t="s">
        <v>455</v>
      </c>
      <c r="AE5" s="75" t="s">
        <v>456</v>
      </c>
      <c r="AF5" s="31"/>
      <c r="AG5" s="31" t="s">
        <v>457</v>
      </c>
      <c r="AH5" s="31" t="s">
        <v>458</v>
      </c>
      <c r="AI5" s="31" t="s">
        <v>457</v>
      </c>
      <c r="AJ5" s="31" t="s">
        <v>458</v>
      </c>
      <c r="AK5" s="31"/>
      <c r="AL5" s="31"/>
      <c r="AM5" s="31"/>
      <c r="AN5" s="31"/>
      <c r="AO5" s="31"/>
      <c r="AP5" s="31"/>
      <c r="AQ5" s="71" t="s">
        <v>264</v>
      </c>
      <c r="AR5" s="72" t="s">
        <v>265</v>
      </c>
      <c r="AS5" s="72" t="s">
        <v>264</v>
      </c>
      <c r="AT5" s="72" t="s">
        <v>265</v>
      </c>
      <c r="AU5" s="72" t="s">
        <v>264</v>
      </c>
      <c r="AV5" s="72" t="s">
        <v>265</v>
      </c>
      <c r="AW5" s="32"/>
      <c r="AX5" s="30" t="s">
        <v>264</v>
      </c>
      <c r="AY5" s="31" t="s">
        <v>265</v>
      </c>
      <c r="AZ5" s="31" t="s">
        <v>264</v>
      </c>
      <c r="BA5" s="31" t="s">
        <v>265</v>
      </c>
      <c r="BB5" s="31" t="s">
        <v>264</v>
      </c>
      <c r="BC5" s="31" t="s">
        <v>265</v>
      </c>
      <c r="BD5" s="31" t="s">
        <v>264</v>
      </c>
      <c r="BE5" s="58" t="s">
        <v>265</v>
      </c>
      <c r="BF5" s="31" t="s">
        <v>264</v>
      </c>
      <c r="BG5" s="32" t="s">
        <v>265</v>
      </c>
      <c r="BH5" s="30" t="s">
        <v>264</v>
      </c>
      <c r="BI5" s="31" t="s">
        <v>265</v>
      </c>
      <c r="BJ5" s="31" t="s">
        <v>264</v>
      </c>
      <c r="BK5" s="31" t="s">
        <v>265</v>
      </c>
      <c r="BL5" s="31" t="s">
        <v>264</v>
      </c>
      <c r="BM5" s="31" t="s">
        <v>265</v>
      </c>
      <c r="BN5" s="31" t="s">
        <v>264</v>
      </c>
      <c r="BO5" s="58" t="s">
        <v>265</v>
      </c>
      <c r="BP5" s="31" t="s">
        <v>264</v>
      </c>
      <c r="BQ5" s="31" t="s">
        <v>265</v>
      </c>
      <c r="BR5" s="31" t="s">
        <v>264</v>
      </c>
      <c r="BS5" s="76" t="s">
        <v>265</v>
      </c>
      <c r="BT5" s="49" t="s">
        <v>264</v>
      </c>
      <c r="BU5" s="31" t="s">
        <v>265</v>
      </c>
      <c r="BV5" s="31" t="s">
        <v>264</v>
      </c>
      <c r="BW5" s="31" t="s">
        <v>265</v>
      </c>
      <c r="BX5" s="31" t="s">
        <v>264</v>
      </c>
      <c r="BY5" s="31" t="s">
        <v>265</v>
      </c>
      <c r="BZ5" s="31" t="s">
        <v>264</v>
      </c>
      <c r="CA5" s="58" t="s">
        <v>265</v>
      </c>
      <c r="CB5" s="31" t="s">
        <v>264</v>
      </c>
      <c r="CC5" s="31" t="s">
        <v>265</v>
      </c>
      <c r="CD5" s="31" t="s">
        <v>264</v>
      </c>
      <c r="CE5" s="76" t="s">
        <v>265</v>
      </c>
      <c r="CF5" s="49" t="s">
        <v>264</v>
      </c>
      <c r="CG5" s="31" t="s">
        <v>265</v>
      </c>
      <c r="CH5" s="31" t="s">
        <v>264</v>
      </c>
      <c r="CI5" s="31" t="s">
        <v>265</v>
      </c>
      <c r="CJ5" s="31" t="s">
        <v>264</v>
      </c>
      <c r="CK5" s="31" t="s">
        <v>265</v>
      </c>
      <c r="CL5" s="31" t="s">
        <v>264</v>
      </c>
      <c r="CM5" s="58" t="s">
        <v>265</v>
      </c>
      <c r="CN5" s="31" t="s">
        <v>264</v>
      </c>
      <c r="CO5" s="31" t="s">
        <v>265</v>
      </c>
      <c r="CP5" s="31" t="s">
        <v>264</v>
      </c>
      <c r="CQ5" s="32" t="s">
        <v>265</v>
      </c>
      <c r="CR5" s="49" t="s">
        <v>264</v>
      </c>
      <c r="CS5" s="31" t="s">
        <v>265</v>
      </c>
      <c r="CT5" s="31" t="s">
        <v>264</v>
      </c>
      <c r="CU5" s="31" t="s">
        <v>265</v>
      </c>
      <c r="CV5" s="31" t="s">
        <v>264</v>
      </c>
      <c r="CW5" s="31" t="s">
        <v>265</v>
      </c>
      <c r="CX5" s="31" t="s">
        <v>264</v>
      </c>
      <c r="CY5" s="58" t="s">
        <v>265</v>
      </c>
      <c r="CZ5" s="31" t="s">
        <v>264</v>
      </c>
      <c r="DA5" s="31" t="s">
        <v>265</v>
      </c>
      <c r="DB5" s="31" t="s">
        <v>264</v>
      </c>
      <c r="DC5" s="58" t="s">
        <v>265</v>
      </c>
      <c r="DD5" s="30" t="s">
        <v>264</v>
      </c>
      <c r="DE5" s="31" t="s">
        <v>265</v>
      </c>
      <c r="DF5" s="31" t="s">
        <v>264</v>
      </c>
      <c r="DG5" s="31" t="s">
        <v>265</v>
      </c>
      <c r="DH5" s="31" t="s">
        <v>264</v>
      </c>
      <c r="DI5" s="31" t="s">
        <v>265</v>
      </c>
      <c r="DJ5" s="31" t="s">
        <v>264</v>
      </c>
      <c r="DK5" s="58" t="s">
        <v>265</v>
      </c>
      <c r="DL5" s="31" t="s">
        <v>264</v>
      </c>
      <c r="DM5" s="31" t="s">
        <v>265</v>
      </c>
      <c r="DN5" s="31" t="s">
        <v>264</v>
      </c>
      <c r="DO5" s="76" t="s">
        <v>265</v>
      </c>
      <c r="DP5" s="30" t="s">
        <v>264</v>
      </c>
      <c r="DQ5" s="31" t="s">
        <v>265</v>
      </c>
      <c r="DR5" s="31" t="s">
        <v>264</v>
      </c>
      <c r="DS5" s="31" t="s">
        <v>265</v>
      </c>
      <c r="DT5" s="31" t="s">
        <v>264</v>
      </c>
      <c r="DU5" s="31" t="s">
        <v>265</v>
      </c>
      <c r="DV5" s="31" t="s">
        <v>264</v>
      </c>
      <c r="DW5" s="58" t="s">
        <v>265</v>
      </c>
      <c r="DX5" s="31" t="s">
        <v>264</v>
      </c>
      <c r="DY5" s="31" t="s">
        <v>265</v>
      </c>
      <c r="DZ5" s="31" t="s">
        <v>264</v>
      </c>
      <c r="EA5" s="76" t="s">
        <v>265</v>
      </c>
      <c r="EB5" s="30" t="s">
        <v>264</v>
      </c>
      <c r="EC5" s="31" t="s">
        <v>265</v>
      </c>
      <c r="ED5" s="31" t="s">
        <v>264</v>
      </c>
      <c r="EE5" s="31" t="s">
        <v>265</v>
      </c>
      <c r="EF5" s="31" t="s">
        <v>264</v>
      </c>
      <c r="EG5" s="31" t="s">
        <v>265</v>
      </c>
      <c r="EH5" s="31" t="s">
        <v>264</v>
      </c>
      <c r="EI5" s="58" t="s">
        <v>265</v>
      </c>
      <c r="EJ5" s="31" t="s">
        <v>264</v>
      </c>
      <c r="EK5" s="31" t="s">
        <v>265</v>
      </c>
      <c r="EL5" s="31" t="s">
        <v>264</v>
      </c>
      <c r="EM5" s="76" t="s">
        <v>265</v>
      </c>
      <c r="EN5" s="30" t="s">
        <v>264</v>
      </c>
      <c r="EO5" s="31" t="s">
        <v>265</v>
      </c>
      <c r="EP5" s="31" t="s">
        <v>264</v>
      </c>
      <c r="EQ5" s="31" t="s">
        <v>265</v>
      </c>
      <c r="ER5" s="31" t="s">
        <v>264</v>
      </c>
      <c r="ES5" s="31" t="s">
        <v>265</v>
      </c>
      <c r="ET5" s="31" t="s">
        <v>264</v>
      </c>
      <c r="EU5" s="58" t="s">
        <v>265</v>
      </c>
      <c r="EV5" s="31" t="s">
        <v>264</v>
      </c>
      <c r="EW5" s="31" t="s">
        <v>265</v>
      </c>
      <c r="EX5" s="31" t="s">
        <v>264</v>
      </c>
      <c r="EY5" s="76" t="s">
        <v>265</v>
      </c>
      <c r="EZ5" s="57" t="s">
        <v>264</v>
      </c>
      <c r="FA5" s="72" t="s">
        <v>265</v>
      </c>
      <c r="FB5" s="72" t="s">
        <v>264</v>
      </c>
      <c r="FC5" s="72" t="s">
        <v>265</v>
      </c>
      <c r="FD5" s="72" t="s">
        <v>264</v>
      </c>
      <c r="FE5" s="72" t="s">
        <v>265</v>
      </c>
      <c r="FF5" s="72" t="s">
        <v>264</v>
      </c>
      <c r="FG5" s="72" t="s">
        <v>265</v>
      </c>
      <c r="FH5" s="72" t="s">
        <v>264</v>
      </c>
      <c r="FI5" s="58" t="s">
        <v>265</v>
      </c>
      <c r="FJ5" s="72" t="s">
        <v>264</v>
      </c>
      <c r="FK5" s="72" t="s">
        <v>265</v>
      </c>
      <c r="FL5" s="72" t="s">
        <v>264</v>
      </c>
      <c r="FM5" s="58" t="s">
        <v>265</v>
      </c>
      <c r="FN5" s="77"/>
      <c r="FO5" s="78" t="s">
        <v>459</v>
      </c>
      <c r="FP5" s="79"/>
      <c r="FQ5" s="80" t="s">
        <v>459</v>
      </c>
      <c r="FR5" s="31" t="s">
        <v>264</v>
      </c>
      <c r="FS5" s="31" t="s">
        <v>265</v>
      </c>
      <c r="FT5" s="31" t="s">
        <v>264</v>
      </c>
      <c r="FU5" s="31" t="s">
        <v>265</v>
      </c>
      <c r="FV5" s="31" t="s">
        <v>264</v>
      </c>
      <c r="FW5" s="31" t="s">
        <v>265</v>
      </c>
      <c r="FX5" s="31" t="s">
        <v>264</v>
      </c>
      <c r="FY5" s="31" t="s">
        <v>265</v>
      </c>
      <c r="FZ5" s="31" t="s">
        <v>264</v>
      </c>
      <c r="GA5" s="31" t="s">
        <v>265</v>
      </c>
      <c r="GB5" s="31" t="s">
        <v>264</v>
      </c>
      <c r="GC5" s="31" t="s">
        <v>265</v>
      </c>
      <c r="GD5" s="31" t="s">
        <v>264</v>
      </c>
      <c r="GE5" s="31" t="s">
        <v>265</v>
      </c>
      <c r="GF5" s="31" t="s">
        <v>264</v>
      </c>
      <c r="GG5" s="32" t="s">
        <v>265</v>
      </c>
      <c r="GH5" s="49" t="s">
        <v>264</v>
      </c>
      <c r="GI5" s="31" t="s">
        <v>265</v>
      </c>
      <c r="GJ5" s="31" t="s">
        <v>264</v>
      </c>
      <c r="GK5" s="31" t="s">
        <v>265</v>
      </c>
      <c r="GL5" s="31" t="s">
        <v>264</v>
      </c>
      <c r="GM5" s="31" t="s">
        <v>265</v>
      </c>
      <c r="GN5" s="31" t="s">
        <v>264</v>
      </c>
      <c r="GO5" s="31" t="s">
        <v>265</v>
      </c>
      <c r="GP5" s="31" t="s">
        <v>264</v>
      </c>
      <c r="GQ5" s="31" t="s">
        <v>265</v>
      </c>
      <c r="GR5" s="31" t="s">
        <v>264</v>
      </c>
      <c r="GS5" s="31" t="s">
        <v>265</v>
      </c>
      <c r="GT5" s="31" t="s">
        <v>264</v>
      </c>
      <c r="GU5" s="31" t="s">
        <v>265</v>
      </c>
      <c r="GV5" s="31" t="s">
        <v>264</v>
      </c>
      <c r="GW5" s="32" t="s">
        <v>265</v>
      </c>
      <c r="GX5" s="71" t="s">
        <v>264</v>
      </c>
      <c r="GY5" s="58" t="s">
        <v>265</v>
      </c>
      <c r="GZ5" s="72" t="s">
        <v>264</v>
      </c>
      <c r="HA5" s="58" t="s">
        <v>265</v>
      </c>
      <c r="HB5" s="72" t="s">
        <v>264</v>
      </c>
      <c r="HC5" s="58" t="s">
        <v>265</v>
      </c>
      <c r="HD5" s="72" t="s">
        <v>460</v>
      </c>
      <c r="HE5" s="58" t="s">
        <v>461</v>
      </c>
      <c r="HF5" s="58" t="s">
        <v>462</v>
      </c>
      <c r="HG5" s="58" t="s">
        <v>283</v>
      </c>
      <c r="HH5" s="72" t="s">
        <v>460</v>
      </c>
      <c r="HI5" s="58" t="s">
        <v>461</v>
      </c>
      <c r="HJ5" s="58" t="s">
        <v>462</v>
      </c>
      <c r="HK5" s="76" t="s">
        <v>283</v>
      </c>
      <c r="HL5" s="30" t="s">
        <v>264</v>
      </c>
      <c r="HM5" s="31" t="s">
        <v>265</v>
      </c>
      <c r="HN5" s="31" t="s">
        <v>264</v>
      </c>
      <c r="HO5" s="50" t="s">
        <v>265</v>
      </c>
      <c r="HP5" s="31"/>
      <c r="HQ5" s="31"/>
      <c r="HR5" s="31"/>
      <c r="HS5" s="31"/>
      <c r="HT5" s="31"/>
      <c r="HU5" s="31"/>
      <c r="HV5" s="31"/>
      <c r="HW5" s="31"/>
      <c r="HX5" s="31"/>
      <c r="HY5" s="31"/>
      <c r="HZ5" s="31"/>
      <c r="IA5" s="31"/>
      <c r="IB5" s="31"/>
      <c r="IC5" s="31"/>
      <c r="ID5" s="31"/>
      <c r="IE5" s="31"/>
      <c r="IF5" s="31"/>
      <c r="IG5" s="31"/>
      <c r="IH5" s="30" t="s">
        <v>264</v>
      </c>
      <c r="II5" s="31" t="s">
        <v>265</v>
      </c>
      <c r="IJ5" s="31" t="s">
        <v>264</v>
      </c>
      <c r="IK5" s="31" t="s">
        <v>265</v>
      </c>
      <c r="IL5" s="31" t="s">
        <v>264</v>
      </c>
      <c r="IM5" s="31" t="s">
        <v>265</v>
      </c>
      <c r="IN5" s="31" t="s">
        <v>264</v>
      </c>
      <c r="IO5" s="31" t="s">
        <v>265</v>
      </c>
      <c r="IP5" s="31" t="s">
        <v>264</v>
      </c>
      <c r="IQ5" s="31" t="s">
        <v>265</v>
      </c>
      <c r="IR5" s="31" t="s">
        <v>264</v>
      </c>
      <c r="IS5" s="32" t="s">
        <v>265</v>
      </c>
      <c r="IT5" s="30" t="s">
        <v>264</v>
      </c>
      <c r="IU5" s="31" t="s">
        <v>265</v>
      </c>
      <c r="IV5" s="31" t="s">
        <v>264</v>
      </c>
      <c r="IW5" s="31" t="s">
        <v>265</v>
      </c>
      <c r="IX5" s="31" t="s">
        <v>264</v>
      </c>
      <c r="IY5" s="31" t="s">
        <v>265</v>
      </c>
      <c r="IZ5" s="31" t="s">
        <v>264</v>
      </c>
      <c r="JA5" s="31" t="s">
        <v>265</v>
      </c>
      <c r="JB5" s="31" t="s">
        <v>264</v>
      </c>
      <c r="JC5" s="31" t="s">
        <v>265</v>
      </c>
      <c r="JD5" s="31" t="s">
        <v>264</v>
      </c>
      <c r="JE5" s="32" t="s">
        <v>265</v>
      </c>
      <c r="JF5" s="34"/>
      <c r="JG5" s="31" t="s">
        <v>114</v>
      </c>
      <c r="JH5" s="31" t="s">
        <v>115</v>
      </c>
      <c r="JI5" s="31" t="s">
        <v>116</v>
      </c>
      <c r="JJ5" s="31" t="s">
        <v>117</v>
      </c>
      <c r="JK5" s="31" t="s">
        <v>118</v>
      </c>
      <c r="JL5" s="31" t="s">
        <v>119</v>
      </c>
      <c r="JM5" s="50" t="s">
        <v>120</v>
      </c>
      <c r="JN5" s="31"/>
      <c r="JO5" s="31"/>
      <c r="JP5" s="31"/>
      <c r="JQ5" s="31"/>
      <c r="JR5" s="31" t="s">
        <v>114</v>
      </c>
      <c r="JS5" s="31" t="s">
        <v>115</v>
      </c>
      <c r="JT5" s="31" t="s">
        <v>116</v>
      </c>
      <c r="JU5" s="31" t="s">
        <v>117</v>
      </c>
      <c r="JV5" s="31" t="s">
        <v>118</v>
      </c>
      <c r="JW5" s="31" t="s">
        <v>119</v>
      </c>
      <c r="JX5" s="50" t="s">
        <v>120</v>
      </c>
      <c r="JY5" s="31"/>
      <c r="JZ5" s="31"/>
      <c r="KA5" s="31"/>
      <c r="KV5" s="71" t="s">
        <v>264</v>
      </c>
      <c r="KW5" s="72" t="s">
        <v>265</v>
      </c>
      <c r="KX5" s="72" t="s">
        <v>264</v>
      </c>
      <c r="KY5" s="72" t="s">
        <v>265</v>
      </c>
      <c r="KZ5" s="72" t="s">
        <v>264</v>
      </c>
      <c r="LA5" s="72" t="s">
        <v>265</v>
      </c>
      <c r="LB5" s="72" t="s">
        <v>264</v>
      </c>
      <c r="LC5" s="76" t="s">
        <v>265</v>
      </c>
      <c r="LD5" s="30" t="s">
        <v>264</v>
      </c>
      <c r="LE5" s="31" t="s">
        <v>265</v>
      </c>
      <c r="LF5" s="31" t="s">
        <v>264</v>
      </c>
      <c r="LG5" s="31" t="s">
        <v>265</v>
      </c>
      <c r="LH5" s="31" t="s">
        <v>264</v>
      </c>
      <c r="LI5" s="31" t="s">
        <v>265</v>
      </c>
      <c r="LJ5" s="31" t="s">
        <v>264</v>
      </c>
      <c r="LK5" s="31" t="s">
        <v>265</v>
      </c>
      <c r="LL5" s="31" t="s">
        <v>264</v>
      </c>
      <c r="LM5" s="31" t="s">
        <v>265</v>
      </c>
      <c r="LN5" s="31" t="s">
        <v>264</v>
      </c>
      <c r="LO5" s="31" t="s">
        <v>265</v>
      </c>
      <c r="LP5" s="31" t="s">
        <v>264</v>
      </c>
      <c r="LQ5" s="31" t="s">
        <v>265</v>
      </c>
      <c r="LR5" s="31" t="s">
        <v>264</v>
      </c>
      <c r="LS5" s="31" t="s">
        <v>265</v>
      </c>
      <c r="LT5" s="31" t="s">
        <v>264</v>
      </c>
      <c r="LU5" s="31" t="s">
        <v>265</v>
      </c>
      <c r="LV5" s="31" t="s">
        <v>264</v>
      </c>
      <c r="LW5" s="31" t="s">
        <v>265</v>
      </c>
      <c r="LX5" s="31" t="s">
        <v>264</v>
      </c>
      <c r="LY5" s="31" t="s">
        <v>265</v>
      </c>
      <c r="LZ5" s="31" t="s">
        <v>264</v>
      </c>
      <c r="MA5" s="32" t="s">
        <v>265</v>
      </c>
      <c r="MB5" s="30" t="s">
        <v>264</v>
      </c>
      <c r="MC5" s="31" t="s">
        <v>265</v>
      </c>
      <c r="MD5" s="31" t="s">
        <v>264</v>
      </c>
      <c r="ME5" s="31" t="s">
        <v>265</v>
      </c>
      <c r="MF5" s="31" t="s">
        <v>264</v>
      </c>
      <c r="MG5" s="31" t="s">
        <v>265</v>
      </c>
      <c r="MH5" s="31" t="s">
        <v>264</v>
      </c>
      <c r="MI5" s="31" t="s">
        <v>265</v>
      </c>
      <c r="MJ5" s="31" t="s">
        <v>264</v>
      </c>
      <c r="MK5" s="31" t="s">
        <v>265</v>
      </c>
      <c r="ML5" s="31" t="s">
        <v>264</v>
      </c>
      <c r="MM5" s="31" t="s">
        <v>265</v>
      </c>
      <c r="MN5" s="31" t="s">
        <v>264</v>
      </c>
      <c r="MO5" s="31" t="s">
        <v>265</v>
      </c>
      <c r="MP5" s="31" t="s">
        <v>264</v>
      </c>
      <c r="MQ5" s="31" t="s">
        <v>265</v>
      </c>
      <c r="MR5" s="31" t="s">
        <v>264</v>
      </c>
      <c r="MS5" s="31" t="s">
        <v>265</v>
      </c>
      <c r="MT5" s="31" t="s">
        <v>264</v>
      </c>
      <c r="MU5" s="31" t="s">
        <v>265</v>
      </c>
      <c r="MV5" s="31" t="s">
        <v>264</v>
      </c>
      <c r="MW5" s="31" t="s">
        <v>265</v>
      </c>
      <c r="MX5" s="31" t="s">
        <v>264</v>
      </c>
      <c r="MY5" s="31" t="s">
        <v>265</v>
      </c>
      <c r="MZ5" s="31" t="s">
        <v>264</v>
      </c>
      <c r="NA5" s="31" t="s">
        <v>265</v>
      </c>
      <c r="NB5" s="31" t="s">
        <v>264</v>
      </c>
      <c r="NC5" s="31" t="s">
        <v>265</v>
      </c>
      <c r="ND5" s="31" t="s">
        <v>264</v>
      </c>
      <c r="NE5" s="31" t="s">
        <v>265</v>
      </c>
      <c r="NF5" s="31" t="s">
        <v>264</v>
      </c>
      <c r="NG5" s="31" t="s">
        <v>265</v>
      </c>
      <c r="NH5" s="31" t="s">
        <v>264</v>
      </c>
      <c r="NI5" s="32" t="s">
        <v>265</v>
      </c>
      <c r="NJ5" s="46" t="s">
        <v>264</v>
      </c>
      <c r="NK5" s="37" t="s">
        <v>265</v>
      </c>
      <c r="NL5" s="81" t="s">
        <v>264</v>
      </c>
      <c r="NM5" s="81" t="s">
        <v>265</v>
      </c>
      <c r="NN5" s="81" t="s">
        <v>264</v>
      </c>
      <c r="NO5" s="82" t="s">
        <v>265</v>
      </c>
      <c r="NP5" s="83" t="s">
        <v>264</v>
      </c>
      <c r="NQ5" s="83" t="s">
        <v>265</v>
      </c>
      <c r="NR5" s="81" t="s">
        <v>264</v>
      </c>
      <c r="NS5" s="37" t="s">
        <v>265</v>
      </c>
      <c r="NT5" s="38"/>
      <c r="NW5" s="31" t="s">
        <v>264</v>
      </c>
      <c r="NX5" s="31" t="s">
        <v>265</v>
      </c>
      <c r="NY5" s="31" t="s">
        <v>264</v>
      </c>
      <c r="NZ5" s="31" t="s">
        <v>265</v>
      </c>
      <c r="OA5" s="31" t="s">
        <v>264</v>
      </c>
      <c r="OB5" s="31" t="s">
        <v>265</v>
      </c>
      <c r="OC5" s="31" t="s">
        <v>264</v>
      </c>
      <c r="OD5" s="50" t="s">
        <v>265</v>
      </c>
      <c r="OE5" s="31" t="s">
        <v>264</v>
      </c>
      <c r="OF5" s="31" t="s">
        <v>265</v>
      </c>
      <c r="OG5" s="31" t="s">
        <v>264</v>
      </c>
      <c r="OH5" s="31" t="s">
        <v>265</v>
      </c>
      <c r="OI5" s="31" t="s">
        <v>264</v>
      </c>
      <c r="OJ5" s="32" t="s">
        <v>265</v>
      </c>
      <c r="OK5" s="84" t="s">
        <v>264</v>
      </c>
      <c r="OL5" s="85" t="s">
        <v>265</v>
      </c>
      <c r="OM5" s="85" t="s">
        <v>264</v>
      </c>
      <c r="ON5" s="85" t="s">
        <v>265</v>
      </c>
      <c r="OO5" s="85" t="s">
        <v>264</v>
      </c>
      <c r="OP5" s="85" t="s">
        <v>265</v>
      </c>
      <c r="OQ5" s="85" t="s">
        <v>264</v>
      </c>
      <c r="OR5" s="86" t="s">
        <v>265</v>
      </c>
      <c r="OS5" s="87" t="s">
        <v>264</v>
      </c>
      <c r="OT5" s="85" t="s">
        <v>265</v>
      </c>
      <c r="OU5" s="87" t="s">
        <v>264</v>
      </c>
      <c r="OV5" s="85" t="s">
        <v>265</v>
      </c>
      <c r="OW5" s="88" t="s">
        <v>264</v>
      </c>
      <c r="OX5" s="89" t="s">
        <v>265</v>
      </c>
      <c r="OY5" s="57" t="s">
        <v>264</v>
      </c>
      <c r="OZ5" s="72" t="s">
        <v>265</v>
      </c>
      <c r="PA5" s="72" t="s">
        <v>264</v>
      </c>
      <c r="PB5" s="72" t="s">
        <v>265</v>
      </c>
      <c r="PC5" s="72" t="s">
        <v>264</v>
      </c>
      <c r="PD5" s="72" t="s">
        <v>265</v>
      </c>
      <c r="PE5" s="72" t="s">
        <v>264</v>
      </c>
      <c r="PF5" s="72" t="s">
        <v>265</v>
      </c>
      <c r="PG5" s="72" t="s">
        <v>264</v>
      </c>
      <c r="PH5" s="72" t="s">
        <v>265</v>
      </c>
      <c r="PI5" s="72" t="s">
        <v>264</v>
      </c>
      <c r="PJ5" s="72" t="s">
        <v>265</v>
      </c>
      <c r="PK5" s="72" t="s">
        <v>264</v>
      </c>
      <c r="PL5" s="72" t="s">
        <v>265</v>
      </c>
      <c r="PM5" s="72" t="s">
        <v>264</v>
      </c>
      <c r="PN5" s="72" t="s">
        <v>265</v>
      </c>
      <c r="PO5" s="58" t="s">
        <v>264</v>
      </c>
      <c r="PP5" s="76" t="s">
        <v>265</v>
      </c>
      <c r="PQ5" s="30" t="s">
        <v>264</v>
      </c>
      <c r="PR5" s="58" t="s">
        <v>265</v>
      </c>
      <c r="PS5" s="31" t="s">
        <v>264</v>
      </c>
      <c r="PT5" s="58" t="s">
        <v>265</v>
      </c>
      <c r="PU5" s="31" t="s">
        <v>264</v>
      </c>
      <c r="PV5" s="58" t="s">
        <v>265</v>
      </c>
      <c r="PW5" s="31" t="s">
        <v>264</v>
      </c>
      <c r="PX5" s="58" t="s">
        <v>265</v>
      </c>
      <c r="PY5" s="31" t="s">
        <v>264</v>
      </c>
      <c r="PZ5" s="58" t="s">
        <v>265</v>
      </c>
      <c r="QA5" s="31" t="s">
        <v>264</v>
      </c>
      <c r="QB5" s="58" t="s">
        <v>265</v>
      </c>
      <c r="QC5" s="31" t="s">
        <v>264</v>
      </c>
      <c r="QD5" s="76" t="s">
        <v>265</v>
      </c>
      <c r="QQ5" s="90" t="s">
        <v>264</v>
      </c>
      <c r="QR5" s="91" t="s">
        <v>265</v>
      </c>
      <c r="QS5" s="86" t="s">
        <v>264</v>
      </c>
      <c r="QT5" s="31" t="s">
        <v>265</v>
      </c>
      <c r="QU5" s="86" t="s">
        <v>264</v>
      </c>
      <c r="QV5" s="31" t="s">
        <v>265</v>
      </c>
      <c r="QW5" s="85" t="s">
        <v>264</v>
      </c>
      <c r="QX5" s="85" t="s">
        <v>265</v>
      </c>
      <c r="QY5" s="85" t="s">
        <v>264</v>
      </c>
      <c r="QZ5" s="85" t="s">
        <v>265</v>
      </c>
      <c r="RA5" s="85" t="s">
        <v>264</v>
      </c>
      <c r="RB5" s="85" t="s">
        <v>265</v>
      </c>
      <c r="RC5" s="85" t="s">
        <v>264</v>
      </c>
      <c r="RD5" s="85" t="s">
        <v>265</v>
      </c>
      <c r="RE5" s="87" t="s">
        <v>264</v>
      </c>
      <c r="RF5" s="92" t="s">
        <v>265</v>
      </c>
      <c r="RG5" s="84" t="s">
        <v>264</v>
      </c>
      <c r="RH5" s="85" t="s">
        <v>265</v>
      </c>
      <c r="RI5" s="85" t="s">
        <v>264</v>
      </c>
      <c r="RJ5" s="85" t="s">
        <v>265</v>
      </c>
      <c r="RK5" s="85" t="s">
        <v>264</v>
      </c>
      <c r="RL5" s="85" t="s">
        <v>265</v>
      </c>
      <c r="RM5" s="85" t="s">
        <v>264</v>
      </c>
      <c r="RN5" s="85" t="s">
        <v>265</v>
      </c>
      <c r="RO5" s="85" t="s">
        <v>264</v>
      </c>
      <c r="RP5" s="85" t="s">
        <v>265</v>
      </c>
      <c r="RQ5" s="85" t="s">
        <v>264</v>
      </c>
      <c r="RR5" s="85" t="s">
        <v>265</v>
      </c>
      <c r="RS5" s="85" t="s">
        <v>264</v>
      </c>
      <c r="RT5" s="85" t="s">
        <v>265</v>
      </c>
      <c r="RU5" s="85" t="s">
        <v>264</v>
      </c>
      <c r="RV5" s="85" t="s">
        <v>265</v>
      </c>
      <c r="RW5" s="85" t="s">
        <v>264</v>
      </c>
      <c r="RX5" s="85" t="s">
        <v>265</v>
      </c>
      <c r="RY5" s="86" t="s">
        <v>264</v>
      </c>
      <c r="RZ5" s="79" t="s">
        <v>265</v>
      </c>
      <c r="SA5" s="34" t="s">
        <v>264</v>
      </c>
      <c r="SB5" s="50" t="s">
        <v>265</v>
      </c>
      <c r="SC5" s="50" t="s">
        <v>264</v>
      </c>
      <c r="SD5" s="50" t="s">
        <v>265</v>
      </c>
      <c r="SE5" s="50" t="s">
        <v>463</v>
      </c>
      <c r="SF5" s="50" t="s">
        <v>264</v>
      </c>
      <c r="SG5" s="50" t="s">
        <v>265</v>
      </c>
      <c r="SH5" s="50" t="s">
        <v>264</v>
      </c>
      <c r="SI5" s="50" t="s">
        <v>265</v>
      </c>
      <c r="SJ5" s="50" t="s">
        <v>463</v>
      </c>
      <c r="SK5" s="31" t="s">
        <v>264</v>
      </c>
      <c r="SL5" s="31"/>
      <c r="SM5" s="31" t="s">
        <v>265</v>
      </c>
      <c r="SN5" s="31"/>
      <c r="SO5" s="31" t="s">
        <v>264</v>
      </c>
      <c r="SP5" s="31"/>
      <c r="SQ5" s="32" t="s">
        <v>265</v>
      </c>
      <c r="SR5" s="32"/>
      <c r="SS5" s="30" t="s">
        <v>264</v>
      </c>
      <c r="ST5" s="31" t="s">
        <v>265</v>
      </c>
      <c r="SU5" s="31" t="s">
        <v>264</v>
      </c>
      <c r="SV5" s="31" t="s">
        <v>265</v>
      </c>
      <c r="SW5" s="31" t="s">
        <v>264</v>
      </c>
      <c r="SX5" s="31" t="s">
        <v>265</v>
      </c>
      <c r="SY5" s="31" t="s">
        <v>264</v>
      </c>
      <c r="SZ5" s="31" t="s">
        <v>265</v>
      </c>
      <c r="TA5" s="31" t="s">
        <v>264</v>
      </c>
      <c r="TB5" s="31" t="s">
        <v>265</v>
      </c>
      <c r="TC5" s="31" t="s">
        <v>264</v>
      </c>
      <c r="TD5" s="31" t="s">
        <v>265</v>
      </c>
      <c r="TE5" s="31" t="s">
        <v>264</v>
      </c>
      <c r="TF5" s="31" t="s">
        <v>265</v>
      </c>
      <c r="TG5" s="31" t="s">
        <v>264</v>
      </c>
      <c r="TH5" s="31" t="s">
        <v>265</v>
      </c>
      <c r="TI5" s="31" t="s">
        <v>264</v>
      </c>
      <c r="TJ5" s="50" t="s">
        <v>265</v>
      </c>
      <c r="TK5" s="31" t="s">
        <v>463</v>
      </c>
      <c r="TL5" s="31" t="s">
        <v>463</v>
      </c>
      <c r="TM5" s="31" t="s">
        <v>463</v>
      </c>
      <c r="TN5" s="31" t="s">
        <v>463</v>
      </c>
      <c r="TO5" s="31" t="s">
        <v>463</v>
      </c>
      <c r="TP5" s="31" t="s">
        <v>463</v>
      </c>
      <c r="TQ5" s="31" t="s">
        <v>463</v>
      </c>
      <c r="TR5" s="31" t="s">
        <v>463</v>
      </c>
      <c r="TS5" s="31" t="s">
        <v>463</v>
      </c>
      <c r="TT5" s="31" t="s">
        <v>463</v>
      </c>
      <c r="TU5" s="31" t="s">
        <v>264</v>
      </c>
      <c r="TV5" s="31" t="s">
        <v>265</v>
      </c>
      <c r="TW5" s="31" t="s">
        <v>264</v>
      </c>
      <c r="TX5" s="31" t="s">
        <v>265</v>
      </c>
      <c r="TY5" s="31" t="s">
        <v>264</v>
      </c>
      <c r="TZ5" s="31" t="s">
        <v>265</v>
      </c>
      <c r="UA5" s="31" t="s">
        <v>264</v>
      </c>
      <c r="UB5" s="31" t="s">
        <v>265</v>
      </c>
      <c r="UC5" s="31" t="s">
        <v>264</v>
      </c>
      <c r="UD5" s="31" t="s">
        <v>265</v>
      </c>
      <c r="UE5" s="31" t="s">
        <v>264</v>
      </c>
      <c r="UF5" s="31" t="s">
        <v>265</v>
      </c>
      <c r="UG5" s="31" t="s">
        <v>264</v>
      </c>
      <c r="UH5" s="31" t="s">
        <v>265</v>
      </c>
      <c r="UI5" s="31" t="s">
        <v>264</v>
      </c>
      <c r="UJ5" s="31" t="s">
        <v>265</v>
      </c>
      <c r="UK5" s="31" t="s">
        <v>264</v>
      </c>
      <c r="UL5" s="31" t="s">
        <v>265</v>
      </c>
      <c r="UM5" s="31" t="s">
        <v>463</v>
      </c>
      <c r="UN5" s="31" t="s">
        <v>463</v>
      </c>
      <c r="UO5" s="31" t="s">
        <v>463</v>
      </c>
      <c r="UP5" s="31" t="s">
        <v>463</v>
      </c>
      <c r="UQ5" s="31" t="s">
        <v>463</v>
      </c>
      <c r="UR5" s="31" t="s">
        <v>463</v>
      </c>
      <c r="US5" s="31" t="s">
        <v>463</v>
      </c>
      <c r="UT5" s="31" t="s">
        <v>463</v>
      </c>
      <c r="UU5" s="31" t="s">
        <v>463</v>
      </c>
      <c r="UV5" s="32" t="s">
        <v>463</v>
      </c>
      <c r="UW5" s="49" t="s">
        <v>264</v>
      </c>
      <c r="UX5" s="31" t="s">
        <v>265</v>
      </c>
      <c r="UY5" s="31" t="s">
        <v>264</v>
      </c>
      <c r="UZ5" s="31" t="s">
        <v>265</v>
      </c>
      <c r="VA5" s="31" t="s">
        <v>264</v>
      </c>
      <c r="VB5" s="31" t="s">
        <v>265</v>
      </c>
      <c r="VC5" s="31" t="s">
        <v>264</v>
      </c>
      <c r="VD5" s="31" t="s">
        <v>265</v>
      </c>
      <c r="VE5" s="31" t="s">
        <v>264</v>
      </c>
      <c r="VF5" s="31" t="s">
        <v>265</v>
      </c>
      <c r="VG5" s="31" t="s">
        <v>264</v>
      </c>
      <c r="VH5" s="31" t="s">
        <v>265</v>
      </c>
      <c r="VI5" s="31" t="s">
        <v>264</v>
      </c>
      <c r="VJ5" s="31" t="s">
        <v>265</v>
      </c>
      <c r="VK5" s="31" t="s">
        <v>264</v>
      </c>
      <c r="VL5" s="31" t="s">
        <v>265</v>
      </c>
      <c r="VM5" s="31" t="s">
        <v>264</v>
      </c>
      <c r="VN5" s="31" t="s">
        <v>265</v>
      </c>
      <c r="VO5" s="31" t="s">
        <v>264</v>
      </c>
      <c r="VP5" s="31" t="s">
        <v>265</v>
      </c>
      <c r="VQ5" s="31" t="s">
        <v>264</v>
      </c>
      <c r="VR5" s="31" t="s">
        <v>265</v>
      </c>
      <c r="VS5" s="31" t="s">
        <v>264</v>
      </c>
      <c r="VT5" s="31" t="s">
        <v>265</v>
      </c>
      <c r="VU5" s="31" t="s">
        <v>264</v>
      </c>
      <c r="VV5" s="31" t="s">
        <v>265</v>
      </c>
      <c r="VW5" s="31" t="s">
        <v>264</v>
      </c>
      <c r="VX5" s="31" t="s">
        <v>265</v>
      </c>
      <c r="VY5" s="31" t="s">
        <v>463</v>
      </c>
      <c r="VZ5" s="31" t="s">
        <v>264</v>
      </c>
      <c r="WA5" s="31" t="s">
        <v>265</v>
      </c>
      <c r="WB5" s="31" t="s">
        <v>264</v>
      </c>
      <c r="WC5" s="31" t="s">
        <v>265</v>
      </c>
      <c r="WD5" s="31" t="s">
        <v>264</v>
      </c>
      <c r="WE5" s="31" t="s">
        <v>265</v>
      </c>
      <c r="WF5" s="31" t="s">
        <v>264</v>
      </c>
      <c r="WG5" s="31" t="s">
        <v>265</v>
      </c>
      <c r="WH5" s="31" t="s">
        <v>264</v>
      </c>
      <c r="WI5" s="31" t="s">
        <v>265</v>
      </c>
      <c r="WJ5" s="31" t="s">
        <v>264</v>
      </c>
      <c r="WK5" s="31" t="s">
        <v>265</v>
      </c>
      <c r="WL5" s="31" t="s">
        <v>264</v>
      </c>
      <c r="WM5" s="31" t="s">
        <v>265</v>
      </c>
      <c r="WN5" s="31" t="s">
        <v>264</v>
      </c>
      <c r="WO5" s="31" t="s">
        <v>265</v>
      </c>
      <c r="WP5" s="31" t="s">
        <v>264</v>
      </c>
      <c r="WQ5" s="31" t="s">
        <v>265</v>
      </c>
      <c r="WR5" s="31" t="s">
        <v>264</v>
      </c>
      <c r="WS5" s="31" t="s">
        <v>265</v>
      </c>
      <c r="WT5" s="31" t="s">
        <v>264</v>
      </c>
      <c r="WU5" s="31" t="s">
        <v>265</v>
      </c>
      <c r="WV5" s="31" t="s">
        <v>264</v>
      </c>
      <c r="WW5" s="31" t="s">
        <v>265</v>
      </c>
      <c r="WX5" s="31" t="s">
        <v>264</v>
      </c>
      <c r="WY5" s="31" t="s">
        <v>265</v>
      </c>
      <c r="WZ5" s="31" t="s">
        <v>264</v>
      </c>
      <c r="XA5" s="31" t="s">
        <v>265</v>
      </c>
      <c r="XB5" s="45" t="s">
        <v>463</v>
      </c>
      <c r="XC5" s="49" t="s">
        <v>264</v>
      </c>
      <c r="XD5" s="31" t="s">
        <v>265</v>
      </c>
      <c r="XE5" s="31" t="s">
        <v>264</v>
      </c>
      <c r="XF5" s="31" t="s">
        <v>265</v>
      </c>
      <c r="XG5" s="31" t="s">
        <v>264</v>
      </c>
      <c r="XH5" s="31" t="s">
        <v>265</v>
      </c>
      <c r="XI5" s="31" t="s">
        <v>264</v>
      </c>
      <c r="XJ5" s="31" t="s">
        <v>265</v>
      </c>
      <c r="XK5" s="31" t="s">
        <v>264</v>
      </c>
      <c r="XL5" s="31" t="s">
        <v>265</v>
      </c>
      <c r="XM5" s="31" t="s">
        <v>264</v>
      </c>
      <c r="XN5" s="31" t="s">
        <v>265</v>
      </c>
      <c r="XO5" s="31" t="s">
        <v>264</v>
      </c>
      <c r="XP5" s="31" t="s">
        <v>265</v>
      </c>
      <c r="XQ5" s="31" t="s">
        <v>264</v>
      </c>
      <c r="XR5" s="31" t="s">
        <v>265</v>
      </c>
      <c r="XS5" s="31" t="s">
        <v>264</v>
      </c>
      <c r="XT5" s="31" t="s">
        <v>265</v>
      </c>
      <c r="XU5" s="31" t="s">
        <v>264</v>
      </c>
      <c r="XV5" s="31" t="s">
        <v>265</v>
      </c>
      <c r="XW5" s="31" t="s">
        <v>463</v>
      </c>
      <c r="XX5" s="31" t="s">
        <v>463</v>
      </c>
      <c r="XY5" s="31" t="s">
        <v>463</v>
      </c>
      <c r="XZ5" s="31" t="s">
        <v>463</v>
      </c>
      <c r="YA5" s="31" t="s">
        <v>463</v>
      </c>
      <c r="YB5" s="31" t="s">
        <v>463</v>
      </c>
      <c r="YC5" s="31" t="s">
        <v>463</v>
      </c>
      <c r="YD5" s="31" t="s">
        <v>463</v>
      </c>
      <c r="YE5" s="31" t="s">
        <v>463</v>
      </c>
      <c r="YF5" s="31" t="s">
        <v>463</v>
      </c>
      <c r="YG5" s="31" t="s">
        <v>264</v>
      </c>
      <c r="YH5" s="31" t="s">
        <v>265</v>
      </c>
      <c r="YI5" s="31" t="s">
        <v>264</v>
      </c>
      <c r="YJ5" s="31" t="s">
        <v>265</v>
      </c>
      <c r="YK5" s="31" t="s">
        <v>264</v>
      </c>
      <c r="YL5" s="31" t="s">
        <v>265</v>
      </c>
      <c r="YM5" s="31" t="s">
        <v>264</v>
      </c>
      <c r="YN5" s="31" t="s">
        <v>265</v>
      </c>
      <c r="YO5" s="31" t="s">
        <v>264</v>
      </c>
      <c r="YP5" s="31" t="s">
        <v>265</v>
      </c>
      <c r="YQ5" s="31" t="s">
        <v>264</v>
      </c>
      <c r="YR5" s="31" t="s">
        <v>265</v>
      </c>
      <c r="YS5" s="31" t="s">
        <v>264</v>
      </c>
      <c r="YT5" s="31" t="s">
        <v>265</v>
      </c>
      <c r="YU5" s="31" t="s">
        <v>264</v>
      </c>
      <c r="YV5" s="31" t="s">
        <v>265</v>
      </c>
      <c r="YW5" s="31" t="s">
        <v>264</v>
      </c>
      <c r="YX5" s="31" t="s">
        <v>265</v>
      </c>
      <c r="YY5" s="31" t="s">
        <v>264</v>
      </c>
      <c r="YZ5" s="31" t="s">
        <v>265</v>
      </c>
      <c r="ZA5" s="31" t="s">
        <v>463</v>
      </c>
      <c r="ZB5" s="31" t="s">
        <v>463</v>
      </c>
      <c r="ZC5" s="31" t="s">
        <v>463</v>
      </c>
      <c r="ZD5" s="31" t="s">
        <v>463</v>
      </c>
      <c r="ZE5" s="31" t="s">
        <v>463</v>
      </c>
      <c r="ZF5" s="31" t="s">
        <v>463</v>
      </c>
      <c r="ZG5" s="31" t="s">
        <v>463</v>
      </c>
      <c r="ZH5" s="31" t="s">
        <v>463</v>
      </c>
      <c r="ZI5" s="31" t="s">
        <v>463</v>
      </c>
      <c r="ZJ5" s="39" t="s">
        <v>463</v>
      </c>
      <c r="ZK5" s="34" t="s">
        <v>264</v>
      </c>
      <c r="ZL5" s="50" t="s">
        <v>265</v>
      </c>
      <c r="ZM5" s="50" t="s">
        <v>264</v>
      </c>
      <c r="ZN5" s="32" t="s">
        <v>265</v>
      </c>
      <c r="ZO5" s="93"/>
      <c r="ZP5" s="31"/>
      <c r="ZQ5" s="88"/>
      <c r="ZR5" s="32"/>
      <c r="ZS5" s="32"/>
      <c r="ZT5" s="41" t="s">
        <v>264</v>
      </c>
      <c r="ZU5" s="41"/>
      <c r="ZV5" s="41" t="s">
        <v>265</v>
      </c>
      <c r="ZW5" s="41"/>
      <c r="ZX5" s="41" t="s">
        <v>264</v>
      </c>
      <c r="ZY5" s="41"/>
      <c r="ZZ5" s="41" t="s">
        <v>265</v>
      </c>
      <c r="AAA5" s="41"/>
      <c r="AAB5" s="41" t="s">
        <v>264</v>
      </c>
      <c r="AAC5" s="41"/>
      <c r="AAD5" s="41" t="s">
        <v>265</v>
      </c>
      <c r="AAE5" s="41"/>
      <c r="AAF5" s="41" t="s">
        <v>264</v>
      </c>
      <c r="AAG5" s="41"/>
      <c r="AAH5" s="41" t="s">
        <v>265</v>
      </c>
      <c r="AAI5" s="41"/>
      <c r="AAJ5" s="41" t="s">
        <v>264</v>
      </c>
      <c r="AAK5" s="41"/>
      <c r="AAL5" s="41" t="s">
        <v>265</v>
      </c>
      <c r="AAM5" s="41"/>
      <c r="AAN5" s="41" t="s">
        <v>264</v>
      </c>
      <c r="AAO5" s="41"/>
      <c r="AAP5" s="41" t="s">
        <v>265</v>
      </c>
      <c r="AAQ5" s="41"/>
      <c r="AAR5" s="41" t="s">
        <v>264</v>
      </c>
      <c r="AAS5" s="41"/>
      <c r="AAT5" s="41" t="s">
        <v>265</v>
      </c>
      <c r="AAU5" s="41"/>
      <c r="AAV5" s="42"/>
      <c r="ABW5" s="93"/>
      <c r="ABX5" s="31"/>
      <c r="ABY5" s="88"/>
      <c r="ABZ5" s="31"/>
      <c r="ACA5" s="86"/>
      <c r="ACB5" s="31"/>
      <c r="ACC5" s="88"/>
      <c r="ACD5" s="31"/>
      <c r="ACE5" s="88"/>
      <c r="ACF5" s="31"/>
      <c r="ACG5" s="88"/>
      <c r="ACH5" s="32"/>
      <c r="ACI5" s="94"/>
      <c r="ACJ5" s="31"/>
      <c r="ACK5" s="65"/>
      <c r="ACL5" s="31"/>
      <c r="ACM5" s="95"/>
      <c r="ACN5" s="31"/>
      <c r="ACO5" s="65"/>
      <c r="ACP5" s="31"/>
      <c r="ACQ5" s="95"/>
      <c r="ACR5" s="31"/>
      <c r="ACS5" s="65"/>
      <c r="ACT5" s="31"/>
      <c r="ACU5" s="95"/>
      <c r="ACV5" s="31"/>
      <c r="ACW5" s="65"/>
      <c r="ACX5" s="31"/>
      <c r="ACY5" s="95"/>
      <c r="ACZ5" s="31"/>
      <c r="ADA5" s="65"/>
      <c r="ADB5" s="31"/>
      <c r="ADC5" s="95"/>
      <c r="ADD5" s="31"/>
      <c r="ADE5" s="65"/>
      <c r="ADF5" s="31"/>
      <c r="ADG5" s="95"/>
      <c r="ADH5" s="31"/>
      <c r="ADI5" s="65"/>
      <c r="ADJ5" s="32"/>
      <c r="ADW5" s="30" t="s">
        <v>464</v>
      </c>
      <c r="ADX5" s="31" t="s">
        <v>465</v>
      </c>
      <c r="ADY5" s="31" t="s">
        <v>464</v>
      </c>
      <c r="ADZ5" s="31" t="s">
        <v>465</v>
      </c>
      <c r="AEA5" s="31" t="s">
        <v>464</v>
      </c>
      <c r="AEB5" s="31" t="s">
        <v>465</v>
      </c>
      <c r="AEC5" s="31" t="s">
        <v>464</v>
      </c>
      <c r="AED5" s="31" t="s">
        <v>465</v>
      </c>
      <c r="AEE5" s="31" t="s">
        <v>464</v>
      </c>
      <c r="AEF5" s="32" t="s">
        <v>465</v>
      </c>
      <c r="AEG5" s="30" t="s">
        <v>264</v>
      </c>
      <c r="AEH5" s="31" t="s">
        <v>265</v>
      </c>
      <c r="AEI5" s="50" t="s">
        <v>466</v>
      </c>
      <c r="AEJ5" s="30" t="s">
        <v>264</v>
      </c>
      <c r="AEK5" s="31" t="s">
        <v>265</v>
      </c>
      <c r="AEL5" s="31" t="s">
        <v>264</v>
      </c>
      <c r="AEM5" s="50" t="s">
        <v>265</v>
      </c>
      <c r="AEN5" s="30" t="s">
        <v>264</v>
      </c>
      <c r="AEO5" s="32" t="s">
        <v>265</v>
      </c>
      <c r="AEP5" s="90" t="s">
        <v>467</v>
      </c>
      <c r="AEQ5" s="31" t="s">
        <v>264</v>
      </c>
      <c r="AER5" s="31" t="s">
        <v>265</v>
      </c>
      <c r="AES5" s="31" t="s">
        <v>467</v>
      </c>
      <c r="AET5" s="31" t="s">
        <v>264</v>
      </c>
      <c r="AEU5" s="31" t="s">
        <v>265</v>
      </c>
      <c r="AEV5" s="31" t="s">
        <v>467</v>
      </c>
      <c r="AEW5" s="31" t="s">
        <v>264</v>
      </c>
      <c r="AEX5" s="32" t="s">
        <v>265</v>
      </c>
      <c r="AGN5" s="31"/>
      <c r="AGO5" s="31"/>
      <c r="AGP5" s="31"/>
      <c r="AGQ5" s="74"/>
      <c r="AGR5" s="74"/>
      <c r="AGZ5" s="31" t="s">
        <v>264</v>
      </c>
      <c r="AHA5" s="31" t="s">
        <v>265</v>
      </c>
      <c r="AHB5" s="31" t="s">
        <v>264</v>
      </c>
      <c r="AHC5" s="31" t="s">
        <v>265</v>
      </c>
      <c r="AHD5" s="31" t="s">
        <v>264</v>
      </c>
      <c r="AHE5" s="31" t="s">
        <v>265</v>
      </c>
      <c r="AHF5" s="50"/>
      <c r="AHG5" s="50"/>
      <c r="AHH5" s="31" t="s">
        <v>468</v>
      </c>
      <c r="AHI5" s="31"/>
      <c r="AHJ5" s="31" t="s">
        <v>469</v>
      </c>
      <c r="AHK5" s="31" t="s">
        <v>448</v>
      </c>
      <c r="AHL5" s="31" t="s">
        <v>469</v>
      </c>
      <c r="AHM5" s="50" t="s">
        <v>448</v>
      </c>
      <c r="AIL5" s="49" t="s">
        <v>264</v>
      </c>
      <c r="AIM5" s="31" t="s">
        <v>265</v>
      </c>
      <c r="AIN5" s="31" t="s">
        <v>264</v>
      </c>
      <c r="AIO5" s="31" t="s">
        <v>265</v>
      </c>
      <c r="AIP5" s="31" t="s">
        <v>264</v>
      </c>
      <c r="AIQ5" s="31" t="s">
        <v>265</v>
      </c>
      <c r="AIR5" s="31" t="s">
        <v>264</v>
      </c>
      <c r="AIS5" s="31" t="s">
        <v>265</v>
      </c>
      <c r="AIT5" s="31" t="s">
        <v>264</v>
      </c>
      <c r="AIU5" s="31" t="s">
        <v>265</v>
      </c>
      <c r="AIV5" s="31" t="s">
        <v>264</v>
      </c>
      <c r="AIW5" s="32" t="s">
        <v>265</v>
      </c>
      <c r="AKY5" s="31"/>
      <c r="AKZ5" s="31"/>
      <c r="ALA5" s="31"/>
      <c r="ALB5" s="31"/>
      <c r="ALC5" s="31"/>
      <c r="ALD5" s="31"/>
      <c r="ALE5" s="31"/>
      <c r="ALF5" s="31"/>
      <c r="ALU5" s="96" t="s">
        <v>264</v>
      </c>
      <c r="ALV5" s="96" t="s">
        <v>265</v>
      </c>
      <c r="ALW5" s="96" t="s">
        <v>264</v>
      </c>
      <c r="ALX5" s="97" t="s">
        <v>265</v>
      </c>
      <c r="ALY5" s="37" t="s">
        <v>264</v>
      </c>
      <c r="ALZ5" s="37" t="s">
        <v>265</v>
      </c>
      <c r="AMA5" s="98" t="s">
        <v>264</v>
      </c>
      <c r="AMB5" s="37" t="s">
        <v>265</v>
      </c>
      <c r="AMC5" s="98" t="s">
        <v>264</v>
      </c>
      <c r="AMD5" s="37" t="s">
        <v>265</v>
      </c>
      <c r="AME5" s="98" t="s">
        <v>264</v>
      </c>
      <c r="AMF5" s="37" t="s">
        <v>265</v>
      </c>
      <c r="AMG5" s="98" t="s">
        <v>264</v>
      </c>
      <c r="AMH5" s="37" t="s">
        <v>265</v>
      </c>
      <c r="AMI5" s="98" t="s">
        <v>264</v>
      </c>
      <c r="AMJ5" s="37" t="s">
        <v>265</v>
      </c>
    </row>
    <row r="6" s="29" customFormat="true" ht="24" hidden="false" customHeight="true" outlineLevel="0" collapsed="false">
      <c r="A6" s="29" t="s">
        <v>470</v>
      </c>
      <c r="C6" s="31" t="s">
        <v>471</v>
      </c>
      <c r="D6" s="31" t="s">
        <v>471</v>
      </c>
      <c r="E6" s="31" t="s">
        <v>472</v>
      </c>
      <c r="F6" s="31" t="s">
        <v>471</v>
      </c>
      <c r="G6" s="31" t="s">
        <v>471</v>
      </c>
      <c r="H6" s="31" t="s">
        <v>472</v>
      </c>
      <c r="I6" s="31" t="s">
        <v>471</v>
      </c>
      <c r="J6" s="31" t="s">
        <v>471</v>
      </c>
      <c r="K6" s="50" t="s">
        <v>472</v>
      </c>
      <c r="L6" s="30" t="s">
        <v>471</v>
      </c>
      <c r="M6" s="31" t="s">
        <v>471</v>
      </c>
      <c r="N6" s="31" t="s">
        <v>471</v>
      </c>
      <c r="O6" s="31" t="s">
        <v>471</v>
      </c>
      <c r="P6" s="31" t="s">
        <v>471</v>
      </c>
      <c r="Q6" s="31" t="s">
        <v>471</v>
      </c>
      <c r="R6" s="31" t="s">
        <v>473</v>
      </c>
      <c r="S6" s="31" t="s">
        <v>473</v>
      </c>
      <c r="T6" s="31" t="s">
        <v>473</v>
      </c>
      <c r="U6" s="31" t="s">
        <v>473</v>
      </c>
      <c r="V6" s="31" t="s">
        <v>473</v>
      </c>
      <c r="W6" s="31" t="s">
        <v>473</v>
      </c>
      <c r="X6" s="31" t="s">
        <v>474</v>
      </c>
      <c r="Y6" s="32" t="s">
        <v>474</v>
      </c>
      <c r="Z6" s="99" t="s">
        <v>475</v>
      </c>
      <c r="AA6" s="70" t="s">
        <v>475</v>
      </c>
      <c r="AB6" s="31" t="s">
        <v>471</v>
      </c>
      <c r="AC6" s="31" t="s">
        <v>476</v>
      </c>
      <c r="AD6" s="31" t="s">
        <v>471</v>
      </c>
      <c r="AE6" s="75" t="s">
        <v>476</v>
      </c>
      <c r="AF6" s="49" t="s">
        <v>472</v>
      </c>
      <c r="AG6" s="31" t="s">
        <v>471</v>
      </c>
      <c r="AH6" s="31" t="s">
        <v>476</v>
      </c>
      <c r="AI6" s="31" t="s">
        <v>471</v>
      </c>
      <c r="AJ6" s="31" t="s">
        <v>476</v>
      </c>
      <c r="AK6" s="49" t="s">
        <v>471</v>
      </c>
      <c r="AL6" s="49" t="s">
        <v>471</v>
      </c>
      <c r="AM6" s="31" t="s">
        <v>472</v>
      </c>
      <c r="AN6" s="49" t="s">
        <v>471</v>
      </c>
      <c r="AO6" s="49" t="s">
        <v>471</v>
      </c>
      <c r="AP6" s="35" t="s">
        <v>472</v>
      </c>
      <c r="AQ6" s="30" t="s">
        <v>471</v>
      </c>
      <c r="AR6" s="50" t="s">
        <v>471</v>
      </c>
      <c r="AS6" s="31" t="s">
        <v>471</v>
      </c>
      <c r="AT6" s="50" t="s">
        <v>471</v>
      </c>
      <c r="AU6" s="31" t="s">
        <v>471</v>
      </c>
      <c r="AV6" s="50" t="s">
        <v>471</v>
      </c>
      <c r="AW6" s="32" t="s">
        <v>472</v>
      </c>
      <c r="AX6" s="30" t="s">
        <v>471</v>
      </c>
      <c r="AY6" s="31" t="s">
        <v>471</v>
      </c>
      <c r="AZ6" s="31" t="s">
        <v>471</v>
      </c>
      <c r="BA6" s="31" t="s">
        <v>471</v>
      </c>
      <c r="BB6" s="31" t="s">
        <v>471</v>
      </c>
      <c r="BC6" s="31" t="s">
        <v>471</v>
      </c>
      <c r="BD6" s="31" t="s">
        <v>471</v>
      </c>
      <c r="BE6" s="50" t="s">
        <v>471</v>
      </c>
      <c r="BF6" s="31" t="s">
        <v>471</v>
      </c>
      <c r="BG6" s="32" t="s">
        <v>471</v>
      </c>
      <c r="BH6" s="34" t="s">
        <v>471</v>
      </c>
      <c r="BI6" s="50" t="s">
        <v>471</v>
      </c>
      <c r="BJ6" s="50" t="s">
        <v>471</v>
      </c>
      <c r="BK6" s="50" t="s">
        <v>471</v>
      </c>
      <c r="BL6" s="50" t="s">
        <v>471</v>
      </c>
      <c r="BM6" s="50" t="s">
        <v>471</v>
      </c>
      <c r="BN6" s="50" t="s">
        <v>471</v>
      </c>
      <c r="BO6" s="50" t="s">
        <v>471</v>
      </c>
      <c r="BP6" s="50" t="s">
        <v>471</v>
      </c>
      <c r="BQ6" s="50" t="s">
        <v>471</v>
      </c>
      <c r="BR6" s="50" t="s">
        <v>471</v>
      </c>
      <c r="BS6" s="32" t="s">
        <v>471</v>
      </c>
      <c r="BT6" s="49" t="s">
        <v>473</v>
      </c>
      <c r="BU6" s="31" t="s">
        <v>473</v>
      </c>
      <c r="BV6" s="31" t="s">
        <v>473</v>
      </c>
      <c r="BW6" s="31" t="s">
        <v>473</v>
      </c>
      <c r="BX6" s="31" t="s">
        <v>473</v>
      </c>
      <c r="BY6" s="31" t="s">
        <v>473</v>
      </c>
      <c r="BZ6" s="31" t="s">
        <v>473</v>
      </c>
      <c r="CA6" s="50" t="s">
        <v>473</v>
      </c>
      <c r="CB6" s="31" t="s">
        <v>473</v>
      </c>
      <c r="CC6" s="31" t="s">
        <v>473</v>
      </c>
      <c r="CD6" s="31" t="s">
        <v>473</v>
      </c>
      <c r="CE6" s="32" t="s">
        <v>473</v>
      </c>
      <c r="CF6" s="39" t="s">
        <v>471</v>
      </c>
      <c r="CG6" s="50" t="s">
        <v>471</v>
      </c>
      <c r="CH6" s="50" t="s">
        <v>471</v>
      </c>
      <c r="CI6" s="50" t="s">
        <v>471</v>
      </c>
      <c r="CJ6" s="50" t="s">
        <v>471</v>
      </c>
      <c r="CK6" s="50" t="s">
        <v>471</v>
      </c>
      <c r="CL6" s="50" t="s">
        <v>471</v>
      </c>
      <c r="CM6" s="50" t="s">
        <v>471</v>
      </c>
      <c r="CN6" s="50" t="s">
        <v>471</v>
      </c>
      <c r="CO6" s="50" t="s">
        <v>471</v>
      </c>
      <c r="CP6" s="50" t="s">
        <v>471</v>
      </c>
      <c r="CQ6" s="32" t="s">
        <v>471</v>
      </c>
      <c r="CR6" s="49" t="s">
        <v>473</v>
      </c>
      <c r="CS6" s="31" t="s">
        <v>473</v>
      </c>
      <c r="CT6" s="31" t="s">
        <v>473</v>
      </c>
      <c r="CU6" s="31" t="s">
        <v>473</v>
      </c>
      <c r="CV6" s="31" t="s">
        <v>473</v>
      </c>
      <c r="CW6" s="31" t="s">
        <v>473</v>
      </c>
      <c r="CX6" s="31" t="s">
        <v>473</v>
      </c>
      <c r="CY6" s="50" t="s">
        <v>473</v>
      </c>
      <c r="CZ6" s="31" t="s">
        <v>473</v>
      </c>
      <c r="DA6" s="31" t="s">
        <v>473</v>
      </c>
      <c r="DB6" s="31" t="s">
        <v>473</v>
      </c>
      <c r="DC6" s="32" t="s">
        <v>473</v>
      </c>
      <c r="DD6" s="39" t="s">
        <v>471</v>
      </c>
      <c r="DE6" s="50" t="s">
        <v>471</v>
      </c>
      <c r="DF6" s="50" t="s">
        <v>471</v>
      </c>
      <c r="DG6" s="50" t="s">
        <v>471</v>
      </c>
      <c r="DH6" s="50" t="s">
        <v>471</v>
      </c>
      <c r="DI6" s="50" t="s">
        <v>471</v>
      </c>
      <c r="DJ6" s="50" t="s">
        <v>471</v>
      </c>
      <c r="DK6" s="50" t="s">
        <v>471</v>
      </c>
      <c r="DL6" s="50" t="s">
        <v>471</v>
      </c>
      <c r="DM6" s="50" t="s">
        <v>471</v>
      </c>
      <c r="DN6" s="50" t="s">
        <v>471</v>
      </c>
      <c r="DO6" s="50" t="s">
        <v>471</v>
      </c>
      <c r="DP6" s="30" t="s">
        <v>473</v>
      </c>
      <c r="DQ6" s="31" t="s">
        <v>473</v>
      </c>
      <c r="DR6" s="31" t="s">
        <v>473</v>
      </c>
      <c r="DS6" s="31" t="s">
        <v>473</v>
      </c>
      <c r="DT6" s="31" t="s">
        <v>473</v>
      </c>
      <c r="DU6" s="31" t="s">
        <v>473</v>
      </c>
      <c r="DV6" s="31" t="s">
        <v>473</v>
      </c>
      <c r="DW6" s="50" t="s">
        <v>473</v>
      </c>
      <c r="DX6" s="31" t="s">
        <v>473</v>
      </c>
      <c r="DY6" s="31" t="s">
        <v>473</v>
      </c>
      <c r="DZ6" s="31" t="s">
        <v>473</v>
      </c>
      <c r="EA6" s="32" t="s">
        <v>473</v>
      </c>
      <c r="EB6" s="30" t="s">
        <v>471</v>
      </c>
      <c r="EC6" s="31" t="s">
        <v>471</v>
      </c>
      <c r="ED6" s="31" t="s">
        <v>471</v>
      </c>
      <c r="EE6" s="31" t="s">
        <v>471</v>
      </c>
      <c r="EF6" s="31" t="s">
        <v>471</v>
      </c>
      <c r="EG6" s="31" t="s">
        <v>471</v>
      </c>
      <c r="EH6" s="31" t="s">
        <v>471</v>
      </c>
      <c r="EI6" s="31" t="s">
        <v>471</v>
      </c>
      <c r="EJ6" s="31" t="s">
        <v>471</v>
      </c>
      <c r="EK6" s="31" t="s">
        <v>471</v>
      </c>
      <c r="EL6" s="31" t="s">
        <v>471</v>
      </c>
      <c r="EM6" s="31" t="s">
        <v>471</v>
      </c>
      <c r="EN6" s="30" t="s">
        <v>473</v>
      </c>
      <c r="EO6" s="31" t="s">
        <v>473</v>
      </c>
      <c r="EP6" s="31" t="s">
        <v>473</v>
      </c>
      <c r="EQ6" s="31" t="s">
        <v>473</v>
      </c>
      <c r="ER6" s="31" t="s">
        <v>473</v>
      </c>
      <c r="ES6" s="31" t="s">
        <v>473</v>
      </c>
      <c r="ET6" s="31" t="s">
        <v>473</v>
      </c>
      <c r="EU6" s="50" t="s">
        <v>473</v>
      </c>
      <c r="EV6" s="31" t="s">
        <v>473</v>
      </c>
      <c r="EW6" s="31" t="s">
        <v>473</v>
      </c>
      <c r="EX6" s="31" t="s">
        <v>473</v>
      </c>
      <c r="EY6" s="32" t="s">
        <v>473</v>
      </c>
      <c r="EZ6" s="49" t="s">
        <v>471</v>
      </c>
      <c r="FA6" s="31" t="s">
        <v>471</v>
      </c>
      <c r="FB6" s="31" t="s">
        <v>474</v>
      </c>
      <c r="FC6" s="31" t="s">
        <v>474</v>
      </c>
      <c r="FD6" s="31" t="s">
        <v>474</v>
      </c>
      <c r="FE6" s="31" t="s">
        <v>474</v>
      </c>
      <c r="FF6" s="31" t="s">
        <v>471</v>
      </c>
      <c r="FG6" s="31" t="s">
        <v>471</v>
      </c>
      <c r="FH6" s="31" t="s">
        <v>471</v>
      </c>
      <c r="FI6" s="31" t="s">
        <v>471</v>
      </c>
      <c r="FJ6" s="31" t="s">
        <v>476</v>
      </c>
      <c r="FK6" s="39" t="s">
        <v>476</v>
      </c>
      <c r="FL6" s="31" t="s">
        <v>476</v>
      </c>
      <c r="FM6" s="39" t="s">
        <v>476</v>
      </c>
      <c r="FN6" s="30" t="s">
        <v>473</v>
      </c>
      <c r="FO6" s="100" t="s">
        <v>471</v>
      </c>
      <c r="FP6" s="49" t="s">
        <v>473</v>
      </c>
      <c r="FQ6" s="101" t="s">
        <v>471</v>
      </c>
      <c r="FR6" s="101" t="s">
        <v>471</v>
      </c>
      <c r="FS6" s="101" t="s">
        <v>471</v>
      </c>
      <c r="FT6" s="101" t="s">
        <v>471</v>
      </c>
      <c r="FU6" s="101" t="s">
        <v>471</v>
      </c>
      <c r="FV6" s="101" t="s">
        <v>471</v>
      </c>
      <c r="FW6" s="101" t="s">
        <v>471</v>
      </c>
      <c r="FX6" s="101" t="s">
        <v>471</v>
      </c>
      <c r="FY6" s="101" t="s">
        <v>471</v>
      </c>
      <c r="FZ6" s="101" t="s">
        <v>471</v>
      </c>
      <c r="GA6" s="101" t="s">
        <v>471</v>
      </c>
      <c r="GB6" s="101" t="s">
        <v>471</v>
      </c>
      <c r="GC6" s="101" t="s">
        <v>471</v>
      </c>
      <c r="GD6" s="101" t="s">
        <v>471</v>
      </c>
      <c r="GE6" s="101" t="s">
        <v>471</v>
      </c>
      <c r="GF6" s="101" t="s">
        <v>471</v>
      </c>
      <c r="GG6" s="55" t="s">
        <v>471</v>
      </c>
      <c r="GH6" s="49" t="s">
        <v>473</v>
      </c>
      <c r="GI6" s="31" t="s">
        <v>473</v>
      </c>
      <c r="GJ6" s="31" t="s">
        <v>473</v>
      </c>
      <c r="GK6" s="31" t="s">
        <v>473</v>
      </c>
      <c r="GL6" s="31" t="s">
        <v>473</v>
      </c>
      <c r="GM6" s="31" t="s">
        <v>473</v>
      </c>
      <c r="GN6" s="31" t="s">
        <v>473</v>
      </c>
      <c r="GO6" s="31" t="s">
        <v>473</v>
      </c>
      <c r="GP6" s="31" t="s">
        <v>473</v>
      </c>
      <c r="GQ6" s="31" t="s">
        <v>473</v>
      </c>
      <c r="GR6" s="31" t="s">
        <v>473</v>
      </c>
      <c r="GS6" s="31" t="s">
        <v>473</v>
      </c>
      <c r="GT6" s="31" t="s">
        <v>473</v>
      </c>
      <c r="GU6" s="31" t="s">
        <v>473</v>
      </c>
      <c r="GV6" s="31" t="s">
        <v>473</v>
      </c>
      <c r="GW6" s="32" t="s">
        <v>473</v>
      </c>
      <c r="GX6" s="30" t="s">
        <v>471</v>
      </c>
      <c r="GY6" s="50" t="s">
        <v>471</v>
      </c>
      <c r="GZ6" s="31" t="s">
        <v>471</v>
      </c>
      <c r="HA6" s="50" t="s">
        <v>471</v>
      </c>
      <c r="HB6" s="31" t="s">
        <v>476</v>
      </c>
      <c r="HC6" s="50" t="s">
        <v>476</v>
      </c>
      <c r="HD6" s="31" t="s">
        <v>471</v>
      </c>
      <c r="HE6" s="50" t="s">
        <v>471</v>
      </c>
      <c r="HF6" s="31" t="s">
        <v>471</v>
      </c>
      <c r="HG6" s="50" t="s">
        <v>471</v>
      </c>
      <c r="HH6" s="31" t="s">
        <v>473</v>
      </c>
      <c r="HI6" s="31" t="s">
        <v>473</v>
      </c>
      <c r="HJ6" s="31" t="s">
        <v>473</v>
      </c>
      <c r="HK6" s="32" t="s">
        <v>473</v>
      </c>
      <c r="HL6" s="30" t="s">
        <v>476</v>
      </c>
      <c r="HM6" s="31" t="s">
        <v>476</v>
      </c>
      <c r="HN6" s="31" t="s">
        <v>476</v>
      </c>
      <c r="HO6" s="31" t="s">
        <v>476</v>
      </c>
      <c r="HP6" s="31" t="s">
        <v>476</v>
      </c>
      <c r="HQ6" s="35" t="s">
        <v>477</v>
      </c>
      <c r="HR6" s="49" t="s">
        <v>476</v>
      </c>
      <c r="HS6" s="31" t="s">
        <v>476</v>
      </c>
      <c r="HT6" s="31" t="s">
        <v>476</v>
      </c>
      <c r="HU6" s="31" t="s">
        <v>476</v>
      </c>
      <c r="HV6" s="31" t="s">
        <v>476</v>
      </c>
      <c r="HW6" s="31" t="s">
        <v>476</v>
      </c>
      <c r="HX6" s="31" t="s">
        <v>476</v>
      </c>
      <c r="HY6" s="31" t="s">
        <v>476</v>
      </c>
      <c r="HZ6" s="31" t="s">
        <v>476</v>
      </c>
      <c r="IA6" s="31" t="s">
        <v>476</v>
      </c>
      <c r="IB6" s="31" t="s">
        <v>476</v>
      </c>
      <c r="IC6" s="31" t="s">
        <v>476</v>
      </c>
      <c r="ID6" s="31" t="s">
        <v>476</v>
      </c>
      <c r="IE6" s="31" t="s">
        <v>476</v>
      </c>
      <c r="IF6" s="31" t="s">
        <v>476</v>
      </c>
      <c r="IG6" s="50" t="s">
        <v>476</v>
      </c>
      <c r="IH6" s="102" t="s">
        <v>471</v>
      </c>
      <c r="II6" s="103" t="s">
        <v>471</v>
      </c>
      <c r="IJ6" s="103" t="s">
        <v>471</v>
      </c>
      <c r="IK6" s="103" t="s">
        <v>471</v>
      </c>
      <c r="IL6" s="103" t="s">
        <v>471</v>
      </c>
      <c r="IM6" s="103" t="s">
        <v>471</v>
      </c>
      <c r="IN6" s="103" t="s">
        <v>471</v>
      </c>
      <c r="IO6" s="103" t="s">
        <v>471</v>
      </c>
      <c r="IP6" s="103" t="s">
        <v>471</v>
      </c>
      <c r="IQ6" s="103" t="s">
        <v>471</v>
      </c>
      <c r="IR6" s="104" t="s">
        <v>471</v>
      </c>
      <c r="IS6" s="104" t="s">
        <v>471</v>
      </c>
      <c r="IT6" s="105" t="s">
        <v>477</v>
      </c>
      <c r="IU6" s="106" t="s">
        <v>477</v>
      </c>
      <c r="IV6" s="106" t="s">
        <v>477</v>
      </c>
      <c r="IW6" s="106" t="s">
        <v>477</v>
      </c>
      <c r="IX6" s="106" t="s">
        <v>477</v>
      </c>
      <c r="IY6" s="106" t="s">
        <v>477</v>
      </c>
      <c r="IZ6" s="106" t="s">
        <v>477</v>
      </c>
      <c r="JA6" s="106" t="s">
        <v>477</v>
      </c>
      <c r="JB6" s="106" t="s">
        <v>477</v>
      </c>
      <c r="JC6" s="106" t="s">
        <v>477</v>
      </c>
      <c r="JD6" s="106" t="s">
        <v>477</v>
      </c>
      <c r="JE6" s="107" t="s">
        <v>477</v>
      </c>
      <c r="JF6" s="108" t="s">
        <v>471</v>
      </c>
      <c r="JG6" s="103" t="s">
        <v>471</v>
      </c>
      <c r="JH6" s="103" t="s">
        <v>471</v>
      </c>
      <c r="JI6" s="103" t="s">
        <v>471</v>
      </c>
      <c r="JJ6" s="103" t="s">
        <v>471</v>
      </c>
      <c r="JK6" s="103" t="s">
        <v>471</v>
      </c>
      <c r="JL6" s="103" t="s">
        <v>471</v>
      </c>
      <c r="JM6" s="103" t="s">
        <v>471</v>
      </c>
      <c r="JN6" s="103" t="s">
        <v>471</v>
      </c>
      <c r="JO6" s="103" t="s">
        <v>471</v>
      </c>
      <c r="JP6" s="109" t="s">
        <v>471</v>
      </c>
      <c r="JQ6" s="110" t="s">
        <v>477</v>
      </c>
      <c r="JR6" s="106" t="s">
        <v>477</v>
      </c>
      <c r="JS6" s="106" t="s">
        <v>477</v>
      </c>
      <c r="JT6" s="106" t="s">
        <v>477</v>
      </c>
      <c r="JU6" s="106" t="s">
        <v>477</v>
      </c>
      <c r="JV6" s="106" t="s">
        <v>477</v>
      </c>
      <c r="JW6" s="106" t="s">
        <v>477</v>
      </c>
      <c r="JX6" s="106" t="s">
        <v>477</v>
      </c>
      <c r="JY6" s="106" t="s">
        <v>477</v>
      </c>
      <c r="JZ6" s="106" t="s">
        <v>477</v>
      </c>
      <c r="KA6" s="111" t="s">
        <v>477</v>
      </c>
      <c r="KB6" s="34" t="s">
        <v>478</v>
      </c>
      <c r="KC6" s="31" t="s">
        <v>478</v>
      </c>
      <c r="KD6" s="49" t="s">
        <v>478</v>
      </c>
      <c r="KE6" s="49" t="s">
        <v>472</v>
      </c>
      <c r="KF6" s="39" t="s">
        <v>479</v>
      </c>
      <c r="KG6" s="31" t="s">
        <v>473</v>
      </c>
      <c r="KH6" s="39" t="s">
        <v>479</v>
      </c>
      <c r="KI6" s="31" t="s">
        <v>473</v>
      </c>
      <c r="KJ6" s="39" t="s">
        <v>479</v>
      </c>
      <c r="KK6" s="31" t="s">
        <v>473</v>
      </c>
      <c r="KL6" s="39" t="s">
        <v>479</v>
      </c>
      <c r="KM6" s="31" t="s">
        <v>473</v>
      </c>
      <c r="KN6" s="39" t="s">
        <v>479</v>
      </c>
      <c r="KO6" s="31" t="s">
        <v>473</v>
      </c>
      <c r="KP6" s="39" t="s">
        <v>479</v>
      </c>
      <c r="KQ6" s="31" t="s">
        <v>473</v>
      </c>
      <c r="KR6" s="39" t="s">
        <v>479</v>
      </c>
      <c r="KS6" s="31" t="s">
        <v>473</v>
      </c>
      <c r="KT6" s="31" t="s">
        <v>478</v>
      </c>
      <c r="KU6" s="32" t="s">
        <v>473</v>
      </c>
      <c r="KV6" s="30" t="s">
        <v>471</v>
      </c>
      <c r="KW6" s="31" t="s">
        <v>471</v>
      </c>
      <c r="KX6" s="31" t="s">
        <v>471</v>
      </c>
      <c r="KY6" s="31" t="s">
        <v>471</v>
      </c>
      <c r="KZ6" s="31" t="s">
        <v>471</v>
      </c>
      <c r="LA6" s="31" t="s">
        <v>471</v>
      </c>
      <c r="LB6" s="31" t="s">
        <v>471</v>
      </c>
      <c r="LC6" s="32" t="s">
        <v>471</v>
      </c>
      <c r="LD6" s="30" t="s">
        <v>471</v>
      </c>
      <c r="LE6" s="31" t="s">
        <v>471</v>
      </c>
      <c r="LF6" s="31" t="s">
        <v>471</v>
      </c>
      <c r="LG6" s="31" t="s">
        <v>471</v>
      </c>
      <c r="LH6" s="31" t="s">
        <v>471</v>
      </c>
      <c r="LI6" s="31" t="s">
        <v>471</v>
      </c>
      <c r="LJ6" s="31" t="s">
        <v>471</v>
      </c>
      <c r="LK6" s="31" t="s">
        <v>471</v>
      </c>
      <c r="LL6" s="31" t="s">
        <v>471</v>
      </c>
      <c r="LM6" s="31" t="s">
        <v>471</v>
      </c>
      <c r="LN6" s="31" t="s">
        <v>471</v>
      </c>
      <c r="LO6" s="31" t="s">
        <v>471</v>
      </c>
      <c r="LP6" s="31" t="s">
        <v>471</v>
      </c>
      <c r="LQ6" s="31" t="s">
        <v>471</v>
      </c>
      <c r="LR6" s="31" t="s">
        <v>471</v>
      </c>
      <c r="LS6" s="31" t="s">
        <v>471</v>
      </c>
      <c r="LT6" s="31" t="s">
        <v>471</v>
      </c>
      <c r="LU6" s="31" t="s">
        <v>471</v>
      </c>
      <c r="LV6" s="31" t="s">
        <v>471</v>
      </c>
      <c r="LW6" s="31" t="s">
        <v>471</v>
      </c>
      <c r="LX6" s="31" t="s">
        <v>471</v>
      </c>
      <c r="LY6" s="31" t="s">
        <v>471</v>
      </c>
      <c r="LZ6" s="31" t="s">
        <v>471</v>
      </c>
      <c r="MA6" s="32" t="s">
        <v>471</v>
      </c>
      <c r="MB6" s="30" t="s">
        <v>471</v>
      </c>
      <c r="MC6" s="31" t="s">
        <v>471</v>
      </c>
      <c r="MD6" s="31" t="s">
        <v>471</v>
      </c>
      <c r="ME6" s="31" t="s">
        <v>471</v>
      </c>
      <c r="MF6" s="31" t="s">
        <v>471</v>
      </c>
      <c r="MG6" s="31" t="s">
        <v>471</v>
      </c>
      <c r="MH6" s="31" t="s">
        <v>471</v>
      </c>
      <c r="MI6" s="31" t="s">
        <v>471</v>
      </c>
      <c r="MJ6" s="31" t="s">
        <v>471</v>
      </c>
      <c r="MK6" s="31" t="s">
        <v>471</v>
      </c>
      <c r="ML6" s="31" t="s">
        <v>471</v>
      </c>
      <c r="MM6" s="31" t="s">
        <v>471</v>
      </c>
      <c r="MN6" s="31" t="s">
        <v>471</v>
      </c>
      <c r="MO6" s="31" t="s">
        <v>471</v>
      </c>
      <c r="MP6" s="31" t="s">
        <v>471</v>
      </c>
      <c r="MQ6" s="31" t="s">
        <v>471</v>
      </c>
      <c r="MR6" s="31" t="s">
        <v>471</v>
      </c>
      <c r="MS6" s="31" t="s">
        <v>471</v>
      </c>
      <c r="MT6" s="31" t="s">
        <v>471</v>
      </c>
      <c r="MU6" s="31" t="s">
        <v>471</v>
      </c>
      <c r="MV6" s="31" t="s">
        <v>471</v>
      </c>
      <c r="MW6" s="31" t="s">
        <v>471</v>
      </c>
      <c r="MX6" s="31" t="s">
        <v>471</v>
      </c>
      <c r="MY6" s="31" t="s">
        <v>471</v>
      </c>
      <c r="MZ6" s="31" t="s">
        <v>471</v>
      </c>
      <c r="NA6" s="31" t="s">
        <v>471</v>
      </c>
      <c r="NB6" s="31" t="s">
        <v>471</v>
      </c>
      <c r="NC6" s="31" t="s">
        <v>471</v>
      </c>
      <c r="ND6" s="31" t="s">
        <v>471</v>
      </c>
      <c r="NE6" s="31" t="s">
        <v>471</v>
      </c>
      <c r="NF6" s="31" t="s">
        <v>471</v>
      </c>
      <c r="NG6" s="31" t="s">
        <v>471</v>
      </c>
      <c r="NH6" s="31" t="s">
        <v>471</v>
      </c>
      <c r="NI6" s="32" t="s">
        <v>471</v>
      </c>
      <c r="NJ6" s="46" t="s">
        <v>480</v>
      </c>
      <c r="NK6" s="37" t="s">
        <v>480</v>
      </c>
      <c r="NL6" s="37" t="s">
        <v>480</v>
      </c>
      <c r="NM6" s="98" t="s">
        <v>480</v>
      </c>
      <c r="NN6" s="98" t="s">
        <v>480</v>
      </c>
      <c r="NO6" s="98" t="s">
        <v>480</v>
      </c>
      <c r="NP6" s="98" t="s">
        <v>480</v>
      </c>
      <c r="NQ6" s="98" t="s">
        <v>480</v>
      </c>
      <c r="NR6" s="98" t="s">
        <v>480</v>
      </c>
      <c r="NS6" s="98" t="s">
        <v>480</v>
      </c>
      <c r="NT6" s="38" t="s">
        <v>473</v>
      </c>
      <c r="NU6" s="85" t="s">
        <v>473</v>
      </c>
      <c r="NV6" s="85" t="s">
        <v>473</v>
      </c>
      <c r="NW6" s="85" t="s">
        <v>473</v>
      </c>
      <c r="NX6" s="85" t="s">
        <v>473</v>
      </c>
      <c r="NY6" s="85" t="s">
        <v>473</v>
      </c>
      <c r="NZ6" s="85" t="s">
        <v>473</v>
      </c>
      <c r="OA6" s="85" t="s">
        <v>473</v>
      </c>
      <c r="OB6" s="85" t="s">
        <v>473</v>
      </c>
      <c r="OC6" s="88" t="s">
        <v>473</v>
      </c>
      <c r="OD6" s="88" t="s">
        <v>473</v>
      </c>
      <c r="OE6" s="88" t="s">
        <v>473</v>
      </c>
      <c r="OF6" s="88" t="s">
        <v>473</v>
      </c>
      <c r="OG6" s="88" t="s">
        <v>473</v>
      </c>
      <c r="OH6" s="88" t="s">
        <v>473</v>
      </c>
      <c r="OI6" s="88" t="s">
        <v>473</v>
      </c>
      <c r="OJ6" s="89" t="s">
        <v>473</v>
      </c>
      <c r="OK6" s="30" t="s">
        <v>473</v>
      </c>
      <c r="OL6" s="49" t="s">
        <v>473</v>
      </c>
      <c r="OM6" s="49" t="s">
        <v>473</v>
      </c>
      <c r="ON6" s="49" t="s">
        <v>473</v>
      </c>
      <c r="OO6" s="49" t="s">
        <v>473</v>
      </c>
      <c r="OP6" s="49" t="s">
        <v>473</v>
      </c>
      <c r="OQ6" s="49" t="s">
        <v>473</v>
      </c>
      <c r="OR6" s="31" t="s">
        <v>473</v>
      </c>
      <c r="OS6" s="49" t="s">
        <v>473</v>
      </c>
      <c r="OT6" s="49" t="s">
        <v>473</v>
      </c>
      <c r="OU6" s="49" t="s">
        <v>473</v>
      </c>
      <c r="OV6" s="49" t="s">
        <v>473</v>
      </c>
      <c r="OW6" s="31" t="s">
        <v>473</v>
      </c>
      <c r="OX6" s="32" t="s">
        <v>473</v>
      </c>
      <c r="OY6" s="49" t="s">
        <v>473</v>
      </c>
      <c r="OZ6" s="49" t="s">
        <v>473</v>
      </c>
      <c r="PA6" s="49" t="s">
        <v>473</v>
      </c>
      <c r="PB6" s="49" t="s">
        <v>473</v>
      </c>
      <c r="PC6" s="49" t="s">
        <v>473</v>
      </c>
      <c r="PD6" s="49" t="s">
        <v>473</v>
      </c>
      <c r="PE6" s="49" t="s">
        <v>473</v>
      </c>
      <c r="PF6" s="49" t="s">
        <v>473</v>
      </c>
      <c r="PG6" s="49" t="s">
        <v>473</v>
      </c>
      <c r="PH6" s="49" t="s">
        <v>473</v>
      </c>
      <c r="PI6" s="49" t="s">
        <v>473</v>
      </c>
      <c r="PJ6" s="49" t="s">
        <v>473</v>
      </c>
      <c r="PK6" s="49" t="s">
        <v>473</v>
      </c>
      <c r="PL6" s="49" t="s">
        <v>473</v>
      </c>
      <c r="PM6" s="49" t="s">
        <v>473</v>
      </c>
      <c r="PN6" s="49" t="s">
        <v>473</v>
      </c>
      <c r="PO6" s="39" t="s">
        <v>473</v>
      </c>
      <c r="PP6" s="32" t="s">
        <v>473</v>
      </c>
      <c r="PQ6" s="30" t="s">
        <v>473</v>
      </c>
      <c r="PR6" s="49" t="s">
        <v>473</v>
      </c>
      <c r="PS6" s="49" t="s">
        <v>473</v>
      </c>
      <c r="PT6" s="49" t="s">
        <v>473</v>
      </c>
      <c r="PU6" s="49" t="s">
        <v>473</v>
      </c>
      <c r="PV6" s="31" t="s">
        <v>473</v>
      </c>
      <c r="PW6" s="49" t="s">
        <v>473</v>
      </c>
      <c r="PX6" s="49" t="s">
        <v>473</v>
      </c>
      <c r="PY6" s="49" t="s">
        <v>473</v>
      </c>
      <c r="PZ6" s="49" t="s">
        <v>473</v>
      </c>
      <c r="QA6" s="49" t="s">
        <v>473</v>
      </c>
      <c r="QB6" s="49" t="s">
        <v>473</v>
      </c>
      <c r="QC6" s="49" t="s">
        <v>473</v>
      </c>
      <c r="QD6" s="32" t="s">
        <v>473</v>
      </c>
      <c r="QE6" s="30" t="s">
        <v>473</v>
      </c>
      <c r="QF6" s="49" t="s">
        <v>473</v>
      </c>
      <c r="QG6" s="49" t="s">
        <v>473</v>
      </c>
      <c r="QH6" s="49" t="s">
        <v>473</v>
      </c>
      <c r="QI6" s="49" t="s">
        <v>473</v>
      </c>
      <c r="QJ6" s="49" t="s">
        <v>473</v>
      </c>
      <c r="QK6" s="49" t="s">
        <v>473</v>
      </c>
      <c r="QL6" s="49" t="s">
        <v>473</v>
      </c>
      <c r="QM6" s="31" t="s">
        <v>473</v>
      </c>
      <c r="QN6" s="49" t="s">
        <v>473</v>
      </c>
      <c r="QO6" s="39" t="s">
        <v>473</v>
      </c>
      <c r="QP6" s="89" t="s">
        <v>473</v>
      </c>
      <c r="QQ6" s="30" t="s">
        <v>473</v>
      </c>
      <c r="QR6" s="49" t="s">
        <v>473</v>
      </c>
      <c r="QS6" s="39" t="s">
        <v>473</v>
      </c>
      <c r="QT6" s="31" t="s">
        <v>473</v>
      </c>
      <c r="QU6" s="39" t="s">
        <v>473</v>
      </c>
      <c r="QV6" s="31" t="s">
        <v>473</v>
      </c>
      <c r="QW6" s="49" t="s">
        <v>473</v>
      </c>
      <c r="QX6" s="49" t="s">
        <v>473</v>
      </c>
      <c r="QY6" s="49" t="s">
        <v>473</v>
      </c>
      <c r="QZ6" s="49" t="s">
        <v>473</v>
      </c>
      <c r="RA6" s="49" t="s">
        <v>473</v>
      </c>
      <c r="RB6" s="49" t="s">
        <v>473</v>
      </c>
      <c r="RC6" s="49" t="s">
        <v>473</v>
      </c>
      <c r="RD6" s="49" t="s">
        <v>473</v>
      </c>
      <c r="RE6" s="31" t="s">
        <v>473</v>
      </c>
      <c r="RF6" s="35" t="s">
        <v>473</v>
      </c>
      <c r="RG6" s="30" t="s">
        <v>473</v>
      </c>
      <c r="RH6" s="49" t="s">
        <v>473</v>
      </c>
      <c r="RI6" s="49" t="s">
        <v>473</v>
      </c>
      <c r="RJ6" s="49" t="s">
        <v>473</v>
      </c>
      <c r="RK6" s="49" t="s">
        <v>473</v>
      </c>
      <c r="RL6" s="49" t="s">
        <v>473</v>
      </c>
      <c r="RM6" s="49" t="s">
        <v>473</v>
      </c>
      <c r="RN6" s="49" t="s">
        <v>473</v>
      </c>
      <c r="RO6" s="49" t="s">
        <v>473</v>
      </c>
      <c r="RP6" s="49" t="s">
        <v>473</v>
      </c>
      <c r="RQ6" s="49" t="s">
        <v>473</v>
      </c>
      <c r="RR6" s="49" t="s">
        <v>473</v>
      </c>
      <c r="RS6" s="49" t="s">
        <v>473</v>
      </c>
      <c r="RT6" s="49" t="s">
        <v>473</v>
      </c>
      <c r="RU6" s="49" t="s">
        <v>473</v>
      </c>
      <c r="RV6" s="49" t="s">
        <v>473</v>
      </c>
      <c r="RW6" s="49" t="s">
        <v>473</v>
      </c>
      <c r="RX6" s="49" t="s">
        <v>473</v>
      </c>
      <c r="RY6" s="39" t="s">
        <v>473</v>
      </c>
      <c r="RZ6" s="50" t="s">
        <v>473</v>
      </c>
      <c r="SA6" s="34" t="s">
        <v>471</v>
      </c>
      <c r="SB6" s="50" t="s">
        <v>471</v>
      </c>
      <c r="SC6" s="50" t="s">
        <v>471</v>
      </c>
      <c r="SD6" s="50" t="s">
        <v>471</v>
      </c>
      <c r="SE6" s="50" t="s">
        <v>471</v>
      </c>
      <c r="SF6" s="50" t="s">
        <v>471</v>
      </c>
      <c r="SG6" s="50" t="s">
        <v>471</v>
      </c>
      <c r="SH6" s="50" t="s">
        <v>471</v>
      </c>
      <c r="SI6" s="50" t="s">
        <v>471</v>
      </c>
      <c r="SJ6" s="50" t="s">
        <v>471</v>
      </c>
      <c r="SK6" s="50" t="s">
        <v>471</v>
      </c>
      <c r="SL6" s="50" t="s">
        <v>477</v>
      </c>
      <c r="SM6" s="50" t="s">
        <v>471</v>
      </c>
      <c r="SN6" s="50" t="s">
        <v>477</v>
      </c>
      <c r="SO6" s="50" t="s">
        <v>471</v>
      </c>
      <c r="SP6" s="50" t="s">
        <v>477</v>
      </c>
      <c r="SQ6" s="50" t="s">
        <v>471</v>
      </c>
      <c r="SR6" s="50" t="s">
        <v>477</v>
      </c>
      <c r="SS6" s="30" t="s">
        <v>471</v>
      </c>
      <c r="ST6" s="31" t="s">
        <v>471</v>
      </c>
      <c r="SU6" s="31" t="s">
        <v>471</v>
      </c>
      <c r="SV6" s="31" t="s">
        <v>471</v>
      </c>
      <c r="SW6" s="31" t="s">
        <v>471</v>
      </c>
      <c r="SX6" s="31" t="s">
        <v>471</v>
      </c>
      <c r="SY6" s="31" t="s">
        <v>471</v>
      </c>
      <c r="SZ6" s="31" t="s">
        <v>471</v>
      </c>
      <c r="TA6" s="31" t="s">
        <v>471</v>
      </c>
      <c r="TB6" s="31" t="s">
        <v>471</v>
      </c>
      <c r="TC6" s="31" t="s">
        <v>471</v>
      </c>
      <c r="TD6" s="31" t="s">
        <v>471</v>
      </c>
      <c r="TE6" s="31" t="s">
        <v>471</v>
      </c>
      <c r="TF6" s="31" t="s">
        <v>471</v>
      </c>
      <c r="TG6" s="31" t="s">
        <v>471</v>
      </c>
      <c r="TH6" s="31" t="s">
        <v>471</v>
      </c>
      <c r="TI6" s="31" t="s">
        <v>471</v>
      </c>
      <c r="TJ6" s="50" t="s">
        <v>471</v>
      </c>
      <c r="TK6" s="31" t="s">
        <v>471</v>
      </c>
      <c r="TL6" s="31" t="s">
        <v>471</v>
      </c>
      <c r="TM6" s="31" t="s">
        <v>471</v>
      </c>
      <c r="TN6" s="31" t="s">
        <v>471</v>
      </c>
      <c r="TO6" s="31" t="s">
        <v>471</v>
      </c>
      <c r="TP6" s="31" t="s">
        <v>471</v>
      </c>
      <c r="TQ6" s="31" t="s">
        <v>471</v>
      </c>
      <c r="TR6" s="31" t="s">
        <v>471</v>
      </c>
      <c r="TS6" s="31" t="s">
        <v>471</v>
      </c>
      <c r="TT6" s="31" t="s">
        <v>471</v>
      </c>
      <c r="TU6" s="31" t="s">
        <v>471</v>
      </c>
      <c r="TV6" s="31" t="s">
        <v>471</v>
      </c>
      <c r="TW6" s="31" t="s">
        <v>471</v>
      </c>
      <c r="TX6" s="31" t="s">
        <v>471</v>
      </c>
      <c r="TY6" s="31" t="s">
        <v>471</v>
      </c>
      <c r="TZ6" s="31" t="s">
        <v>471</v>
      </c>
      <c r="UA6" s="31" t="s">
        <v>471</v>
      </c>
      <c r="UB6" s="31" t="s">
        <v>471</v>
      </c>
      <c r="UC6" s="31" t="s">
        <v>471</v>
      </c>
      <c r="UD6" s="31" t="s">
        <v>471</v>
      </c>
      <c r="UE6" s="31" t="s">
        <v>471</v>
      </c>
      <c r="UF6" s="31" t="s">
        <v>471</v>
      </c>
      <c r="UG6" s="31" t="s">
        <v>471</v>
      </c>
      <c r="UH6" s="31" t="s">
        <v>471</v>
      </c>
      <c r="UI6" s="31" t="s">
        <v>471</v>
      </c>
      <c r="UJ6" s="31" t="s">
        <v>471</v>
      </c>
      <c r="UK6" s="31" t="s">
        <v>471</v>
      </c>
      <c r="UL6" s="31" t="s">
        <v>471</v>
      </c>
      <c r="UM6" s="31" t="s">
        <v>471</v>
      </c>
      <c r="UN6" s="31" t="s">
        <v>471</v>
      </c>
      <c r="UO6" s="31" t="s">
        <v>471</v>
      </c>
      <c r="UP6" s="31" t="s">
        <v>471</v>
      </c>
      <c r="UQ6" s="31" t="s">
        <v>471</v>
      </c>
      <c r="UR6" s="31" t="s">
        <v>471</v>
      </c>
      <c r="US6" s="31" t="s">
        <v>471</v>
      </c>
      <c r="UT6" s="31" t="s">
        <v>471</v>
      </c>
      <c r="UU6" s="31" t="s">
        <v>471</v>
      </c>
      <c r="UV6" s="32" t="s">
        <v>471</v>
      </c>
      <c r="UW6" s="49" t="s">
        <v>471</v>
      </c>
      <c r="UX6" s="31" t="s">
        <v>471</v>
      </c>
      <c r="UY6" s="31" t="s">
        <v>471</v>
      </c>
      <c r="UZ6" s="31" t="s">
        <v>471</v>
      </c>
      <c r="VA6" s="31" t="s">
        <v>471</v>
      </c>
      <c r="VB6" s="31" t="s">
        <v>471</v>
      </c>
      <c r="VC6" s="31" t="s">
        <v>471</v>
      </c>
      <c r="VD6" s="31" t="s">
        <v>471</v>
      </c>
      <c r="VE6" s="31" t="s">
        <v>471</v>
      </c>
      <c r="VF6" s="31" t="s">
        <v>471</v>
      </c>
      <c r="VG6" s="31" t="s">
        <v>471</v>
      </c>
      <c r="VH6" s="31" t="s">
        <v>471</v>
      </c>
      <c r="VI6" s="31" t="s">
        <v>471</v>
      </c>
      <c r="VJ6" s="31" t="s">
        <v>471</v>
      </c>
      <c r="VK6" s="31" t="s">
        <v>471</v>
      </c>
      <c r="VL6" s="31" t="s">
        <v>471</v>
      </c>
      <c r="VM6" s="31" t="s">
        <v>471</v>
      </c>
      <c r="VN6" s="31" t="s">
        <v>471</v>
      </c>
      <c r="VO6" s="31" t="s">
        <v>471</v>
      </c>
      <c r="VP6" s="31" t="s">
        <v>471</v>
      </c>
      <c r="VQ6" s="31" t="s">
        <v>471</v>
      </c>
      <c r="VR6" s="31" t="s">
        <v>471</v>
      </c>
      <c r="VS6" s="31" t="s">
        <v>471</v>
      </c>
      <c r="VT6" s="31" t="s">
        <v>471</v>
      </c>
      <c r="VU6" s="31" t="s">
        <v>471</v>
      </c>
      <c r="VV6" s="31" t="s">
        <v>471</v>
      </c>
      <c r="VW6" s="31" t="s">
        <v>471</v>
      </c>
      <c r="VX6" s="31" t="s">
        <v>471</v>
      </c>
      <c r="VY6" s="31" t="s">
        <v>471</v>
      </c>
      <c r="VZ6" s="31" t="s">
        <v>471</v>
      </c>
      <c r="WA6" s="31" t="s">
        <v>471</v>
      </c>
      <c r="WB6" s="31" t="s">
        <v>471</v>
      </c>
      <c r="WC6" s="31" t="s">
        <v>471</v>
      </c>
      <c r="WD6" s="31" t="s">
        <v>471</v>
      </c>
      <c r="WE6" s="31" t="s">
        <v>471</v>
      </c>
      <c r="WF6" s="31" t="s">
        <v>471</v>
      </c>
      <c r="WG6" s="31" t="s">
        <v>471</v>
      </c>
      <c r="WH6" s="31" t="s">
        <v>471</v>
      </c>
      <c r="WI6" s="31" t="s">
        <v>471</v>
      </c>
      <c r="WJ6" s="31" t="s">
        <v>471</v>
      </c>
      <c r="WK6" s="31" t="s">
        <v>471</v>
      </c>
      <c r="WL6" s="31" t="s">
        <v>471</v>
      </c>
      <c r="WM6" s="31" t="s">
        <v>471</v>
      </c>
      <c r="WN6" s="31" t="s">
        <v>471</v>
      </c>
      <c r="WO6" s="31" t="s">
        <v>471</v>
      </c>
      <c r="WP6" s="31" t="s">
        <v>471</v>
      </c>
      <c r="WQ6" s="31" t="s">
        <v>471</v>
      </c>
      <c r="WR6" s="31" t="s">
        <v>471</v>
      </c>
      <c r="WS6" s="31" t="s">
        <v>471</v>
      </c>
      <c r="WT6" s="31" t="s">
        <v>471</v>
      </c>
      <c r="WU6" s="31" t="s">
        <v>471</v>
      </c>
      <c r="WV6" s="31" t="s">
        <v>471</v>
      </c>
      <c r="WW6" s="31" t="s">
        <v>471</v>
      </c>
      <c r="WX6" s="31" t="s">
        <v>471</v>
      </c>
      <c r="WY6" s="31" t="s">
        <v>471</v>
      </c>
      <c r="WZ6" s="31" t="s">
        <v>471</v>
      </c>
      <c r="XA6" s="31" t="s">
        <v>471</v>
      </c>
      <c r="XB6" s="32" t="s">
        <v>471</v>
      </c>
      <c r="XC6" s="49" t="s">
        <v>471</v>
      </c>
      <c r="XD6" s="31" t="s">
        <v>471</v>
      </c>
      <c r="XE6" s="31" t="s">
        <v>471</v>
      </c>
      <c r="XF6" s="31" t="s">
        <v>471</v>
      </c>
      <c r="XG6" s="31" t="s">
        <v>471</v>
      </c>
      <c r="XH6" s="31" t="s">
        <v>471</v>
      </c>
      <c r="XI6" s="31" t="s">
        <v>471</v>
      </c>
      <c r="XJ6" s="31" t="s">
        <v>471</v>
      </c>
      <c r="XK6" s="31" t="s">
        <v>471</v>
      </c>
      <c r="XL6" s="31" t="s">
        <v>471</v>
      </c>
      <c r="XM6" s="31" t="s">
        <v>471</v>
      </c>
      <c r="XN6" s="31" t="s">
        <v>471</v>
      </c>
      <c r="XO6" s="31" t="s">
        <v>471</v>
      </c>
      <c r="XP6" s="31" t="s">
        <v>471</v>
      </c>
      <c r="XQ6" s="31" t="s">
        <v>471</v>
      </c>
      <c r="XR6" s="31" t="s">
        <v>471</v>
      </c>
      <c r="XS6" s="31" t="s">
        <v>471</v>
      </c>
      <c r="XT6" s="31" t="s">
        <v>471</v>
      </c>
      <c r="XU6" s="31" t="s">
        <v>471</v>
      </c>
      <c r="XV6" s="31" t="s">
        <v>471</v>
      </c>
      <c r="XW6" s="31" t="s">
        <v>471</v>
      </c>
      <c r="XX6" s="31" t="s">
        <v>471</v>
      </c>
      <c r="XY6" s="31" t="s">
        <v>471</v>
      </c>
      <c r="XZ6" s="31" t="s">
        <v>471</v>
      </c>
      <c r="YA6" s="31" t="s">
        <v>471</v>
      </c>
      <c r="YB6" s="31" t="s">
        <v>471</v>
      </c>
      <c r="YC6" s="31" t="s">
        <v>471</v>
      </c>
      <c r="YD6" s="31" t="s">
        <v>471</v>
      </c>
      <c r="YE6" s="31" t="s">
        <v>471</v>
      </c>
      <c r="YF6" s="31" t="s">
        <v>471</v>
      </c>
      <c r="YG6" s="31" t="s">
        <v>471</v>
      </c>
      <c r="YH6" s="31" t="s">
        <v>471</v>
      </c>
      <c r="YI6" s="31" t="s">
        <v>471</v>
      </c>
      <c r="YJ6" s="31" t="s">
        <v>471</v>
      </c>
      <c r="YK6" s="31" t="s">
        <v>471</v>
      </c>
      <c r="YL6" s="31" t="s">
        <v>471</v>
      </c>
      <c r="YM6" s="31" t="s">
        <v>471</v>
      </c>
      <c r="YN6" s="31" t="s">
        <v>471</v>
      </c>
      <c r="YO6" s="31" t="s">
        <v>471</v>
      </c>
      <c r="YP6" s="31" t="s">
        <v>471</v>
      </c>
      <c r="YQ6" s="31" t="s">
        <v>471</v>
      </c>
      <c r="YR6" s="31" t="s">
        <v>471</v>
      </c>
      <c r="YS6" s="31" t="s">
        <v>471</v>
      </c>
      <c r="YT6" s="31" t="s">
        <v>471</v>
      </c>
      <c r="YU6" s="31" t="s">
        <v>471</v>
      </c>
      <c r="YV6" s="31" t="s">
        <v>471</v>
      </c>
      <c r="YW6" s="31" t="s">
        <v>471</v>
      </c>
      <c r="YX6" s="31" t="s">
        <v>471</v>
      </c>
      <c r="YY6" s="31" t="s">
        <v>471</v>
      </c>
      <c r="YZ6" s="31" t="s">
        <v>471</v>
      </c>
      <c r="ZA6" s="31" t="s">
        <v>471</v>
      </c>
      <c r="ZB6" s="31" t="s">
        <v>471</v>
      </c>
      <c r="ZC6" s="31" t="s">
        <v>471</v>
      </c>
      <c r="ZD6" s="31" t="s">
        <v>471</v>
      </c>
      <c r="ZE6" s="31" t="s">
        <v>471</v>
      </c>
      <c r="ZF6" s="31" t="s">
        <v>471</v>
      </c>
      <c r="ZG6" s="31" t="s">
        <v>471</v>
      </c>
      <c r="ZH6" s="31" t="s">
        <v>471</v>
      </c>
      <c r="ZI6" s="31" t="s">
        <v>471</v>
      </c>
      <c r="ZJ6" s="39" t="s">
        <v>471</v>
      </c>
      <c r="ZK6" s="34" t="s">
        <v>471</v>
      </c>
      <c r="ZL6" s="50" t="s">
        <v>471</v>
      </c>
      <c r="ZM6" s="50" t="s">
        <v>471</v>
      </c>
      <c r="ZN6" s="32" t="s">
        <v>471</v>
      </c>
      <c r="ZO6" s="30" t="s">
        <v>471</v>
      </c>
      <c r="ZP6" s="49" t="s">
        <v>473</v>
      </c>
      <c r="ZQ6" s="49" t="s">
        <v>471</v>
      </c>
      <c r="ZR6" s="39" t="s">
        <v>473</v>
      </c>
      <c r="ZS6" s="112" t="s">
        <v>481</v>
      </c>
      <c r="ZT6" s="41" t="s">
        <v>471</v>
      </c>
      <c r="ZU6" s="113" t="s">
        <v>477</v>
      </c>
      <c r="ZV6" s="41" t="s">
        <v>471</v>
      </c>
      <c r="ZW6" s="31" t="s">
        <v>477</v>
      </c>
      <c r="ZX6" s="41" t="s">
        <v>471</v>
      </c>
      <c r="ZY6" s="113" t="s">
        <v>477</v>
      </c>
      <c r="ZZ6" s="41" t="s">
        <v>471</v>
      </c>
      <c r="AAA6" s="113" t="s">
        <v>477</v>
      </c>
      <c r="AAB6" s="41" t="s">
        <v>471</v>
      </c>
      <c r="AAC6" s="31" t="s">
        <v>477</v>
      </c>
      <c r="AAD6" s="41" t="s">
        <v>471</v>
      </c>
      <c r="AAE6" s="31" t="s">
        <v>477</v>
      </c>
      <c r="AAF6" s="41" t="s">
        <v>471</v>
      </c>
      <c r="AAG6" s="113" t="s">
        <v>477</v>
      </c>
      <c r="AAH6" s="41" t="s">
        <v>471</v>
      </c>
      <c r="AAI6" s="113" t="s">
        <v>477</v>
      </c>
      <c r="AAJ6" s="41" t="s">
        <v>471</v>
      </c>
      <c r="AAK6" s="31" t="s">
        <v>477</v>
      </c>
      <c r="AAL6" s="41" t="s">
        <v>471</v>
      </c>
      <c r="AAM6" s="31" t="s">
        <v>477</v>
      </c>
      <c r="AAN6" s="41" t="s">
        <v>471</v>
      </c>
      <c r="AAO6" s="113" t="s">
        <v>477</v>
      </c>
      <c r="AAP6" s="41" t="s">
        <v>471</v>
      </c>
      <c r="AAQ6" s="31" t="s">
        <v>477</v>
      </c>
      <c r="AAR6" s="41" t="s">
        <v>471</v>
      </c>
      <c r="AAS6" s="113" t="s">
        <v>477</v>
      </c>
      <c r="AAT6" s="41" t="s">
        <v>471</v>
      </c>
      <c r="AAU6" s="58" t="s">
        <v>477</v>
      </c>
      <c r="AAV6" s="32" t="s">
        <v>481</v>
      </c>
      <c r="AAW6" s="39" t="s">
        <v>471</v>
      </c>
      <c r="AAX6" s="31" t="s">
        <v>471</v>
      </c>
      <c r="AAY6" s="39" t="s">
        <v>482</v>
      </c>
      <c r="AAZ6" s="31" t="s">
        <v>482</v>
      </c>
      <c r="ABA6" s="31" t="s">
        <v>482</v>
      </c>
      <c r="ABB6" s="31" t="s">
        <v>482</v>
      </c>
      <c r="ABC6" s="98" t="s">
        <v>473</v>
      </c>
      <c r="ABD6" s="39" t="s">
        <v>482</v>
      </c>
      <c r="ABE6" s="31" t="s">
        <v>482</v>
      </c>
      <c r="ABF6" s="31" t="s">
        <v>482</v>
      </c>
      <c r="ABG6" s="32" t="s">
        <v>482</v>
      </c>
      <c r="ABH6" s="30" t="s">
        <v>482</v>
      </c>
      <c r="ABI6" s="31" t="s">
        <v>482</v>
      </c>
      <c r="ABJ6" s="31" t="s">
        <v>482</v>
      </c>
      <c r="ABK6" s="31" t="s">
        <v>482</v>
      </c>
      <c r="ABL6" s="31" t="s">
        <v>482</v>
      </c>
      <c r="ABM6" s="31" t="s">
        <v>482</v>
      </c>
      <c r="ABN6" s="31" t="s">
        <v>482</v>
      </c>
      <c r="ABO6" s="31" t="s">
        <v>482</v>
      </c>
      <c r="ABP6" s="31" t="s">
        <v>482</v>
      </c>
      <c r="ABQ6" s="31" t="s">
        <v>482</v>
      </c>
      <c r="ABR6" s="31" t="s">
        <v>482</v>
      </c>
      <c r="ABS6" s="32" t="s">
        <v>482</v>
      </c>
      <c r="ABT6" s="39" t="s">
        <v>471</v>
      </c>
      <c r="ABU6" s="31" t="s">
        <v>471</v>
      </c>
      <c r="ABV6" s="35" t="s">
        <v>473</v>
      </c>
      <c r="ABW6" s="30" t="s">
        <v>471</v>
      </c>
      <c r="ABX6" s="49" t="s">
        <v>473</v>
      </c>
      <c r="ABY6" s="49" t="s">
        <v>471</v>
      </c>
      <c r="ABZ6" s="49" t="s">
        <v>473</v>
      </c>
      <c r="ACA6" s="49" t="s">
        <v>471</v>
      </c>
      <c r="ACB6" s="49" t="s">
        <v>473</v>
      </c>
      <c r="ACC6" s="49" t="s">
        <v>471</v>
      </c>
      <c r="ACD6" s="39" t="s">
        <v>473</v>
      </c>
      <c r="ACE6" s="31" t="s">
        <v>471</v>
      </c>
      <c r="ACF6" s="49" t="s">
        <v>473</v>
      </c>
      <c r="ACG6" s="49" t="s">
        <v>471</v>
      </c>
      <c r="ACH6" s="35" t="s">
        <v>473</v>
      </c>
      <c r="ACI6" s="43" t="s">
        <v>471</v>
      </c>
      <c r="ACJ6" s="114" t="s">
        <v>473</v>
      </c>
      <c r="ACK6" s="44" t="s">
        <v>471</v>
      </c>
      <c r="ACL6" s="44" t="s">
        <v>473</v>
      </c>
      <c r="ACM6" s="44" t="s">
        <v>471</v>
      </c>
      <c r="ACN6" s="114" t="s">
        <v>473</v>
      </c>
      <c r="ACO6" s="44" t="s">
        <v>471</v>
      </c>
      <c r="ACP6" s="44" t="s">
        <v>473</v>
      </c>
      <c r="ACQ6" s="44" t="s">
        <v>471</v>
      </c>
      <c r="ACR6" s="114" t="s">
        <v>473</v>
      </c>
      <c r="ACS6" s="44" t="s">
        <v>471</v>
      </c>
      <c r="ACT6" s="44" t="s">
        <v>473</v>
      </c>
      <c r="ACU6" s="44" t="s">
        <v>471</v>
      </c>
      <c r="ACV6" s="114" t="s">
        <v>473</v>
      </c>
      <c r="ACW6" s="44" t="s">
        <v>471</v>
      </c>
      <c r="ACX6" s="44" t="s">
        <v>473</v>
      </c>
      <c r="ACY6" s="44" t="s">
        <v>471</v>
      </c>
      <c r="ACZ6" s="114" t="s">
        <v>473</v>
      </c>
      <c r="ADA6" s="44" t="s">
        <v>471</v>
      </c>
      <c r="ADB6" s="44" t="s">
        <v>473</v>
      </c>
      <c r="ADC6" s="44" t="s">
        <v>471</v>
      </c>
      <c r="ADD6" s="114" t="s">
        <v>473</v>
      </c>
      <c r="ADE6" s="44" t="s">
        <v>471</v>
      </c>
      <c r="ADF6" s="44" t="s">
        <v>473</v>
      </c>
      <c r="ADG6" s="44" t="s">
        <v>471</v>
      </c>
      <c r="ADH6" s="114" t="s">
        <v>473</v>
      </c>
      <c r="ADI6" s="44" t="s">
        <v>471</v>
      </c>
      <c r="ADJ6" s="45" t="s">
        <v>473</v>
      </c>
      <c r="ADK6" s="30" t="s">
        <v>471</v>
      </c>
      <c r="ADL6" s="49" t="s">
        <v>471</v>
      </c>
      <c r="ADM6" s="49" t="s">
        <v>477</v>
      </c>
      <c r="ADN6" s="49" t="s">
        <v>471</v>
      </c>
      <c r="ADO6" s="49" t="s">
        <v>471</v>
      </c>
      <c r="ADP6" s="35" t="s">
        <v>477</v>
      </c>
      <c r="ADQ6" s="34" t="s">
        <v>471</v>
      </c>
      <c r="ADR6" s="31" t="s">
        <v>471</v>
      </c>
      <c r="ADS6" s="39" t="s">
        <v>473</v>
      </c>
      <c r="ADT6" s="34" t="s">
        <v>471</v>
      </c>
      <c r="ADU6" s="31" t="s">
        <v>471</v>
      </c>
      <c r="ADV6" s="35" t="s">
        <v>473</v>
      </c>
      <c r="ADW6" s="30" t="s">
        <v>477</v>
      </c>
      <c r="ADX6" s="31" t="s">
        <v>477</v>
      </c>
      <c r="ADY6" s="31" t="s">
        <v>477</v>
      </c>
      <c r="ADZ6" s="31" t="s">
        <v>477</v>
      </c>
      <c r="AEA6" s="31" t="s">
        <v>477</v>
      </c>
      <c r="AEB6" s="31" t="s">
        <v>477</v>
      </c>
      <c r="AEC6" s="31" t="s">
        <v>477</v>
      </c>
      <c r="AED6" s="31" t="s">
        <v>477</v>
      </c>
      <c r="AEE6" s="31" t="s">
        <v>477</v>
      </c>
      <c r="AEF6" s="32" t="s">
        <v>477</v>
      </c>
      <c r="AEG6" s="30" t="s">
        <v>471</v>
      </c>
      <c r="AEH6" s="31" t="s">
        <v>471</v>
      </c>
      <c r="AEI6" s="50" t="s">
        <v>477</v>
      </c>
      <c r="AEJ6" s="30" t="s">
        <v>471</v>
      </c>
      <c r="AEK6" s="31" t="s">
        <v>471</v>
      </c>
      <c r="AEL6" s="31" t="s">
        <v>471</v>
      </c>
      <c r="AEM6" s="50" t="s">
        <v>471</v>
      </c>
      <c r="AEN6" s="30" t="s">
        <v>471</v>
      </c>
      <c r="AEO6" s="32" t="s">
        <v>471</v>
      </c>
      <c r="AEP6" s="30" t="s">
        <v>473</v>
      </c>
      <c r="AEQ6" s="31" t="s">
        <v>473</v>
      </c>
      <c r="AER6" s="31" t="s">
        <v>473</v>
      </c>
      <c r="AES6" s="31" t="s">
        <v>477</v>
      </c>
      <c r="AET6" s="31" t="s">
        <v>477</v>
      </c>
      <c r="AEU6" s="31" t="s">
        <v>477</v>
      </c>
      <c r="AEV6" s="31" t="s">
        <v>477</v>
      </c>
      <c r="AEW6" s="31" t="s">
        <v>477</v>
      </c>
      <c r="AEX6" s="32" t="s">
        <v>477</v>
      </c>
      <c r="AEY6" s="30" t="s">
        <v>471</v>
      </c>
      <c r="AEZ6" s="31" t="s">
        <v>471</v>
      </c>
      <c r="AFA6" s="31" t="s">
        <v>483</v>
      </c>
      <c r="AFB6" s="32" t="s">
        <v>483</v>
      </c>
      <c r="AFC6" s="30" t="s">
        <v>471</v>
      </c>
      <c r="AFD6" s="31" t="s">
        <v>471</v>
      </c>
      <c r="AFE6" s="31" t="s">
        <v>471</v>
      </c>
      <c r="AFF6" s="31" t="s">
        <v>471</v>
      </c>
      <c r="AFG6" s="31" t="s">
        <v>471</v>
      </c>
      <c r="AFH6" s="31" t="s">
        <v>471</v>
      </c>
      <c r="AFI6" s="31" t="s">
        <v>471</v>
      </c>
      <c r="AFJ6" s="32" t="s">
        <v>471</v>
      </c>
      <c r="AFK6" s="49" t="s">
        <v>471</v>
      </c>
      <c r="AFL6" s="31" t="s">
        <v>471</v>
      </c>
      <c r="AFM6" s="31" t="s">
        <v>471</v>
      </c>
      <c r="AFN6" s="31" t="s">
        <v>471</v>
      </c>
      <c r="AFO6" s="31" t="s">
        <v>471</v>
      </c>
      <c r="AFP6" s="31" t="s">
        <v>471</v>
      </c>
      <c r="AFQ6" s="31" t="s">
        <v>471</v>
      </c>
      <c r="AFR6" s="31" t="s">
        <v>471</v>
      </c>
      <c r="AFS6" s="32" t="s">
        <v>471</v>
      </c>
      <c r="AFT6" s="49" t="s">
        <v>471</v>
      </c>
      <c r="AFU6" s="31" t="s">
        <v>471</v>
      </c>
      <c r="AFV6" s="49" t="s">
        <v>471</v>
      </c>
      <c r="AFW6" s="49" t="s">
        <v>471</v>
      </c>
      <c r="AFX6" s="32" t="s">
        <v>472</v>
      </c>
      <c r="AFY6" s="30" t="s">
        <v>471</v>
      </c>
      <c r="AFZ6" s="31" t="s">
        <v>471</v>
      </c>
      <c r="AGA6" s="31" t="s">
        <v>471</v>
      </c>
      <c r="AGB6" s="31" t="s">
        <v>471</v>
      </c>
      <c r="AGC6" s="31" t="s">
        <v>471</v>
      </c>
      <c r="AGD6" s="31" t="s">
        <v>471</v>
      </c>
      <c r="AGE6" s="85" t="s">
        <v>471</v>
      </c>
      <c r="AGF6" s="85" t="s">
        <v>471</v>
      </c>
      <c r="AGG6" s="85" t="s">
        <v>471</v>
      </c>
      <c r="AGH6" s="31" t="s">
        <v>471</v>
      </c>
      <c r="AGI6" s="85" t="s">
        <v>471</v>
      </c>
      <c r="AGJ6" s="85" t="s">
        <v>471</v>
      </c>
      <c r="AGK6" s="85" t="s">
        <v>471</v>
      </c>
      <c r="AGL6" s="92" t="s">
        <v>471</v>
      </c>
      <c r="AGM6" s="39" t="s">
        <v>471</v>
      </c>
      <c r="AGN6" s="31" t="s">
        <v>471</v>
      </c>
      <c r="AGO6" s="50" t="s">
        <v>471</v>
      </c>
      <c r="AGP6" s="31" t="s">
        <v>471</v>
      </c>
      <c r="AGQ6" s="115" t="s">
        <v>482</v>
      </c>
      <c r="AGR6" s="115" t="s">
        <v>484</v>
      </c>
      <c r="AGS6" s="34" t="s">
        <v>484</v>
      </c>
      <c r="AGT6" s="50" t="s">
        <v>469</v>
      </c>
      <c r="AGU6" s="50" t="s">
        <v>484</v>
      </c>
      <c r="AGV6" s="50" t="s">
        <v>471</v>
      </c>
      <c r="AGW6" s="50" t="s">
        <v>485</v>
      </c>
      <c r="AGX6" s="31" t="s">
        <v>469</v>
      </c>
      <c r="AGY6" s="50" t="s">
        <v>485</v>
      </c>
      <c r="AGZ6" s="31" t="s">
        <v>471</v>
      </c>
      <c r="AHA6" s="31" t="s">
        <v>471</v>
      </c>
      <c r="AHB6" s="31" t="s">
        <v>471</v>
      </c>
      <c r="AHC6" s="31" t="s">
        <v>471</v>
      </c>
      <c r="AHD6" s="31" t="s">
        <v>477</v>
      </c>
      <c r="AHE6" s="31" t="s">
        <v>477</v>
      </c>
      <c r="AHF6" s="31" t="s">
        <v>469</v>
      </c>
      <c r="AHG6" s="31" t="s">
        <v>469</v>
      </c>
      <c r="AHH6" s="31" t="s">
        <v>485</v>
      </c>
      <c r="AHI6" s="50" t="s">
        <v>486</v>
      </c>
      <c r="AHJ6" s="31" t="s">
        <v>469</v>
      </c>
      <c r="AHK6" s="31" t="s">
        <v>486</v>
      </c>
      <c r="AHL6" s="31" t="s">
        <v>469</v>
      </c>
      <c r="AHM6" s="50" t="s">
        <v>486</v>
      </c>
      <c r="AHN6" s="30" t="s">
        <v>471</v>
      </c>
      <c r="AHO6" s="31" t="s">
        <v>471</v>
      </c>
      <c r="AHP6" s="31" t="s">
        <v>471</v>
      </c>
      <c r="AHQ6" s="31" t="s">
        <v>471</v>
      </c>
      <c r="AHR6" s="31" t="s">
        <v>471</v>
      </c>
      <c r="AHS6" s="31" t="s">
        <v>471</v>
      </c>
      <c r="AHT6" s="31" t="s">
        <v>471</v>
      </c>
      <c r="AHU6" s="31" t="s">
        <v>471</v>
      </c>
      <c r="AHV6" s="31" t="s">
        <v>471</v>
      </c>
      <c r="AHW6" s="31" t="s">
        <v>471</v>
      </c>
      <c r="AHX6" s="31" t="s">
        <v>471</v>
      </c>
      <c r="AHY6" s="31" t="s">
        <v>471</v>
      </c>
      <c r="AHZ6" s="31" t="s">
        <v>471</v>
      </c>
      <c r="AIA6" s="31" t="s">
        <v>471</v>
      </c>
      <c r="AIB6" s="31" t="s">
        <v>471</v>
      </c>
      <c r="AIC6" s="31" t="s">
        <v>471</v>
      </c>
      <c r="AID6" s="31" t="s">
        <v>471</v>
      </c>
      <c r="AIE6" s="31" t="s">
        <v>471</v>
      </c>
      <c r="AIF6" s="31" t="s">
        <v>471</v>
      </c>
      <c r="AIG6" s="31" t="s">
        <v>471</v>
      </c>
      <c r="AIH6" s="31" t="s">
        <v>471</v>
      </c>
      <c r="AII6" s="50" t="s">
        <v>471</v>
      </c>
      <c r="AIJ6" s="30" t="s">
        <v>471</v>
      </c>
      <c r="AIK6" s="32" t="s">
        <v>471</v>
      </c>
      <c r="AIL6" s="49" t="s">
        <v>478</v>
      </c>
      <c r="AIM6" s="31" t="s">
        <v>478</v>
      </c>
      <c r="AIN6" s="31" t="s">
        <v>478</v>
      </c>
      <c r="AIO6" s="31" t="s">
        <v>478</v>
      </c>
      <c r="AIP6" s="31" t="s">
        <v>478</v>
      </c>
      <c r="AIQ6" s="31" t="s">
        <v>478</v>
      </c>
      <c r="AIR6" s="31" t="s">
        <v>478</v>
      </c>
      <c r="AIS6" s="31" t="s">
        <v>478</v>
      </c>
      <c r="AIT6" s="31" t="s">
        <v>478</v>
      </c>
      <c r="AIU6" s="31" t="s">
        <v>478</v>
      </c>
      <c r="AIV6" s="31" t="s">
        <v>478</v>
      </c>
      <c r="AIW6" s="32" t="s">
        <v>478</v>
      </c>
      <c r="AIX6" s="34" t="s">
        <v>471</v>
      </c>
      <c r="AIY6" s="50" t="s">
        <v>471</v>
      </c>
      <c r="AIZ6" s="50" t="s">
        <v>471</v>
      </c>
      <c r="AJA6" s="31" t="s">
        <v>471</v>
      </c>
      <c r="AJB6" s="39" t="s">
        <v>471</v>
      </c>
      <c r="AJC6" s="50" t="s">
        <v>471</v>
      </c>
      <c r="AJD6" s="50" t="s">
        <v>471</v>
      </c>
      <c r="AJE6" s="50" t="s">
        <v>471</v>
      </c>
      <c r="AJF6" s="50" t="s">
        <v>471</v>
      </c>
      <c r="AJG6" s="50" t="s">
        <v>471</v>
      </c>
      <c r="AJH6" s="50" t="s">
        <v>471</v>
      </c>
      <c r="AJI6" s="50" t="s">
        <v>471</v>
      </c>
      <c r="AJJ6" s="50" t="s">
        <v>471</v>
      </c>
      <c r="AJK6" s="50" t="s">
        <v>471</v>
      </c>
      <c r="AJL6" s="50" t="s">
        <v>471</v>
      </c>
      <c r="AJM6" s="50" t="s">
        <v>471</v>
      </c>
      <c r="AJN6" s="50" t="s">
        <v>471</v>
      </c>
      <c r="AJO6" s="50" t="s">
        <v>471</v>
      </c>
      <c r="AJP6" s="50" t="s">
        <v>471</v>
      </c>
      <c r="AJQ6" s="50" t="s">
        <v>471</v>
      </c>
      <c r="AJR6" s="50" t="s">
        <v>471</v>
      </c>
      <c r="AJS6" s="50" t="s">
        <v>471</v>
      </c>
      <c r="AJT6" s="50" t="s">
        <v>471</v>
      </c>
      <c r="AJU6" s="50" t="s">
        <v>471</v>
      </c>
      <c r="AJV6" s="50" t="s">
        <v>471</v>
      </c>
      <c r="AJW6" s="50" t="s">
        <v>471</v>
      </c>
      <c r="AJX6" s="50" t="s">
        <v>471</v>
      </c>
      <c r="AJY6" s="50" t="s">
        <v>471</v>
      </c>
      <c r="AJZ6" s="50" t="s">
        <v>471</v>
      </c>
      <c r="AKA6" s="50" t="s">
        <v>471</v>
      </c>
      <c r="AKB6" s="34" t="s">
        <v>471</v>
      </c>
      <c r="AKC6" s="32" t="s">
        <v>471</v>
      </c>
      <c r="AKD6" s="30" t="s">
        <v>471</v>
      </c>
      <c r="AKE6" s="31" t="s">
        <v>471</v>
      </c>
      <c r="AKF6" s="31" t="s">
        <v>477</v>
      </c>
      <c r="AKG6" s="31" t="s">
        <v>471</v>
      </c>
      <c r="AKH6" s="32" t="s">
        <v>477</v>
      </c>
      <c r="AKI6" s="34" t="s">
        <v>469</v>
      </c>
      <c r="AKJ6" s="32" t="s">
        <v>469</v>
      </c>
      <c r="AKK6" s="30" t="s">
        <v>471</v>
      </c>
      <c r="AKL6" s="31" t="s">
        <v>471</v>
      </c>
      <c r="AKM6" s="31" t="s">
        <v>469</v>
      </c>
      <c r="AKN6" s="31" t="s">
        <v>469</v>
      </c>
      <c r="AKO6" s="31" t="s">
        <v>469</v>
      </c>
      <c r="AKP6" s="32" t="s">
        <v>469</v>
      </c>
      <c r="AKQ6" s="49" t="s">
        <v>471</v>
      </c>
      <c r="AKR6" s="31" t="s">
        <v>471</v>
      </c>
      <c r="AKS6" s="31" t="s">
        <v>471</v>
      </c>
      <c r="AKT6" s="50" t="s">
        <v>471</v>
      </c>
      <c r="AKU6" s="30" t="s">
        <v>471</v>
      </c>
      <c r="AKV6" s="31" t="s">
        <v>471</v>
      </c>
      <c r="AKW6" s="31" t="s">
        <v>471</v>
      </c>
      <c r="AKX6" s="50" t="s">
        <v>471</v>
      </c>
      <c r="AKY6" s="31" t="s">
        <v>471</v>
      </c>
      <c r="AKZ6" s="31" t="s">
        <v>471</v>
      </c>
      <c r="ALA6" s="31" t="s">
        <v>471</v>
      </c>
      <c r="ALB6" s="31" t="s">
        <v>471</v>
      </c>
      <c r="ALC6" s="49" t="s">
        <v>471</v>
      </c>
      <c r="ALD6" s="31" t="s">
        <v>471</v>
      </c>
      <c r="ALE6" s="31" t="s">
        <v>471</v>
      </c>
      <c r="ALF6" s="32" t="s">
        <v>471</v>
      </c>
      <c r="ALG6" s="30" t="s">
        <v>471</v>
      </c>
      <c r="ALH6" s="31" t="s">
        <v>471</v>
      </c>
      <c r="ALI6" s="31" t="s">
        <v>471</v>
      </c>
      <c r="ALJ6" s="31" t="s">
        <v>471</v>
      </c>
      <c r="ALK6" s="31" t="s">
        <v>471</v>
      </c>
      <c r="ALL6" s="31" t="s">
        <v>471</v>
      </c>
      <c r="ALM6" s="31" t="s">
        <v>471</v>
      </c>
      <c r="ALN6" s="31" t="s">
        <v>471</v>
      </c>
      <c r="ALO6" s="31" t="s">
        <v>471</v>
      </c>
      <c r="ALP6" s="31" t="s">
        <v>471</v>
      </c>
      <c r="ALQ6" s="31" t="s">
        <v>471</v>
      </c>
      <c r="ALR6" s="31" t="s">
        <v>471</v>
      </c>
      <c r="ALS6" s="31" t="s">
        <v>471</v>
      </c>
      <c r="ALT6" s="32" t="s">
        <v>471</v>
      </c>
      <c r="ALU6" s="116" t="s">
        <v>471</v>
      </c>
      <c r="ALV6" s="37" t="s">
        <v>471</v>
      </c>
      <c r="ALW6" s="37" t="s">
        <v>471</v>
      </c>
      <c r="ALX6" s="37" t="s">
        <v>471</v>
      </c>
      <c r="ALY6" s="37" t="s">
        <v>471</v>
      </c>
      <c r="ALZ6" s="37" t="s">
        <v>471</v>
      </c>
      <c r="AMA6" s="37" t="s">
        <v>471</v>
      </c>
      <c r="AMB6" s="37" t="s">
        <v>471</v>
      </c>
      <c r="AMC6" s="37" t="s">
        <v>471</v>
      </c>
      <c r="AMD6" s="37" t="s">
        <v>471</v>
      </c>
      <c r="AME6" s="37" t="s">
        <v>471</v>
      </c>
      <c r="AMF6" s="37" t="s">
        <v>471</v>
      </c>
      <c r="AMG6" s="37" t="s">
        <v>471</v>
      </c>
      <c r="AMH6" s="37" t="s">
        <v>471</v>
      </c>
      <c r="AMI6" s="37" t="s">
        <v>471</v>
      </c>
      <c r="AMJ6" s="37" t="s">
        <v>471</v>
      </c>
    </row>
    <row r="7" s="13" customFormat="true" ht="7.2" hidden="false" customHeight="true" outlineLevel="0" collapsed="false">
      <c r="A7" s="117"/>
      <c r="B7" s="117"/>
      <c r="L7" s="118"/>
      <c r="Y7" s="119"/>
      <c r="Z7" s="120"/>
      <c r="AA7" s="121"/>
      <c r="AB7" s="122"/>
      <c r="AC7" s="122"/>
      <c r="AD7" s="122"/>
      <c r="AE7" s="123"/>
      <c r="AF7" s="122"/>
      <c r="AG7" s="122"/>
      <c r="AH7" s="122"/>
      <c r="AI7" s="122"/>
      <c r="AJ7" s="122"/>
      <c r="AK7" s="122"/>
      <c r="AL7" s="122"/>
      <c r="AM7" s="122"/>
      <c r="AN7" s="122"/>
      <c r="AO7" s="122"/>
      <c r="AP7" s="124"/>
      <c r="AW7" s="119"/>
      <c r="AX7" s="125"/>
      <c r="AY7" s="126"/>
      <c r="AZ7" s="126"/>
      <c r="BA7" s="126"/>
      <c r="BB7" s="126"/>
      <c r="BC7" s="126"/>
      <c r="BD7" s="126"/>
      <c r="BE7" s="126"/>
      <c r="BF7" s="126"/>
      <c r="BG7" s="127"/>
      <c r="BH7" s="118"/>
      <c r="BS7" s="119"/>
      <c r="CE7" s="119"/>
      <c r="CF7" s="122"/>
      <c r="CG7" s="122"/>
      <c r="CH7" s="122"/>
      <c r="CI7" s="122"/>
      <c r="CJ7" s="122"/>
      <c r="CK7" s="122"/>
      <c r="CL7" s="122"/>
      <c r="CM7" s="122"/>
      <c r="CN7" s="122"/>
      <c r="CO7" s="122"/>
      <c r="CP7" s="122"/>
      <c r="CQ7" s="124"/>
      <c r="DP7" s="128"/>
      <c r="DQ7" s="122"/>
      <c r="DR7" s="122"/>
      <c r="DS7" s="122"/>
      <c r="DT7" s="122"/>
      <c r="DU7" s="122"/>
      <c r="DV7" s="122"/>
      <c r="DW7" s="122"/>
      <c r="DX7" s="122"/>
      <c r="DY7" s="122"/>
      <c r="DZ7" s="122"/>
      <c r="EA7" s="124"/>
      <c r="EN7" s="128"/>
      <c r="EO7" s="122"/>
      <c r="EP7" s="122"/>
      <c r="EQ7" s="122"/>
      <c r="ER7" s="122"/>
      <c r="ES7" s="122"/>
      <c r="ET7" s="122"/>
      <c r="EU7" s="122"/>
      <c r="EV7" s="122"/>
      <c r="EW7" s="122"/>
      <c r="EX7" s="122"/>
      <c r="EY7" s="124"/>
      <c r="FN7" s="118"/>
      <c r="FO7" s="129"/>
      <c r="FQ7" s="130"/>
      <c r="FR7" s="131"/>
      <c r="FS7" s="130"/>
      <c r="FT7" s="131"/>
      <c r="FU7" s="131"/>
      <c r="FV7" s="131"/>
      <c r="FW7" s="131"/>
      <c r="FX7" s="131"/>
      <c r="FY7" s="131"/>
      <c r="FZ7" s="131"/>
      <c r="GA7" s="131"/>
      <c r="GB7" s="131"/>
      <c r="GC7" s="131"/>
      <c r="GD7" s="131"/>
      <c r="GE7" s="131"/>
      <c r="GF7" s="131"/>
      <c r="GG7" s="132"/>
      <c r="GW7" s="119"/>
      <c r="GX7" s="118"/>
      <c r="HK7" s="119"/>
      <c r="HL7" s="118"/>
      <c r="HQ7" s="119"/>
      <c r="IH7" s="133"/>
      <c r="II7" s="134"/>
      <c r="IJ7" s="134"/>
      <c r="IK7" s="134"/>
      <c r="IL7" s="134"/>
      <c r="IM7" s="134"/>
      <c r="IN7" s="134"/>
      <c r="IO7" s="134"/>
      <c r="IP7" s="134"/>
      <c r="IQ7" s="134"/>
      <c r="IR7" s="134"/>
      <c r="IS7" s="134"/>
      <c r="IT7" s="133"/>
      <c r="IU7" s="134"/>
      <c r="IV7" s="134"/>
      <c r="IW7" s="134"/>
      <c r="IX7" s="134"/>
      <c r="IY7" s="134"/>
      <c r="IZ7" s="134"/>
      <c r="JA7" s="134"/>
      <c r="JB7" s="134"/>
      <c r="JC7" s="134"/>
      <c r="JD7" s="134"/>
      <c r="JE7" s="135"/>
      <c r="JF7" s="133"/>
      <c r="JG7" s="134"/>
      <c r="JH7" s="134"/>
      <c r="JI7" s="134"/>
      <c r="JJ7" s="134"/>
      <c r="JK7" s="134"/>
      <c r="JL7" s="134"/>
      <c r="JM7" s="134"/>
      <c r="JN7" s="134"/>
      <c r="JO7" s="134"/>
      <c r="JP7" s="135"/>
      <c r="JQ7" s="134"/>
      <c r="JR7" s="134"/>
      <c r="JS7" s="134"/>
      <c r="JT7" s="134"/>
      <c r="JU7" s="134"/>
      <c r="JV7" s="134"/>
      <c r="JW7" s="134"/>
      <c r="JX7" s="134"/>
      <c r="JY7" s="134"/>
      <c r="JZ7" s="134"/>
      <c r="KA7" s="134"/>
      <c r="KB7" s="118"/>
      <c r="KU7" s="119"/>
      <c r="KV7" s="118"/>
      <c r="LC7" s="119"/>
      <c r="LD7" s="118"/>
      <c r="MA7" s="119"/>
      <c r="MB7" s="118"/>
      <c r="NI7" s="119"/>
      <c r="NJ7" s="136"/>
      <c r="NK7" s="137"/>
      <c r="NL7" s="137"/>
      <c r="NM7" s="137"/>
      <c r="NN7" s="137"/>
      <c r="NO7" s="137"/>
      <c r="NP7" s="137"/>
      <c r="NQ7" s="137"/>
      <c r="NR7" s="137"/>
      <c r="NS7" s="137"/>
      <c r="NT7" s="138"/>
      <c r="OJ7" s="119"/>
      <c r="OK7" s="128"/>
      <c r="OL7" s="122"/>
      <c r="OM7" s="122"/>
      <c r="ON7" s="122"/>
      <c r="OO7" s="122"/>
      <c r="OP7" s="122"/>
      <c r="OQ7" s="122"/>
      <c r="OR7" s="122"/>
      <c r="OS7" s="122"/>
      <c r="OT7" s="122"/>
      <c r="OU7" s="122"/>
      <c r="OV7" s="122"/>
      <c r="OW7" s="122"/>
      <c r="OX7" s="124"/>
      <c r="PP7" s="124"/>
      <c r="QD7" s="124"/>
      <c r="QP7" s="119"/>
      <c r="RG7" s="128"/>
      <c r="SA7" s="118"/>
      <c r="SM7" s="122"/>
      <c r="SN7" s="122"/>
      <c r="SS7" s="139"/>
      <c r="ST7" s="122"/>
      <c r="SU7" s="122"/>
      <c r="SV7" s="122"/>
      <c r="SW7" s="122"/>
      <c r="SX7" s="122"/>
      <c r="SY7" s="122"/>
      <c r="SZ7" s="122"/>
      <c r="TA7" s="122"/>
      <c r="TB7" s="122"/>
      <c r="TC7" s="122"/>
      <c r="TD7" s="122"/>
      <c r="TE7" s="122"/>
      <c r="TF7" s="122"/>
      <c r="TG7" s="122"/>
      <c r="TH7" s="122"/>
      <c r="TI7" s="122"/>
      <c r="TJ7" s="122"/>
      <c r="TK7" s="140"/>
      <c r="TL7" s="141"/>
      <c r="TM7" s="141"/>
      <c r="TN7" s="141"/>
      <c r="TO7" s="141"/>
      <c r="TP7" s="141"/>
      <c r="TQ7" s="141"/>
      <c r="TR7" s="141"/>
      <c r="TS7" s="141"/>
      <c r="TT7" s="142"/>
      <c r="TU7" s="141"/>
      <c r="TV7" s="141"/>
      <c r="TW7" s="141"/>
      <c r="TX7" s="141"/>
      <c r="TY7" s="141"/>
      <c r="TZ7" s="141"/>
      <c r="UA7" s="141"/>
      <c r="UB7" s="141"/>
      <c r="UC7" s="141"/>
      <c r="UD7" s="141"/>
      <c r="UE7" s="141"/>
      <c r="UF7" s="141"/>
      <c r="UG7" s="141"/>
      <c r="UH7" s="141"/>
      <c r="UI7" s="141"/>
      <c r="UJ7" s="141"/>
      <c r="UK7" s="141"/>
      <c r="UL7" s="142"/>
      <c r="UM7" s="141"/>
      <c r="UN7" s="141"/>
      <c r="UO7" s="141"/>
      <c r="UP7" s="141"/>
      <c r="UQ7" s="141"/>
      <c r="UR7" s="141"/>
      <c r="US7" s="141"/>
      <c r="UT7" s="141"/>
      <c r="UU7" s="141"/>
      <c r="UV7" s="143"/>
      <c r="VV7" s="144"/>
      <c r="VY7" s="144"/>
      <c r="WY7" s="144"/>
      <c r="XC7" s="145"/>
      <c r="XD7" s="146"/>
      <c r="XE7" s="146"/>
      <c r="XF7" s="146"/>
      <c r="XG7" s="146"/>
      <c r="XH7" s="146"/>
      <c r="XI7" s="146"/>
      <c r="XJ7" s="146"/>
      <c r="XK7" s="146"/>
      <c r="XL7" s="146"/>
      <c r="XM7" s="146"/>
      <c r="XN7" s="146"/>
      <c r="XO7" s="146"/>
      <c r="XP7" s="146"/>
      <c r="XQ7" s="146"/>
      <c r="XR7" s="146"/>
      <c r="XS7" s="146"/>
      <c r="XT7" s="146"/>
      <c r="XU7" s="146"/>
      <c r="XV7" s="147"/>
      <c r="XW7" s="146"/>
      <c r="XX7" s="146"/>
      <c r="XY7" s="146"/>
      <c r="XZ7" s="146"/>
      <c r="YA7" s="146"/>
      <c r="YB7" s="146"/>
      <c r="YC7" s="146"/>
      <c r="YD7" s="146"/>
      <c r="YE7" s="146"/>
      <c r="YF7" s="147"/>
      <c r="YG7" s="146"/>
      <c r="YH7" s="146"/>
      <c r="YI7" s="146"/>
      <c r="YJ7" s="146"/>
      <c r="YK7" s="146"/>
      <c r="YL7" s="146"/>
      <c r="YM7" s="146"/>
      <c r="YN7" s="146"/>
      <c r="YO7" s="146"/>
      <c r="YP7" s="146"/>
      <c r="YQ7" s="146"/>
      <c r="YR7" s="146"/>
      <c r="YS7" s="146"/>
      <c r="YT7" s="146"/>
      <c r="YU7" s="146"/>
      <c r="YV7" s="146"/>
      <c r="YW7" s="146"/>
      <c r="YX7" s="146"/>
      <c r="YY7" s="146"/>
      <c r="YZ7" s="147"/>
      <c r="ZA7" s="146"/>
      <c r="ZB7" s="146"/>
      <c r="ZC7" s="146"/>
      <c r="ZD7" s="146"/>
      <c r="ZE7" s="146"/>
      <c r="ZF7" s="146"/>
      <c r="ZG7" s="146"/>
      <c r="ZH7" s="146"/>
      <c r="ZI7" s="146"/>
      <c r="ZJ7" s="146"/>
      <c r="ZK7" s="118"/>
      <c r="ZN7" s="124"/>
      <c r="ZO7" s="118"/>
      <c r="ZS7" s="148"/>
      <c r="ZT7" s="149"/>
      <c r="ZU7" s="149"/>
      <c r="ZV7" s="149"/>
      <c r="ZW7" s="122"/>
      <c r="ZX7" s="149"/>
      <c r="ZY7" s="149"/>
      <c r="ZZ7" s="149"/>
      <c r="AAA7" s="149"/>
      <c r="AAB7" s="149"/>
      <c r="AAC7" s="122"/>
      <c r="AAD7" s="149"/>
      <c r="AAF7" s="149"/>
      <c r="AAG7" s="149"/>
      <c r="AAH7" s="149"/>
      <c r="AAI7" s="149"/>
      <c r="AAJ7" s="149"/>
      <c r="AAK7" s="122"/>
      <c r="AAL7" s="149"/>
      <c r="AAM7" s="122"/>
      <c r="AAN7" s="149"/>
      <c r="AAO7" s="149"/>
      <c r="AAP7" s="149"/>
      <c r="AAQ7" s="144"/>
      <c r="AAR7" s="150"/>
      <c r="AAS7" s="149"/>
      <c r="AAT7" s="149"/>
      <c r="AAU7" s="122"/>
      <c r="AAV7" s="119"/>
      <c r="ABC7" s="137"/>
      <c r="ABG7" s="119"/>
      <c r="ABS7" s="119"/>
      <c r="ABV7" s="119"/>
      <c r="ABW7" s="151"/>
      <c r="ABX7" s="152"/>
      <c r="ABY7" s="152"/>
      <c r="ABZ7" s="153"/>
      <c r="ACA7" s="152"/>
      <c r="ACB7" s="152"/>
      <c r="ACC7" s="152"/>
      <c r="ACD7" s="152"/>
      <c r="ACE7" s="152"/>
      <c r="ACF7" s="152"/>
      <c r="ACG7" s="152"/>
      <c r="ACH7" s="154"/>
      <c r="ACI7" s="145"/>
      <c r="ACJ7" s="146"/>
      <c r="ACK7" s="146"/>
      <c r="ACL7" s="146"/>
      <c r="ACM7" s="146"/>
      <c r="ACN7" s="146"/>
      <c r="ACO7" s="146"/>
      <c r="ACP7" s="146"/>
      <c r="ACQ7" s="146"/>
      <c r="ACR7" s="146"/>
      <c r="ACS7" s="146"/>
      <c r="ACT7" s="146"/>
      <c r="ACU7" s="146"/>
      <c r="ACV7" s="146"/>
      <c r="ACW7" s="146"/>
      <c r="ACX7" s="146"/>
      <c r="ACY7" s="146"/>
      <c r="ACZ7" s="146"/>
      <c r="ADA7" s="146"/>
      <c r="ADB7" s="146"/>
      <c r="ADC7" s="146"/>
      <c r="ADD7" s="146"/>
      <c r="ADE7" s="146"/>
      <c r="ADF7" s="146"/>
      <c r="ADG7" s="146"/>
      <c r="ADH7" s="146"/>
      <c r="ADI7" s="146"/>
      <c r="ADJ7" s="155"/>
      <c r="ADK7" s="151"/>
      <c r="ADL7" s="152"/>
      <c r="ADM7" s="152"/>
      <c r="ADN7" s="152"/>
      <c r="ADO7" s="152"/>
      <c r="ADP7" s="154"/>
      <c r="ADQ7" s="118"/>
      <c r="ADT7" s="118"/>
      <c r="ADV7" s="119"/>
      <c r="ADW7" s="118"/>
      <c r="AEF7" s="119"/>
      <c r="AEG7" s="118"/>
      <c r="AEJ7" s="118"/>
      <c r="AEN7" s="118"/>
      <c r="AEO7" s="119"/>
      <c r="AEP7" s="118"/>
      <c r="AEX7" s="119"/>
      <c r="AEY7" s="156"/>
      <c r="AEZ7" s="157"/>
      <c r="AFA7" s="157"/>
      <c r="AFB7" s="158"/>
      <c r="AFC7" s="159"/>
      <c r="AFD7" s="14"/>
      <c r="AFE7" s="14"/>
      <c r="AFF7" s="14"/>
      <c r="AFG7" s="14"/>
      <c r="AFH7" s="14"/>
      <c r="AFI7" s="14"/>
      <c r="AFJ7" s="160"/>
      <c r="AFL7" s="122"/>
      <c r="AFM7" s="122"/>
      <c r="AFO7" s="122"/>
      <c r="AFP7" s="122"/>
      <c r="AFR7" s="122"/>
      <c r="AFS7" s="124"/>
      <c r="AFX7" s="119"/>
      <c r="AFY7" s="161"/>
      <c r="AFZ7" s="162"/>
      <c r="AGA7" s="162"/>
      <c r="AGB7" s="162"/>
      <c r="AGC7" s="162"/>
      <c r="AGD7" s="162"/>
      <c r="AGE7" s="162"/>
      <c r="AGF7" s="162"/>
      <c r="AGG7" s="162"/>
      <c r="AGH7" s="162"/>
      <c r="AGI7" s="162"/>
      <c r="AGJ7" s="162"/>
      <c r="AGK7" s="162"/>
      <c r="AGL7" s="163"/>
      <c r="AGM7" s="164"/>
      <c r="AGN7" s="122"/>
      <c r="AGO7" s="122"/>
      <c r="AGP7" s="122"/>
      <c r="AGQ7" s="165"/>
      <c r="AGR7" s="14"/>
      <c r="AGS7" s="118"/>
      <c r="AGW7" s="162"/>
      <c r="AGX7" s="162"/>
      <c r="AGY7" s="162"/>
      <c r="AHN7" s="161"/>
      <c r="AHO7" s="162"/>
      <c r="AHP7" s="162"/>
      <c r="AHQ7" s="162"/>
      <c r="AHR7" s="162"/>
      <c r="AHS7" s="162"/>
      <c r="AHT7" s="162"/>
      <c r="AHU7" s="162"/>
      <c r="AHV7" s="162"/>
      <c r="AHW7" s="162"/>
      <c r="AHX7" s="162"/>
      <c r="AHY7" s="162"/>
      <c r="AHZ7" s="162"/>
      <c r="AIA7" s="162"/>
      <c r="AIB7" s="162"/>
      <c r="AIC7" s="162"/>
      <c r="AID7" s="162"/>
      <c r="AIE7" s="162"/>
      <c r="AIF7" s="162"/>
      <c r="AIG7" s="162"/>
      <c r="AIH7" s="162"/>
      <c r="AII7" s="162"/>
      <c r="AIJ7" s="161"/>
      <c r="AIK7" s="163"/>
      <c r="AIW7" s="119"/>
      <c r="AIX7" s="118"/>
      <c r="AJA7" s="122"/>
      <c r="AJB7" s="122"/>
      <c r="AKB7" s="128"/>
      <c r="AKC7" s="124"/>
      <c r="AKD7" s="118"/>
      <c r="AKH7" s="119"/>
      <c r="AKI7" s="128"/>
      <c r="AKJ7" s="124"/>
      <c r="AKK7" s="128"/>
      <c r="AKL7" s="122"/>
      <c r="AKP7" s="119"/>
      <c r="AKU7" s="161"/>
      <c r="AKV7" s="162"/>
      <c r="AKW7" s="162"/>
      <c r="AKX7" s="162"/>
      <c r="AKY7" s="162"/>
      <c r="AKZ7" s="162"/>
      <c r="ALA7" s="162"/>
      <c r="ALB7" s="162"/>
      <c r="ALC7" s="162"/>
      <c r="ALD7" s="162"/>
      <c r="ALE7" s="162"/>
      <c r="ALF7" s="163"/>
      <c r="ALG7" s="166"/>
      <c r="ALH7" s="167"/>
      <c r="ALI7" s="167"/>
      <c r="ALJ7" s="167"/>
      <c r="ALK7" s="167"/>
      <c r="ALL7" s="167"/>
      <c r="ALM7" s="167"/>
      <c r="ALN7" s="167"/>
      <c r="ALO7" s="167"/>
      <c r="ALP7" s="167"/>
      <c r="ALQ7" s="167"/>
      <c r="ALR7" s="167"/>
      <c r="ALS7" s="167"/>
      <c r="ALT7" s="168"/>
      <c r="ALU7" s="169"/>
      <c r="ALV7" s="169"/>
      <c r="ALW7" s="169"/>
      <c r="ALX7" s="169"/>
      <c r="ALY7" s="169"/>
      <c r="ALZ7" s="169"/>
      <c r="AMA7" s="169"/>
      <c r="AMB7" s="169"/>
      <c r="AMC7" s="169"/>
      <c r="AMD7" s="169"/>
      <c r="AME7" s="169"/>
      <c r="AMF7" s="169"/>
      <c r="AMG7" s="169"/>
      <c r="AMH7" s="169"/>
      <c r="AMI7" s="169"/>
      <c r="AMJ7" s="170"/>
    </row>
    <row r="8" s="228" customFormat="true" ht="18" hidden="true" customHeight="true" outlineLevel="0" collapsed="false">
      <c r="A8" s="171" t="s">
        <v>487</v>
      </c>
      <c r="B8" s="171"/>
      <c r="C8" s="139" t="n">
        <v>1265633</v>
      </c>
      <c r="D8" s="172" t="n">
        <v>1242862</v>
      </c>
      <c r="E8" s="173" t="n">
        <v>101.832142265191</v>
      </c>
      <c r="F8" s="172" t="n">
        <v>472826</v>
      </c>
      <c r="G8" s="172" t="n">
        <v>260813</v>
      </c>
      <c r="H8" s="173" t="n">
        <v>181.289276224728</v>
      </c>
      <c r="I8" s="172" t="n">
        <v>87545</v>
      </c>
      <c r="J8" s="172" t="n">
        <v>73300</v>
      </c>
      <c r="K8" s="173" t="n">
        <v>119.433833560709</v>
      </c>
      <c r="L8" s="174" t="n">
        <v>295307</v>
      </c>
      <c r="M8" s="175" t="n">
        <v>272028</v>
      </c>
      <c r="N8" s="175" t="n">
        <v>876062</v>
      </c>
      <c r="O8" s="175" t="n">
        <v>884038</v>
      </c>
      <c r="P8" s="175" t="n">
        <v>94264</v>
      </c>
      <c r="Q8" s="175" t="n">
        <v>86796</v>
      </c>
      <c r="R8" s="176" t="n">
        <v>23.3327512793993</v>
      </c>
      <c r="S8" s="176" t="n">
        <v>21.8872248085467</v>
      </c>
      <c r="T8" s="176" t="n">
        <v>69.2192760460576</v>
      </c>
      <c r="U8" s="176" t="n">
        <v>71.1292162766261</v>
      </c>
      <c r="V8" s="176" t="n">
        <v>7.4479726745431</v>
      </c>
      <c r="W8" s="176" t="n">
        <v>6.98355891482723</v>
      </c>
      <c r="X8" s="176" t="s">
        <v>488</v>
      </c>
      <c r="Y8" s="177" t="s">
        <v>488</v>
      </c>
      <c r="Z8" s="178" t="n">
        <v>7.95367484147602</v>
      </c>
      <c r="AA8" s="179" t="n">
        <v>10.192453682857</v>
      </c>
      <c r="AB8" s="175" t="n">
        <v>14948</v>
      </c>
      <c r="AC8" s="175" t="s">
        <v>488</v>
      </c>
      <c r="AD8" s="175" t="n">
        <v>13845</v>
      </c>
      <c r="AE8" s="180" t="n">
        <v>13845</v>
      </c>
      <c r="AF8" s="179" t="n">
        <v>107.966775009029</v>
      </c>
      <c r="AG8" s="175" t="n">
        <v>7164</v>
      </c>
      <c r="AH8" s="175" t="s">
        <v>488</v>
      </c>
      <c r="AI8" s="175" t="n">
        <v>4531</v>
      </c>
      <c r="AJ8" s="175" t="s">
        <v>488</v>
      </c>
      <c r="AK8" s="175" t="n">
        <v>74663</v>
      </c>
      <c r="AL8" s="175" t="n">
        <v>90002</v>
      </c>
      <c r="AM8" s="179" t="n">
        <v>82.9570453989911</v>
      </c>
      <c r="AN8" s="175" t="n">
        <v>71724</v>
      </c>
      <c r="AO8" s="175" t="n">
        <v>86835</v>
      </c>
      <c r="AP8" s="181" t="n">
        <v>82.5980307479703</v>
      </c>
      <c r="AQ8" s="182" t="n">
        <v>9287</v>
      </c>
      <c r="AR8" s="182" t="n">
        <v>10466</v>
      </c>
      <c r="AS8" s="182" t="n">
        <v>3810</v>
      </c>
      <c r="AT8" s="182" t="n">
        <v>3791</v>
      </c>
      <c r="AU8" s="182" t="n">
        <v>5477</v>
      </c>
      <c r="AV8" s="182" t="n">
        <v>6675</v>
      </c>
      <c r="AW8" s="177" t="n">
        <v>88.7349512707816</v>
      </c>
      <c r="AX8" s="174" t="n">
        <v>970326</v>
      </c>
      <c r="AY8" s="175" t="n">
        <v>970834</v>
      </c>
      <c r="AZ8" s="175" t="n">
        <v>364386</v>
      </c>
      <c r="BA8" s="175" t="n">
        <v>300158</v>
      </c>
      <c r="BB8" s="175" t="n">
        <v>543697</v>
      </c>
      <c r="BC8" s="175" t="n">
        <v>547338</v>
      </c>
      <c r="BD8" s="175" t="n">
        <v>42083</v>
      </c>
      <c r="BE8" s="175" t="n">
        <v>50176</v>
      </c>
      <c r="BF8" s="175" t="n">
        <v>20160</v>
      </c>
      <c r="BG8" s="183" t="n">
        <v>73162</v>
      </c>
      <c r="BH8" s="174" t="n">
        <v>103007</v>
      </c>
      <c r="BI8" s="175" t="n">
        <v>95915</v>
      </c>
      <c r="BJ8" s="175" t="n">
        <v>111658</v>
      </c>
      <c r="BK8" s="175" t="n">
        <v>97825</v>
      </c>
      <c r="BL8" s="175" t="n">
        <v>72473</v>
      </c>
      <c r="BM8" s="175" t="n">
        <v>52183</v>
      </c>
      <c r="BN8" s="175" t="n">
        <v>34585</v>
      </c>
      <c r="BO8" s="175" t="n">
        <v>22053</v>
      </c>
      <c r="BP8" s="175" t="n">
        <v>17173</v>
      </c>
      <c r="BQ8" s="175" t="n">
        <v>12382</v>
      </c>
      <c r="BR8" s="175" t="n">
        <v>25490</v>
      </c>
      <c r="BS8" s="183" t="n">
        <v>19700</v>
      </c>
      <c r="BT8" s="184" t="n">
        <f aca="false">BH8/(BH8+CF8+DD8+EB8)*100</f>
        <v>99.7540213633414</v>
      </c>
      <c r="BU8" s="184" t="n">
        <f aca="false">BI8/(BI8+CG8+DE8+EC8)*100</f>
        <v>98.8417028205155</v>
      </c>
      <c r="BV8" s="184" t="n">
        <f aca="false">BJ8/(BJ8+CH8+DF8+ED8)*100</f>
        <v>95.3689784762556</v>
      </c>
      <c r="BW8" s="184" t="n">
        <f aca="false">BK8/(BK8+CI8+DG8+EE8)*100</f>
        <v>87.4655770537534</v>
      </c>
      <c r="BX8" s="184" t="n">
        <f aca="false">BL8/(BL8+CJ8+DH8+EF8)*100</f>
        <v>70.6392062068697</v>
      </c>
      <c r="BY8" s="184" t="n">
        <f aca="false">BM8/(BM8+CK8+DI8+EG8)*100</f>
        <v>50.7848919252966</v>
      </c>
      <c r="BZ8" s="184" t="n">
        <f aca="false">BN8/(BN8+CL8+DJ8+EH8)*100</f>
        <v>33.6367791945068</v>
      </c>
      <c r="CA8" s="184" t="n">
        <f aca="false">BO8/(BO8+CM8+DK8+EI8)*100</f>
        <v>20.3544233697909</v>
      </c>
      <c r="CB8" s="184" t="n">
        <f aca="false">BP8/(BP8+CN8+DL8+EJ8)*100</f>
        <v>15.9424057037291</v>
      </c>
      <c r="CC8" s="184" t="n">
        <f aca="false">BQ8/(BQ8+CO8+DM8+EK8)*100</f>
        <v>10.902719075796</v>
      </c>
      <c r="CD8" s="184" t="n">
        <f aca="false">BR8/(BR8+CP8+DN8+EL8)*100</f>
        <v>5.83494143312022</v>
      </c>
      <c r="CE8" s="185" t="n">
        <f aca="false">BS8/(BS8+CQ8+DO8+EM8)*100</f>
        <v>4.50610153596304</v>
      </c>
      <c r="CF8" s="172" t="n">
        <v>245</v>
      </c>
      <c r="CG8" s="172" t="n">
        <v>1043</v>
      </c>
      <c r="CH8" s="172" t="n">
        <v>4862</v>
      </c>
      <c r="CI8" s="172" t="n">
        <v>12602</v>
      </c>
      <c r="CJ8" s="172" t="n">
        <v>27637</v>
      </c>
      <c r="CK8" s="172" t="n">
        <v>46264</v>
      </c>
      <c r="CL8" s="172" t="n">
        <v>63191</v>
      </c>
      <c r="CM8" s="172" t="n">
        <v>78709</v>
      </c>
      <c r="CN8" s="172" t="n">
        <v>83142</v>
      </c>
      <c r="CO8" s="172" t="n">
        <v>90236</v>
      </c>
      <c r="CP8" s="172" t="n">
        <v>364620</v>
      </c>
      <c r="CQ8" s="186" t="n">
        <v>318484</v>
      </c>
      <c r="CR8" s="184" t="n">
        <f aca="false">CF8/(BH8+CF8+DD8+EB8)*100</f>
        <v>0.237262858194284</v>
      </c>
      <c r="CS8" s="184" t="n">
        <f aca="false">CG8/(BI8+CG8+DE8+EC8)*100</f>
        <v>1.0748255855893</v>
      </c>
      <c r="CT8" s="184" t="n">
        <f aca="false">CH8/(BJ8+CH8+DF8+ED8)*100</f>
        <v>4.15271609156133</v>
      </c>
      <c r="CU8" s="184" t="n">
        <f aca="false">CI8/(BK8+CI8+DG8+EE8)*100</f>
        <v>11.2674797038733</v>
      </c>
      <c r="CV8" s="184" t="n">
        <f aca="false">CJ8/(BL8+CJ8+DH8+EF8)*100</f>
        <v>26.937697376116</v>
      </c>
      <c r="CW8" s="184" t="n">
        <f aca="false">CK8/(BM8+CK8+DI8+EG8)*100</f>
        <v>45.024476171012</v>
      </c>
      <c r="CX8" s="184" t="n">
        <f aca="false">CL8/(BN8+CL8+DJ8+EH8)*100</f>
        <v>61.4584852994096</v>
      </c>
      <c r="CY8" s="184" t="n">
        <f aca="false">CM8/(BO8+CM8+DK8+EI8)*100</f>
        <v>72.6466380543634</v>
      </c>
      <c r="CZ8" s="184" t="n">
        <f aca="false">CN8/(BP8+CN8+DL8+EJ8)*100</f>
        <v>77.1841550701362</v>
      </c>
      <c r="DA8" s="184" t="n">
        <f aca="false">CO8/(BQ8+CO8+DM8+EK8)*100</f>
        <v>79.4554804170189</v>
      </c>
      <c r="DB8" s="184" t="n">
        <f aca="false">CP8/(BR8+CP8+DN8+EL8)*100</f>
        <v>83.4655294368103</v>
      </c>
      <c r="DC8" s="184" t="n">
        <f aca="false">CQ8/(BS8+CQ8+DO8+EM8)*100</f>
        <v>72.8487939888148</v>
      </c>
      <c r="DD8" s="139" t="n">
        <v>9</v>
      </c>
      <c r="DE8" s="172" t="n">
        <v>81</v>
      </c>
      <c r="DF8" s="172" t="n">
        <v>553</v>
      </c>
      <c r="DG8" s="172" t="n">
        <v>1368</v>
      </c>
      <c r="DH8" s="172" t="n">
        <v>2463</v>
      </c>
      <c r="DI8" s="172" t="n">
        <v>4078</v>
      </c>
      <c r="DJ8" s="172" t="n">
        <v>4939</v>
      </c>
      <c r="DK8" s="172" t="n">
        <v>6964</v>
      </c>
      <c r="DL8" s="172" t="n">
        <v>7168</v>
      </c>
      <c r="DM8" s="172" t="n">
        <v>9455</v>
      </c>
      <c r="DN8" s="172" t="n">
        <v>26951</v>
      </c>
      <c r="DO8" s="186" t="n">
        <v>28230</v>
      </c>
      <c r="DP8" s="187" t="n">
        <f aca="false">DD8/(CF8+DD8+EB8+BH8)*100</f>
        <v>0.00871577846427983</v>
      </c>
      <c r="DQ8" s="173" t="n">
        <f aca="false">DE8/(CG8+DE8+EC8+BI8)*100</f>
        <v>0.083471593895238</v>
      </c>
      <c r="DR8" s="173" t="n">
        <f aca="false">DF8/(CH8+DF8+ED8+BJ8)*100</f>
        <v>0.472326614280834</v>
      </c>
      <c r="DS8" s="173" t="n">
        <f aca="false">DG8/(CI8+DG8+EE8+BK8)*100</f>
        <v>1.22313221987769</v>
      </c>
      <c r="DT8" s="173" t="n">
        <f aca="false">DH8/(CJ8+DH8+EF8+BL8)*100</f>
        <v>2.40067838902101</v>
      </c>
      <c r="DU8" s="173" t="n">
        <f aca="false">DI8/(CK8+DI8+EG8+BM8)*100</f>
        <v>3.96874057205142</v>
      </c>
      <c r="DV8" s="173" t="n">
        <f aca="false">DJ8/(CL8+DJ8+EH8+BN8)*100</f>
        <v>4.80358688569233</v>
      </c>
      <c r="DW8" s="173" t="n">
        <f aca="false">DK8/(CM8+DK8+EI8+BO8)*100</f>
        <v>6.42761548756288</v>
      </c>
      <c r="DX8" s="173" t="n">
        <f aca="false">DL8/(CN8+DL8+EJ8+BP8)*100</f>
        <v>6.65435067165496</v>
      </c>
      <c r="DY8" s="173" t="n">
        <f aca="false">DM8/(CO8+DM8+EK8+BQ8)*100</f>
        <v>8.32540856579318</v>
      </c>
      <c r="DZ8" s="173" t="n">
        <f aca="false">DN8/(CP8+DN8+EL8+BR8)*100</f>
        <v>6.16938040659172</v>
      </c>
      <c r="EA8" s="188" t="n">
        <f aca="false">DO8/(CQ8+DO8+EM8+BS8)*100</f>
        <v>6.45722062742317</v>
      </c>
      <c r="EB8" s="189" t="n">
        <v>0</v>
      </c>
      <c r="EC8" s="189" t="n">
        <v>0</v>
      </c>
      <c r="ED8" s="190" t="n">
        <v>7</v>
      </c>
      <c r="EE8" s="190" t="n">
        <v>49</v>
      </c>
      <c r="EF8" s="190" t="n">
        <v>23</v>
      </c>
      <c r="EG8" s="190" t="n">
        <v>228</v>
      </c>
      <c r="EH8" s="190" t="n">
        <v>104</v>
      </c>
      <c r="EI8" s="190" t="n">
        <v>619</v>
      </c>
      <c r="EJ8" s="190" t="n">
        <v>236</v>
      </c>
      <c r="EK8" s="190" t="n">
        <v>1495</v>
      </c>
      <c r="EL8" s="190" t="n">
        <v>19790</v>
      </c>
      <c r="EM8" s="191" t="n">
        <v>70771</v>
      </c>
      <c r="EN8" s="192" t="n">
        <f aca="false">EB8/(EB8+DD8+CF8+BH8)*100</f>
        <v>0</v>
      </c>
      <c r="EO8" s="189" t="n">
        <f aca="false">EC8/(EC8+DE8+CG8+BI8)*100</f>
        <v>0</v>
      </c>
      <c r="EP8" s="173" t="n">
        <f aca="false">ED8/(ED8+DF8+CH8+BJ8)*100</f>
        <v>0.00597881790228903</v>
      </c>
      <c r="EQ8" s="173" t="n">
        <f aca="false">EE8/(EE8+DG8+CI8+BK8)*100</f>
        <v>0.0438110224956189</v>
      </c>
      <c r="ER8" s="173" t="n">
        <f aca="false">EF8/(EF8+DH8+CJ8+BL8)*100</f>
        <v>0.0224180279932941</v>
      </c>
      <c r="ES8" s="173" t="n">
        <f aca="false">EG8/(EG8+DI8+CK8+BM8)*100</f>
        <v>0.221891331639952</v>
      </c>
      <c r="ET8" s="173" t="n">
        <f aca="false">EH8/(EH8+DJ8+CL8+BN8)*100</f>
        <v>0.101148620391173</v>
      </c>
      <c r="EU8" s="173" t="n">
        <f aca="false">EI8/(EI8+DK8+CM8+BO8)*100</f>
        <v>0.5713230882828</v>
      </c>
      <c r="EV8" s="173" t="n">
        <f aca="false">EJ8/(EJ8+DL8+CN8+BP8)*100</f>
        <v>0.219088554479711</v>
      </c>
      <c r="EW8" s="173" t="n">
        <f aca="false">EK8/(EK8+DM8+CO8+BQ8)*100</f>
        <v>1.31639194139194</v>
      </c>
      <c r="EX8" s="173" t="n">
        <f aca="false">EL8/(EL8+DN8+CP8+BR8)*100</f>
        <v>4.5301487234778</v>
      </c>
      <c r="EY8" s="188" t="n">
        <f aca="false">EM8/(EM8+DO8+CQ8+BS8)*100</f>
        <v>16.187883847799</v>
      </c>
      <c r="EZ8" s="193" t="s">
        <v>488</v>
      </c>
      <c r="FA8" s="193" t="s">
        <v>488</v>
      </c>
      <c r="FB8" s="176" t="n">
        <v>29.35</v>
      </c>
      <c r="FC8" s="176" t="n">
        <v>26.15</v>
      </c>
      <c r="FD8" s="176" t="n">
        <v>30.65</v>
      </c>
      <c r="FE8" s="176" t="n">
        <v>26.7</v>
      </c>
      <c r="FF8" s="175" t="n">
        <v>14978</v>
      </c>
      <c r="FG8" s="175" t="n">
        <v>16330</v>
      </c>
      <c r="FH8" s="175" t="n">
        <v>3220</v>
      </c>
      <c r="FI8" s="175" t="n">
        <v>1850</v>
      </c>
      <c r="FJ8" s="176" t="n">
        <v>41.2</v>
      </c>
      <c r="FK8" s="176" t="n">
        <v>54.4</v>
      </c>
      <c r="FL8" s="176" t="n">
        <v>54.55</v>
      </c>
      <c r="FM8" s="176" t="n">
        <v>15.55</v>
      </c>
      <c r="FN8" s="194" t="n">
        <v>47.9664382245565</v>
      </c>
      <c r="FO8" s="172" t="n">
        <v>14928</v>
      </c>
      <c r="FP8" s="176" t="n">
        <v>52.2961634535323</v>
      </c>
      <c r="FQ8" s="175" t="n">
        <v>16298</v>
      </c>
      <c r="FR8" s="195" t="n">
        <v>1</v>
      </c>
      <c r="FS8" s="189" t="n">
        <v>14</v>
      </c>
      <c r="FT8" s="175" t="n">
        <v>185</v>
      </c>
      <c r="FU8" s="175" t="n">
        <v>1196</v>
      </c>
      <c r="FV8" s="175" t="n">
        <v>2172</v>
      </c>
      <c r="FW8" s="175" t="n">
        <v>5631</v>
      </c>
      <c r="FX8" s="175" t="n">
        <v>6199</v>
      </c>
      <c r="FY8" s="175" t="n">
        <v>6520</v>
      </c>
      <c r="FZ8" s="175" t="n">
        <v>4142</v>
      </c>
      <c r="GA8" s="175" t="n">
        <v>2043</v>
      </c>
      <c r="GB8" s="175" t="n">
        <v>1375</v>
      </c>
      <c r="GC8" s="175" t="n">
        <v>552</v>
      </c>
      <c r="GD8" s="175" t="n">
        <v>479</v>
      </c>
      <c r="GE8" s="175" t="n">
        <v>190</v>
      </c>
      <c r="GF8" s="175" t="n">
        <v>425</v>
      </c>
      <c r="GG8" s="183" t="n">
        <v>184</v>
      </c>
      <c r="GH8" s="179" t="n">
        <v>0.00667645880624917</v>
      </c>
      <c r="GI8" s="179" t="n">
        <v>0.0857317819963258</v>
      </c>
      <c r="GJ8" s="179" t="n">
        <v>1.2351448791561</v>
      </c>
      <c r="GK8" s="179" t="n">
        <v>7.32394366197183</v>
      </c>
      <c r="GL8" s="179" t="n">
        <v>14.5012685271732</v>
      </c>
      <c r="GM8" s="179" t="n">
        <v>34.482547458665</v>
      </c>
      <c r="GN8" s="179" t="n">
        <v>41.3873681399386</v>
      </c>
      <c r="GO8" s="179" t="n">
        <v>39.9265156154317</v>
      </c>
      <c r="GP8" s="179" t="n">
        <v>27.653892375484</v>
      </c>
      <c r="GQ8" s="179" t="n">
        <v>12.5107164727495</v>
      </c>
      <c r="GR8" s="179" t="n">
        <v>9.1801308585926</v>
      </c>
      <c r="GS8" s="179" t="n">
        <v>3.38028169014084</v>
      </c>
      <c r="GT8" s="179" t="n">
        <v>3.19802376819335</v>
      </c>
      <c r="GU8" s="179" t="n">
        <v>1.16350275566442</v>
      </c>
      <c r="GV8" s="179" t="n">
        <v>2.8374949926559</v>
      </c>
      <c r="GW8" s="181" t="n">
        <v>1.12676056338028</v>
      </c>
      <c r="GX8" s="174" t="s">
        <v>488</v>
      </c>
      <c r="GY8" s="175" t="s">
        <v>488</v>
      </c>
      <c r="GZ8" s="175" t="n">
        <v>6825</v>
      </c>
      <c r="HA8" s="175" t="n">
        <v>6825</v>
      </c>
      <c r="HB8" s="179" t="n">
        <v>12.4964067108908</v>
      </c>
      <c r="HC8" s="179" t="n">
        <v>12.4369723398091</v>
      </c>
      <c r="HD8" s="175" t="n">
        <v>3801</v>
      </c>
      <c r="HE8" s="175" t="n">
        <v>2913</v>
      </c>
      <c r="HF8" s="175" t="n">
        <v>988</v>
      </c>
      <c r="HG8" s="175" t="n">
        <v>22</v>
      </c>
      <c r="HH8" s="179" t="n">
        <v>49.2102537545313</v>
      </c>
      <c r="HI8" s="179" t="n">
        <v>37.7136198860694</v>
      </c>
      <c r="HJ8" s="179" t="n">
        <v>12.7912998446401</v>
      </c>
      <c r="HK8" s="181" t="n">
        <v>0.284826514759192</v>
      </c>
      <c r="HL8" s="178" t="n">
        <v>34.15</v>
      </c>
      <c r="HM8" s="179" t="n">
        <v>38.6</v>
      </c>
      <c r="HN8" s="179" t="n">
        <v>1361.75</v>
      </c>
      <c r="HO8" s="179" t="n">
        <v>1314.75</v>
      </c>
      <c r="HP8" s="179" t="s">
        <v>488</v>
      </c>
      <c r="HQ8" s="181" t="n">
        <v>95.4329177230577</v>
      </c>
      <c r="HR8" s="176" t="n">
        <v>2.05</v>
      </c>
      <c r="HS8" s="176" t="n">
        <v>10.3</v>
      </c>
      <c r="HT8" s="176" t="n">
        <v>16.8</v>
      </c>
      <c r="HU8" s="176" t="n">
        <v>50.15</v>
      </c>
      <c r="HV8" s="176" t="n">
        <v>76.7</v>
      </c>
      <c r="HW8" s="176" t="n">
        <v>107.05</v>
      </c>
      <c r="HX8" s="176" t="n">
        <v>103.55</v>
      </c>
      <c r="HY8" s="176" t="n">
        <v>73.5</v>
      </c>
      <c r="HZ8" s="176" t="n">
        <v>51.65</v>
      </c>
      <c r="IA8" s="176" t="n">
        <v>19.2</v>
      </c>
      <c r="IB8" s="176" t="n">
        <v>15.05</v>
      </c>
      <c r="IC8" s="176" t="n">
        <v>2.6</v>
      </c>
      <c r="ID8" s="176" t="n">
        <v>4</v>
      </c>
      <c r="IE8" s="176" t="n">
        <v>0.15</v>
      </c>
      <c r="IF8" s="176" t="n">
        <v>2.55</v>
      </c>
      <c r="IG8" s="196" t="n">
        <v>0</v>
      </c>
      <c r="IH8" s="139" t="n">
        <v>14397</v>
      </c>
      <c r="II8" s="172" t="n">
        <v>13323</v>
      </c>
      <c r="IJ8" s="172" t="n">
        <v>548</v>
      </c>
      <c r="IK8" s="172" t="n">
        <v>517</v>
      </c>
      <c r="IL8" s="172" t="n">
        <v>3</v>
      </c>
      <c r="IM8" s="172" t="n">
        <v>5</v>
      </c>
      <c r="IN8" s="172" t="n">
        <v>14585</v>
      </c>
      <c r="IO8" s="172" t="n">
        <v>13457</v>
      </c>
      <c r="IP8" s="172" t="n">
        <v>348</v>
      </c>
      <c r="IQ8" s="172" t="n">
        <v>376</v>
      </c>
      <c r="IR8" s="172" t="n">
        <v>15</v>
      </c>
      <c r="IS8" s="186" t="n">
        <v>12</v>
      </c>
      <c r="IT8" s="194" t="n">
        <v>96.3138881455713</v>
      </c>
      <c r="IU8" s="176" t="n">
        <v>96.2296858071506</v>
      </c>
      <c r="IV8" s="176" t="n">
        <v>3.66604227990367</v>
      </c>
      <c r="IW8" s="176" t="n">
        <v>3.73420007222824</v>
      </c>
      <c r="IX8" s="176" t="n">
        <v>0.0200695745250201</v>
      </c>
      <c r="IY8" s="176" t="n">
        <v>0.0361141206211629</v>
      </c>
      <c r="IZ8" s="176" t="n">
        <v>97.5715814824726</v>
      </c>
      <c r="JA8" s="176" t="n">
        <v>97.1975442397978</v>
      </c>
      <c r="JB8" s="176" t="n">
        <v>2.32807064490233</v>
      </c>
      <c r="JC8" s="176" t="n">
        <v>2.71578187071145</v>
      </c>
      <c r="JD8" s="176" t="n">
        <v>0.1003478726251</v>
      </c>
      <c r="JE8" s="177" t="n">
        <v>0.0866738894907909</v>
      </c>
      <c r="JF8" s="174" t="n">
        <v>14109</v>
      </c>
      <c r="JG8" s="175" t="n">
        <v>943</v>
      </c>
      <c r="JH8" s="175" t="n">
        <v>3830</v>
      </c>
      <c r="JI8" s="175" t="n">
        <v>5843</v>
      </c>
      <c r="JJ8" s="175" t="n">
        <v>2828</v>
      </c>
      <c r="JK8" s="175" t="n">
        <v>578</v>
      </c>
      <c r="JL8" s="175" t="n">
        <v>81</v>
      </c>
      <c r="JM8" s="175" t="n">
        <v>6</v>
      </c>
      <c r="JN8" s="175" t="n">
        <v>10657</v>
      </c>
      <c r="JO8" s="175" t="n">
        <v>3138</v>
      </c>
      <c r="JP8" s="183" t="n">
        <v>535</v>
      </c>
      <c r="JQ8" s="179" t="n">
        <v>49.6114490664229</v>
      </c>
      <c r="JR8" s="179" t="n">
        <v>3.31586905306094</v>
      </c>
      <c r="JS8" s="179" t="n">
        <v>13.4674214986462</v>
      </c>
      <c r="JT8" s="179" t="n">
        <v>20.5457294560287</v>
      </c>
      <c r="JU8" s="179" t="n">
        <v>9.94409086114139</v>
      </c>
      <c r="JV8" s="179" t="n">
        <v>2.03242026794191</v>
      </c>
      <c r="JW8" s="179" t="n">
        <v>0.284820141355181</v>
      </c>
      <c r="JX8" s="179" t="n">
        <v>0.0210977882485319</v>
      </c>
      <c r="JY8" s="179" t="n">
        <v>37.4731882274342</v>
      </c>
      <c r="JZ8" s="179" t="n">
        <v>11.0341432539822</v>
      </c>
      <c r="KA8" s="179" t="n">
        <v>1.88121945216077</v>
      </c>
      <c r="KB8" s="197" t="s">
        <v>488</v>
      </c>
      <c r="KC8" s="172" t="s">
        <v>488</v>
      </c>
      <c r="KD8" s="172" t="s">
        <v>488</v>
      </c>
      <c r="KE8" s="172" t="s">
        <v>488</v>
      </c>
      <c r="KF8" s="172" t="s">
        <v>488</v>
      </c>
      <c r="KG8" s="172" t="s">
        <v>488</v>
      </c>
      <c r="KH8" s="172" t="s">
        <v>488</v>
      </c>
      <c r="KI8" s="172" t="s">
        <v>488</v>
      </c>
      <c r="KJ8" s="172" t="s">
        <v>488</v>
      </c>
      <c r="KK8" s="172" t="s">
        <v>488</v>
      </c>
      <c r="KL8" s="172" t="s">
        <v>488</v>
      </c>
      <c r="KM8" s="172" t="s">
        <v>488</v>
      </c>
      <c r="KN8" s="172" t="s">
        <v>488</v>
      </c>
      <c r="KO8" s="172" t="s">
        <v>488</v>
      </c>
      <c r="KP8" s="172" t="s">
        <v>488</v>
      </c>
      <c r="KQ8" s="172" t="s">
        <v>488</v>
      </c>
      <c r="KR8" s="172" t="s">
        <v>488</v>
      </c>
      <c r="KS8" s="172" t="s">
        <v>488</v>
      </c>
      <c r="KT8" s="172" t="s">
        <v>488</v>
      </c>
      <c r="KU8" s="185" t="s">
        <v>488</v>
      </c>
      <c r="KV8" s="198" t="s">
        <v>488</v>
      </c>
      <c r="KW8" s="199" t="s">
        <v>488</v>
      </c>
      <c r="KX8" s="199" t="s">
        <v>488</v>
      </c>
      <c r="KY8" s="199" t="s">
        <v>488</v>
      </c>
      <c r="KZ8" s="199" t="s">
        <v>488</v>
      </c>
      <c r="LA8" s="199" t="s">
        <v>488</v>
      </c>
      <c r="LB8" s="199" t="s">
        <v>488</v>
      </c>
      <c r="LC8" s="196" t="s">
        <v>488</v>
      </c>
      <c r="LD8" s="200" t="s">
        <v>488</v>
      </c>
      <c r="LE8" s="182" t="s">
        <v>488</v>
      </c>
      <c r="LF8" s="182" t="s">
        <v>488</v>
      </c>
      <c r="LG8" s="182" t="s">
        <v>488</v>
      </c>
      <c r="LH8" s="182" t="s">
        <v>488</v>
      </c>
      <c r="LI8" s="182" t="s">
        <v>488</v>
      </c>
      <c r="LJ8" s="182" t="s">
        <v>488</v>
      </c>
      <c r="LK8" s="182" t="s">
        <v>488</v>
      </c>
      <c r="LL8" s="182" t="s">
        <v>488</v>
      </c>
      <c r="LM8" s="182" t="s">
        <v>488</v>
      </c>
      <c r="LN8" s="182" t="s">
        <v>488</v>
      </c>
      <c r="LO8" s="182" t="s">
        <v>488</v>
      </c>
      <c r="LP8" s="182" t="s">
        <v>488</v>
      </c>
      <c r="LQ8" s="182" t="s">
        <v>488</v>
      </c>
      <c r="LR8" s="182" t="s">
        <v>488</v>
      </c>
      <c r="LS8" s="182" t="s">
        <v>488</v>
      </c>
      <c r="LT8" s="182" t="s">
        <v>488</v>
      </c>
      <c r="LU8" s="182" t="s">
        <v>488</v>
      </c>
      <c r="LV8" s="182" t="s">
        <v>488</v>
      </c>
      <c r="LW8" s="182" t="s">
        <v>488</v>
      </c>
      <c r="LX8" s="182" t="s">
        <v>488</v>
      </c>
      <c r="LY8" s="182" t="s">
        <v>488</v>
      </c>
      <c r="LZ8" s="182" t="s">
        <v>488</v>
      </c>
      <c r="MA8" s="201" t="s">
        <v>488</v>
      </c>
      <c r="MB8" s="200" t="s">
        <v>488</v>
      </c>
      <c r="MC8" s="182" t="s">
        <v>488</v>
      </c>
      <c r="MD8" s="182" t="s">
        <v>488</v>
      </c>
      <c r="ME8" s="182" t="s">
        <v>488</v>
      </c>
      <c r="MF8" s="182" t="s">
        <v>488</v>
      </c>
      <c r="MG8" s="182" t="s">
        <v>488</v>
      </c>
      <c r="MH8" s="182" t="s">
        <v>488</v>
      </c>
      <c r="MI8" s="182" t="s">
        <v>488</v>
      </c>
      <c r="MJ8" s="182" t="s">
        <v>488</v>
      </c>
      <c r="MK8" s="182" t="s">
        <v>488</v>
      </c>
      <c r="ML8" s="182" t="s">
        <v>488</v>
      </c>
      <c r="MM8" s="182" t="s">
        <v>488</v>
      </c>
      <c r="MN8" s="182" t="s">
        <v>488</v>
      </c>
      <c r="MO8" s="182" t="s">
        <v>488</v>
      </c>
      <c r="MP8" s="182" t="s">
        <v>488</v>
      </c>
      <c r="MQ8" s="182" t="s">
        <v>488</v>
      </c>
      <c r="MR8" s="182" t="s">
        <v>488</v>
      </c>
      <c r="MS8" s="182" t="s">
        <v>488</v>
      </c>
      <c r="MT8" s="182" t="s">
        <v>488</v>
      </c>
      <c r="MU8" s="182" t="s">
        <v>488</v>
      </c>
      <c r="MV8" s="182" t="s">
        <v>488</v>
      </c>
      <c r="MW8" s="182" t="s">
        <v>488</v>
      </c>
      <c r="MX8" s="182" t="s">
        <v>488</v>
      </c>
      <c r="MY8" s="182" t="s">
        <v>488</v>
      </c>
      <c r="MZ8" s="182" t="s">
        <v>488</v>
      </c>
      <c r="NA8" s="182" t="s">
        <v>488</v>
      </c>
      <c r="NB8" s="182" t="s">
        <v>488</v>
      </c>
      <c r="NC8" s="182" t="s">
        <v>488</v>
      </c>
      <c r="ND8" s="182" t="s">
        <v>488</v>
      </c>
      <c r="NE8" s="182" t="s">
        <v>488</v>
      </c>
      <c r="NF8" s="182" t="s">
        <v>488</v>
      </c>
      <c r="NG8" s="182" t="s">
        <v>488</v>
      </c>
      <c r="NH8" s="182" t="s">
        <v>488</v>
      </c>
      <c r="NI8" s="201" t="s">
        <v>488</v>
      </c>
      <c r="NJ8" s="174" t="n">
        <v>923</v>
      </c>
      <c r="NK8" s="175" t="n">
        <v>962</v>
      </c>
      <c r="NL8" s="175" t="n">
        <v>644</v>
      </c>
      <c r="NM8" s="175" t="n">
        <v>451</v>
      </c>
      <c r="NN8" s="175" t="n">
        <v>603</v>
      </c>
      <c r="NO8" s="175" t="n">
        <v>433</v>
      </c>
      <c r="NP8" s="175" t="n">
        <v>41</v>
      </c>
      <c r="NQ8" s="175" t="n">
        <v>18</v>
      </c>
      <c r="NR8" s="175" t="n">
        <v>279</v>
      </c>
      <c r="NS8" s="175" t="n">
        <v>510</v>
      </c>
      <c r="NT8" s="185" t="n">
        <f aca="false">NM8/(NL8+NM8)*100</f>
        <v>41.1872146118722</v>
      </c>
      <c r="NU8" s="193" t="n">
        <v>69.8</v>
      </c>
      <c r="NV8" s="193" t="n">
        <v>46.9</v>
      </c>
      <c r="NW8" s="193" t="s">
        <v>488</v>
      </c>
      <c r="NX8" s="193" t="s">
        <v>488</v>
      </c>
      <c r="NY8" s="193" t="s">
        <v>488</v>
      </c>
      <c r="NZ8" s="193" t="s">
        <v>488</v>
      </c>
      <c r="OA8" s="193" t="s">
        <v>488</v>
      </c>
      <c r="OB8" s="193" t="s">
        <v>488</v>
      </c>
      <c r="OC8" s="193" t="s">
        <v>488</v>
      </c>
      <c r="OD8" s="193" t="s">
        <v>488</v>
      </c>
      <c r="OE8" s="193" t="s">
        <v>488</v>
      </c>
      <c r="OF8" s="193" t="s">
        <v>488</v>
      </c>
      <c r="OG8" s="193" t="s">
        <v>488</v>
      </c>
      <c r="OH8" s="193" t="s">
        <v>488</v>
      </c>
      <c r="OI8" s="193" t="s">
        <v>488</v>
      </c>
      <c r="OJ8" s="202" t="s">
        <v>488</v>
      </c>
      <c r="OK8" s="197" t="s">
        <v>488</v>
      </c>
      <c r="OL8" s="193" t="s">
        <v>488</v>
      </c>
      <c r="OM8" s="193" t="s">
        <v>488</v>
      </c>
      <c r="ON8" s="193" t="s">
        <v>488</v>
      </c>
      <c r="OO8" s="193" t="s">
        <v>488</v>
      </c>
      <c r="OP8" s="193" t="s">
        <v>488</v>
      </c>
      <c r="OQ8" s="193" t="s">
        <v>488</v>
      </c>
      <c r="OR8" s="193" t="s">
        <v>488</v>
      </c>
      <c r="OS8" s="193" t="s">
        <v>488</v>
      </c>
      <c r="OT8" s="193" t="s">
        <v>488</v>
      </c>
      <c r="OU8" s="193" t="s">
        <v>488</v>
      </c>
      <c r="OV8" s="193" t="s">
        <v>488</v>
      </c>
      <c r="OW8" s="193" t="s">
        <v>488</v>
      </c>
      <c r="OX8" s="202" t="s">
        <v>488</v>
      </c>
      <c r="OY8" s="193" t="s">
        <v>488</v>
      </c>
      <c r="OZ8" s="193" t="s">
        <v>488</v>
      </c>
      <c r="PA8" s="193" t="s">
        <v>488</v>
      </c>
      <c r="PB8" s="193" t="s">
        <v>488</v>
      </c>
      <c r="PC8" s="193" t="s">
        <v>488</v>
      </c>
      <c r="PD8" s="193" t="s">
        <v>488</v>
      </c>
      <c r="PE8" s="193" t="s">
        <v>488</v>
      </c>
      <c r="PF8" s="193" t="s">
        <v>488</v>
      </c>
      <c r="PG8" s="193" t="s">
        <v>488</v>
      </c>
      <c r="PH8" s="193" t="s">
        <v>488</v>
      </c>
      <c r="PI8" s="193" t="s">
        <v>488</v>
      </c>
      <c r="PJ8" s="193" t="s">
        <v>488</v>
      </c>
      <c r="PK8" s="193" t="s">
        <v>488</v>
      </c>
      <c r="PL8" s="193" t="s">
        <v>488</v>
      </c>
      <c r="PM8" s="193" t="s">
        <v>488</v>
      </c>
      <c r="PN8" s="193" t="s">
        <v>488</v>
      </c>
      <c r="PO8" s="193" t="s">
        <v>488</v>
      </c>
      <c r="PP8" s="202" t="s">
        <v>488</v>
      </c>
      <c r="PQ8" s="193" t="s">
        <v>488</v>
      </c>
      <c r="PR8" s="193" t="s">
        <v>488</v>
      </c>
      <c r="PS8" s="193" t="s">
        <v>488</v>
      </c>
      <c r="PT8" s="193" t="s">
        <v>488</v>
      </c>
      <c r="PU8" s="193" t="s">
        <v>488</v>
      </c>
      <c r="PV8" s="193" t="s">
        <v>488</v>
      </c>
      <c r="PW8" s="193" t="s">
        <v>488</v>
      </c>
      <c r="PX8" s="193" t="s">
        <v>488</v>
      </c>
      <c r="PY8" s="193" t="s">
        <v>488</v>
      </c>
      <c r="PZ8" s="193" t="s">
        <v>488</v>
      </c>
      <c r="QA8" s="193" t="s">
        <v>488</v>
      </c>
      <c r="QB8" s="193" t="s">
        <v>488</v>
      </c>
      <c r="QC8" s="193" t="s">
        <v>488</v>
      </c>
      <c r="QD8" s="202" t="s">
        <v>488</v>
      </c>
      <c r="QE8" s="193" t="s">
        <v>488</v>
      </c>
      <c r="QF8" s="193" t="s">
        <v>488</v>
      </c>
      <c r="QG8" s="193" t="s">
        <v>488</v>
      </c>
      <c r="QH8" s="193" t="s">
        <v>488</v>
      </c>
      <c r="QI8" s="193" t="s">
        <v>488</v>
      </c>
      <c r="QJ8" s="193" t="s">
        <v>488</v>
      </c>
      <c r="QK8" s="193" t="s">
        <v>488</v>
      </c>
      <c r="QL8" s="193" t="s">
        <v>488</v>
      </c>
      <c r="QM8" s="193" t="s">
        <v>488</v>
      </c>
      <c r="QN8" s="193" t="s">
        <v>488</v>
      </c>
      <c r="QO8" s="193" t="s">
        <v>488</v>
      </c>
      <c r="QP8" s="202" t="s">
        <v>488</v>
      </c>
      <c r="QQ8" s="203" t="n">
        <v>6.4</v>
      </c>
      <c r="QR8" s="203" t="n">
        <v>4</v>
      </c>
      <c r="QS8" s="193" t="s">
        <v>488</v>
      </c>
      <c r="QT8" s="193" t="s">
        <v>488</v>
      </c>
      <c r="QU8" s="193" t="s">
        <v>488</v>
      </c>
      <c r="QV8" s="193" t="s">
        <v>488</v>
      </c>
      <c r="QW8" s="193" t="s">
        <v>488</v>
      </c>
      <c r="QX8" s="193" t="s">
        <v>488</v>
      </c>
      <c r="QY8" s="193" t="s">
        <v>488</v>
      </c>
      <c r="QZ8" s="193" t="s">
        <v>488</v>
      </c>
      <c r="RA8" s="193" t="s">
        <v>488</v>
      </c>
      <c r="RB8" s="193" t="s">
        <v>488</v>
      </c>
      <c r="RC8" s="193" t="s">
        <v>488</v>
      </c>
      <c r="RD8" s="193" t="s">
        <v>488</v>
      </c>
      <c r="RE8" s="193" t="s">
        <v>488</v>
      </c>
      <c r="RF8" s="193" t="s">
        <v>488</v>
      </c>
      <c r="RG8" s="197" t="s">
        <v>488</v>
      </c>
      <c r="RH8" s="193" t="s">
        <v>488</v>
      </c>
      <c r="RI8" s="193" t="s">
        <v>488</v>
      </c>
      <c r="RJ8" s="193" t="s">
        <v>488</v>
      </c>
      <c r="RK8" s="193" t="s">
        <v>488</v>
      </c>
      <c r="RL8" s="193" t="s">
        <v>488</v>
      </c>
      <c r="RM8" s="193" t="s">
        <v>488</v>
      </c>
      <c r="RN8" s="193" t="s">
        <v>488</v>
      </c>
      <c r="RO8" s="193" t="s">
        <v>488</v>
      </c>
      <c r="RP8" s="193" t="s">
        <v>488</v>
      </c>
      <c r="RQ8" s="193" t="s">
        <v>488</v>
      </c>
      <c r="RR8" s="193" t="s">
        <v>488</v>
      </c>
      <c r="RS8" s="193" t="s">
        <v>488</v>
      </c>
      <c r="RT8" s="193" t="s">
        <v>488</v>
      </c>
      <c r="RU8" s="193" t="s">
        <v>488</v>
      </c>
      <c r="RV8" s="193" t="s">
        <v>488</v>
      </c>
      <c r="RW8" s="193" t="s">
        <v>488</v>
      </c>
      <c r="RX8" s="193" t="s">
        <v>488</v>
      </c>
      <c r="RY8" s="193" t="s">
        <v>488</v>
      </c>
      <c r="RZ8" s="193" t="s">
        <v>488</v>
      </c>
      <c r="SA8" s="139" t="s">
        <v>488</v>
      </c>
      <c r="SB8" s="172" t="s">
        <v>488</v>
      </c>
      <c r="SC8" s="172" t="s">
        <v>488</v>
      </c>
      <c r="SD8" s="172" t="s">
        <v>488</v>
      </c>
      <c r="SE8" s="172" t="s">
        <v>488</v>
      </c>
      <c r="SF8" s="172" t="s">
        <v>488</v>
      </c>
      <c r="SG8" s="172" t="s">
        <v>488</v>
      </c>
      <c r="SH8" s="172" t="s">
        <v>488</v>
      </c>
      <c r="SI8" s="172" t="s">
        <v>488</v>
      </c>
      <c r="SJ8" s="172" t="s">
        <v>488</v>
      </c>
      <c r="SK8" s="172" t="s">
        <v>488</v>
      </c>
      <c r="SL8" s="173" t="s">
        <v>488</v>
      </c>
      <c r="SM8" s="172" t="s">
        <v>488</v>
      </c>
      <c r="SN8" s="173" t="s">
        <v>488</v>
      </c>
      <c r="SO8" s="173" t="s">
        <v>488</v>
      </c>
      <c r="SP8" s="173" t="s">
        <v>488</v>
      </c>
      <c r="SQ8" s="173" t="s">
        <v>488</v>
      </c>
      <c r="SR8" s="173" t="s">
        <v>488</v>
      </c>
      <c r="SS8" s="139" t="s">
        <v>488</v>
      </c>
      <c r="ST8" s="172" t="s">
        <v>488</v>
      </c>
      <c r="SU8" s="172" t="s">
        <v>488</v>
      </c>
      <c r="SV8" s="172" t="s">
        <v>488</v>
      </c>
      <c r="SW8" s="172" t="s">
        <v>488</v>
      </c>
      <c r="SX8" s="172" t="s">
        <v>488</v>
      </c>
      <c r="SY8" s="172" t="s">
        <v>488</v>
      </c>
      <c r="SZ8" s="172" t="s">
        <v>488</v>
      </c>
      <c r="TA8" s="172" t="s">
        <v>488</v>
      </c>
      <c r="TB8" s="172" t="s">
        <v>488</v>
      </c>
      <c r="TC8" s="172" t="s">
        <v>488</v>
      </c>
      <c r="TD8" s="172" t="s">
        <v>488</v>
      </c>
      <c r="TE8" s="172" t="s">
        <v>488</v>
      </c>
      <c r="TF8" s="172" t="s">
        <v>488</v>
      </c>
      <c r="TG8" s="172" t="s">
        <v>488</v>
      </c>
      <c r="TH8" s="172" t="s">
        <v>488</v>
      </c>
      <c r="TI8" s="172" t="s">
        <v>488</v>
      </c>
      <c r="TJ8" s="172" t="s">
        <v>488</v>
      </c>
      <c r="TK8" s="204" t="s">
        <v>488</v>
      </c>
      <c r="TL8" s="172" t="s">
        <v>488</v>
      </c>
      <c r="TM8" s="172" t="s">
        <v>488</v>
      </c>
      <c r="TN8" s="172" t="s">
        <v>488</v>
      </c>
      <c r="TO8" s="172" t="s">
        <v>488</v>
      </c>
      <c r="TP8" s="172" t="s">
        <v>488</v>
      </c>
      <c r="TQ8" s="172" t="s">
        <v>488</v>
      </c>
      <c r="TR8" s="172" t="s">
        <v>488</v>
      </c>
      <c r="TS8" s="172" t="s">
        <v>488</v>
      </c>
      <c r="TT8" s="205" t="s">
        <v>488</v>
      </c>
      <c r="TU8" s="172" t="s">
        <v>488</v>
      </c>
      <c r="TV8" s="172" t="s">
        <v>488</v>
      </c>
      <c r="TW8" s="172" t="s">
        <v>488</v>
      </c>
      <c r="TX8" s="172" t="s">
        <v>488</v>
      </c>
      <c r="TY8" s="172" t="s">
        <v>488</v>
      </c>
      <c r="TZ8" s="172" t="s">
        <v>488</v>
      </c>
      <c r="UA8" s="172" t="s">
        <v>488</v>
      </c>
      <c r="UB8" s="172" t="s">
        <v>488</v>
      </c>
      <c r="UC8" s="172" t="s">
        <v>488</v>
      </c>
      <c r="UD8" s="172" t="s">
        <v>488</v>
      </c>
      <c r="UE8" s="172" t="s">
        <v>488</v>
      </c>
      <c r="UF8" s="172" t="s">
        <v>488</v>
      </c>
      <c r="UG8" s="172" t="s">
        <v>488</v>
      </c>
      <c r="UH8" s="172" t="s">
        <v>488</v>
      </c>
      <c r="UI8" s="172" t="s">
        <v>488</v>
      </c>
      <c r="UJ8" s="172" t="s">
        <v>488</v>
      </c>
      <c r="UK8" s="172" t="s">
        <v>488</v>
      </c>
      <c r="UL8" s="205" t="s">
        <v>488</v>
      </c>
      <c r="UM8" s="172" t="s">
        <v>488</v>
      </c>
      <c r="UN8" s="172" t="s">
        <v>488</v>
      </c>
      <c r="UO8" s="172" t="s">
        <v>488</v>
      </c>
      <c r="UP8" s="172" t="s">
        <v>488</v>
      </c>
      <c r="UQ8" s="172" t="s">
        <v>488</v>
      </c>
      <c r="UR8" s="172" t="s">
        <v>488</v>
      </c>
      <c r="US8" s="172" t="s">
        <v>488</v>
      </c>
      <c r="UT8" s="172" t="s">
        <v>488</v>
      </c>
      <c r="UU8" s="172" t="s">
        <v>488</v>
      </c>
      <c r="UV8" s="186" t="s">
        <v>488</v>
      </c>
      <c r="UW8" s="172" t="s">
        <v>488</v>
      </c>
      <c r="UX8" s="172" t="s">
        <v>488</v>
      </c>
      <c r="UY8" s="172" t="s">
        <v>488</v>
      </c>
      <c r="UZ8" s="172" t="s">
        <v>488</v>
      </c>
      <c r="VA8" s="172" t="s">
        <v>488</v>
      </c>
      <c r="VB8" s="172" t="s">
        <v>488</v>
      </c>
      <c r="VC8" s="172" t="s">
        <v>488</v>
      </c>
      <c r="VD8" s="172" t="s">
        <v>488</v>
      </c>
      <c r="VE8" s="172" t="s">
        <v>488</v>
      </c>
      <c r="VF8" s="172" t="s">
        <v>488</v>
      </c>
      <c r="VG8" s="172" t="s">
        <v>488</v>
      </c>
      <c r="VH8" s="172" t="s">
        <v>488</v>
      </c>
      <c r="VI8" s="172" t="s">
        <v>488</v>
      </c>
      <c r="VJ8" s="172" t="s">
        <v>488</v>
      </c>
      <c r="VK8" s="172" t="s">
        <v>488</v>
      </c>
      <c r="VL8" s="172" t="s">
        <v>488</v>
      </c>
      <c r="VM8" s="172" t="s">
        <v>488</v>
      </c>
      <c r="VN8" s="172" t="s">
        <v>488</v>
      </c>
      <c r="VO8" s="172" t="s">
        <v>488</v>
      </c>
      <c r="VP8" s="172" t="s">
        <v>488</v>
      </c>
      <c r="VQ8" s="172" t="s">
        <v>488</v>
      </c>
      <c r="VR8" s="172" t="s">
        <v>488</v>
      </c>
      <c r="VS8" s="172" t="s">
        <v>488</v>
      </c>
      <c r="VT8" s="172" t="s">
        <v>488</v>
      </c>
      <c r="VU8" s="172" t="s">
        <v>488</v>
      </c>
      <c r="VV8" s="205" t="s">
        <v>488</v>
      </c>
      <c r="VW8" s="172" t="s">
        <v>488</v>
      </c>
      <c r="VX8" s="172" t="s">
        <v>488</v>
      </c>
      <c r="VY8" s="205" t="s">
        <v>488</v>
      </c>
      <c r="VZ8" s="172" t="s">
        <v>488</v>
      </c>
      <c r="WA8" s="172" t="s">
        <v>488</v>
      </c>
      <c r="WB8" s="172" t="s">
        <v>488</v>
      </c>
      <c r="WC8" s="172" t="s">
        <v>488</v>
      </c>
      <c r="WD8" s="172" t="s">
        <v>488</v>
      </c>
      <c r="WE8" s="172" t="s">
        <v>488</v>
      </c>
      <c r="WF8" s="172" t="s">
        <v>488</v>
      </c>
      <c r="WG8" s="172" t="s">
        <v>488</v>
      </c>
      <c r="WH8" s="172" t="s">
        <v>488</v>
      </c>
      <c r="WI8" s="172" t="s">
        <v>488</v>
      </c>
      <c r="WJ8" s="172" t="s">
        <v>488</v>
      </c>
      <c r="WK8" s="172" t="s">
        <v>488</v>
      </c>
      <c r="WL8" s="172" t="s">
        <v>488</v>
      </c>
      <c r="WM8" s="172" t="s">
        <v>488</v>
      </c>
      <c r="WN8" s="172" t="s">
        <v>488</v>
      </c>
      <c r="WO8" s="172" t="s">
        <v>488</v>
      </c>
      <c r="WP8" s="172" t="s">
        <v>488</v>
      </c>
      <c r="WQ8" s="172" t="s">
        <v>488</v>
      </c>
      <c r="WR8" s="172" t="s">
        <v>488</v>
      </c>
      <c r="WS8" s="172" t="s">
        <v>488</v>
      </c>
      <c r="WT8" s="172" t="s">
        <v>488</v>
      </c>
      <c r="WU8" s="172" t="s">
        <v>488</v>
      </c>
      <c r="WV8" s="172" t="s">
        <v>488</v>
      </c>
      <c r="WW8" s="172" t="s">
        <v>488</v>
      </c>
      <c r="WX8" s="172" t="s">
        <v>488</v>
      </c>
      <c r="WY8" s="205" t="s">
        <v>488</v>
      </c>
      <c r="WZ8" s="172" t="s">
        <v>488</v>
      </c>
      <c r="XA8" s="172" t="s">
        <v>488</v>
      </c>
      <c r="XB8" s="186" t="s">
        <v>488</v>
      </c>
      <c r="XC8" s="172" t="s">
        <v>488</v>
      </c>
      <c r="XD8" s="172" t="s">
        <v>488</v>
      </c>
      <c r="XE8" s="172" t="s">
        <v>488</v>
      </c>
      <c r="XF8" s="172" t="s">
        <v>488</v>
      </c>
      <c r="XG8" s="172" t="s">
        <v>488</v>
      </c>
      <c r="XH8" s="172" t="s">
        <v>488</v>
      </c>
      <c r="XI8" s="172" t="s">
        <v>488</v>
      </c>
      <c r="XJ8" s="172" t="s">
        <v>488</v>
      </c>
      <c r="XK8" s="172" t="s">
        <v>488</v>
      </c>
      <c r="XL8" s="172" t="s">
        <v>488</v>
      </c>
      <c r="XM8" s="172" t="s">
        <v>488</v>
      </c>
      <c r="XN8" s="172" t="s">
        <v>488</v>
      </c>
      <c r="XO8" s="172" t="s">
        <v>488</v>
      </c>
      <c r="XP8" s="172" t="s">
        <v>488</v>
      </c>
      <c r="XQ8" s="172" t="s">
        <v>488</v>
      </c>
      <c r="XR8" s="172" t="s">
        <v>488</v>
      </c>
      <c r="XS8" s="172" t="s">
        <v>488</v>
      </c>
      <c r="XT8" s="172" t="s">
        <v>488</v>
      </c>
      <c r="XU8" s="172" t="s">
        <v>488</v>
      </c>
      <c r="XV8" s="205" t="s">
        <v>488</v>
      </c>
      <c r="XW8" s="172" t="s">
        <v>488</v>
      </c>
      <c r="XX8" s="172" t="s">
        <v>488</v>
      </c>
      <c r="XY8" s="172" t="s">
        <v>488</v>
      </c>
      <c r="XZ8" s="172" t="s">
        <v>488</v>
      </c>
      <c r="YA8" s="172" t="s">
        <v>488</v>
      </c>
      <c r="YB8" s="172" t="s">
        <v>488</v>
      </c>
      <c r="YC8" s="172" t="s">
        <v>488</v>
      </c>
      <c r="YD8" s="172" t="s">
        <v>488</v>
      </c>
      <c r="YE8" s="172" t="s">
        <v>488</v>
      </c>
      <c r="YF8" s="205" t="s">
        <v>488</v>
      </c>
      <c r="YG8" s="172" t="s">
        <v>488</v>
      </c>
      <c r="YH8" s="172" t="s">
        <v>488</v>
      </c>
      <c r="YI8" s="172" t="s">
        <v>488</v>
      </c>
      <c r="YJ8" s="172" t="s">
        <v>488</v>
      </c>
      <c r="YK8" s="172" t="s">
        <v>488</v>
      </c>
      <c r="YL8" s="172" t="s">
        <v>488</v>
      </c>
      <c r="YM8" s="172" t="s">
        <v>488</v>
      </c>
      <c r="YN8" s="172" t="s">
        <v>488</v>
      </c>
      <c r="YO8" s="172" t="s">
        <v>488</v>
      </c>
      <c r="YP8" s="172" t="s">
        <v>488</v>
      </c>
      <c r="YQ8" s="172" t="s">
        <v>488</v>
      </c>
      <c r="YR8" s="172" t="s">
        <v>488</v>
      </c>
      <c r="YS8" s="172" t="s">
        <v>488</v>
      </c>
      <c r="YT8" s="172" t="s">
        <v>488</v>
      </c>
      <c r="YU8" s="172" t="s">
        <v>488</v>
      </c>
      <c r="YV8" s="172" t="s">
        <v>488</v>
      </c>
      <c r="YW8" s="172" t="s">
        <v>488</v>
      </c>
      <c r="YX8" s="172" t="s">
        <v>488</v>
      </c>
      <c r="YY8" s="172" t="s">
        <v>488</v>
      </c>
      <c r="YZ8" s="205" t="s">
        <v>488</v>
      </c>
      <c r="ZA8" s="172" t="s">
        <v>488</v>
      </c>
      <c r="ZB8" s="172" t="s">
        <v>488</v>
      </c>
      <c r="ZC8" s="172" t="s">
        <v>488</v>
      </c>
      <c r="ZD8" s="172" t="s">
        <v>488</v>
      </c>
      <c r="ZE8" s="172" t="s">
        <v>488</v>
      </c>
      <c r="ZF8" s="172" t="s">
        <v>488</v>
      </c>
      <c r="ZG8" s="172" t="s">
        <v>488</v>
      </c>
      <c r="ZH8" s="172" t="s">
        <v>488</v>
      </c>
      <c r="ZI8" s="172" t="s">
        <v>488</v>
      </c>
      <c r="ZJ8" s="172" t="s">
        <v>488</v>
      </c>
      <c r="ZK8" s="206" t="n">
        <v>1176</v>
      </c>
      <c r="ZL8" s="129" t="n">
        <v>1012</v>
      </c>
      <c r="ZM8" s="13" t="s">
        <v>488</v>
      </c>
      <c r="ZN8" s="119" t="s">
        <v>488</v>
      </c>
      <c r="ZO8" s="207" t="s">
        <v>488</v>
      </c>
      <c r="ZP8" s="208" t="s">
        <v>488</v>
      </c>
      <c r="ZQ8" s="208" t="s">
        <v>488</v>
      </c>
      <c r="ZR8" s="208" t="s">
        <v>488</v>
      </c>
      <c r="ZS8" s="174" t="n">
        <v>4</v>
      </c>
      <c r="ZT8" s="172" t="s">
        <v>489</v>
      </c>
      <c r="ZU8" s="172" t="s">
        <v>489</v>
      </c>
      <c r="ZV8" s="172" t="n">
        <v>2</v>
      </c>
      <c r="ZW8" s="179" t="n">
        <f aca="false">ZV8/ZV8*100</f>
        <v>100</v>
      </c>
      <c r="ZX8" s="172" t="s">
        <v>489</v>
      </c>
      <c r="ZY8" s="179" t="s">
        <v>489</v>
      </c>
      <c r="ZZ8" s="172" t="s">
        <v>489</v>
      </c>
      <c r="AAA8" s="179" t="s">
        <v>489</v>
      </c>
      <c r="AAB8" s="172" t="s">
        <v>489</v>
      </c>
      <c r="AAC8" s="179" t="s">
        <v>489</v>
      </c>
      <c r="AAD8" s="172" t="n">
        <v>2</v>
      </c>
      <c r="AAE8" s="179" t="n">
        <f aca="false">AAD8/AAD8*100</f>
        <v>100</v>
      </c>
      <c r="AAF8" s="172" t="s">
        <v>489</v>
      </c>
      <c r="AAG8" s="179" t="s">
        <v>489</v>
      </c>
      <c r="AAH8" s="172" t="s">
        <v>489</v>
      </c>
      <c r="AAI8" s="179" t="s">
        <v>489</v>
      </c>
      <c r="AAJ8" s="172" t="s">
        <v>489</v>
      </c>
      <c r="AAK8" s="179" t="s">
        <v>489</v>
      </c>
      <c r="AAL8" s="172" t="s">
        <v>489</v>
      </c>
      <c r="AAM8" s="179" t="s">
        <v>489</v>
      </c>
      <c r="AAN8" s="172" t="s">
        <v>489</v>
      </c>
      <c r="AAO8" s="179" t="s">
        <v>489</v>
      </c>
      <c r="AAP8" s="172" t="s">
        <v>489</v>
      </c>
      <c r="AAQ8" s="209" t="s">
        <v>489</v>
      </c>
      <c r="AAR8" s="210" t="s">
        <v>489</v>
      </c>
      <c r="AAS8" s="211" t="s">
        <v>489</v>
      </c>
      <c r="AAT8" s="211" t="s">
        <v>489</v>
      </c>
      <c r="AAU8" s="211" t="s">
        <v>489</v>
      </c>
      <c r="AAV8" s="212" t="s">
        <v>488</v>
      </c>
      <c r="AAW8" s="184" t="s">
        <v>488</v>
      </c>
      <c r="AAX8" s="184" t="s">
        <v>488</v>
      </c>
      <c r="AAY8" s="184" t="s">
        <v>488</v>
      </c>
      <c r="AAZ8" s="184" t="s">
        <v>488</v>
      </c>
      <c r="ABA8" s="184" t="s">
        <v>488</v>
      </c>
      <c r="ABB8" s="184" t="s">
        <v>488</v>
      </c>
      <c r="ABC8" s="184" t="s">
        <v>488</v>
      </c>
      <c r="ABD8" s="184" t="s">
        <v>488</v>
      </c>
      <c r="ABE8" s="184" t="s">
        <v>488</v>
      </c>
      <c r="ABF8" s="184" t="s">
        <v>488</v>
      </c>
      <c r="ABG8" s="185" t="s">
        <v>488</v>
      </c>
      <c r="ABH8" s="184" t="s">
        <v>488</v>
      </c>
      <c r="ABI8" s="184" t="s">
        <v>488</v>
      </c>
      <c r="ABJ8" s="184" t="s">
        <v>488</v>
      </c>
      <c r="ABK8" s="184" t="s">
        <v>488</v>
      </c>
      <c r="ABL8" s="184" t="s">
        <v>488</v>
      </c>
      <c r="ABM8" s="184" t="s">
        <v>488</v>
      </c>
      <c r="ABN8" s="184" t="s">
        <v>488</v>
      </c>
      <c r="ABO8" s="184" t="s">
        <v>488</v>
      </c>
      <c r="ABP8" s="184" t="s">
        <v>488</v>
      </c>
      <c r="ABQ8" s="184" t="s">
        <v>488</v>
      </c>
      <c r="ABR8" s="184" t="s">
        <v>488</v>
      </c>
      <c r="ABS8" s="185" t="s">
        <v>488</v>
      </c>
      <c r="ABT8" s="184" t="s">
        <v>488</v>
      </c>
      <c r="ABU8" s="184" t="s">
        <v>488</v>
      </c>
      <c r="ABV8" s="185" t="s">
        <v>488</v>
      </c>
      <c r="ABW8" s="207" t="s">
        <v>488</v>
      </c>
      <c r="ABX8" s="208" t="s">
        <v>488</v>
      </c>
      <c r="ABY8" s="208" t="s">
        <v>488</v>
      </c>
      <c r="ABZ8" s="208" t="s">
        <v>488</v>
      </c>
      <c r="ACA8" s="213" t="s">
        <v>488</v>
      </c>
      <c r="ACB8" s="208" t="s">
        <v>488</v>
      </c>
      <c r="ACC8" s="208" t="s">
        <v>488</v>
      </c>
      <c r="ACD8" s="208" t="s">
        <v>488</v>
      </c>
      <c r="ACE8" s="213" t="s">
        <v>488</v>
      </c>
      <c r="ACF8" s="208" t="s">
        <v>488</v>
      </c>
      <c r="ACG8" s="208" t="s">
        <v>488</v>
      </c>
      <c r="ACH8" s="214" t="s">
        <v>488</v>
      </c>
      <c r="ACI8" s="215" t="s">
        <v>490</v>
      </c>
      <c r="ACJ8" s="215" t="s">
        <v>490</v>
      </c>
      <c r="ACK8" s="215" t="s">
        <v>490</v>
      </c>
      <c r="ACL8" s="215" t="s">
        <v>490</v>
      </c>
      <c r="ACM8" s="215" t="s">
        <v>490</v>
      </c>
      <c r="ACN8" s="215" t="s">
        <v>490</v>
      </c>
      <c r="ACO8" s="215" t="s">
        <v>490</v>
      </c>
      <c r="ACP8" s="215" t="s">
        <v>490</v>
      </c>
      <c r="ACQ8" s="215" t="s">
        <v>490</v>
      </c>
      <c r="ACR8" s="215" t="s">
        <v>490</v>
      </c>
      <c r="ACS8" s="215" t="s">
        <v>490</v>
      </c>
      <c r="ACT8" s="215" t="s">
        <v>490</v>
      </c>
      <c r="ACU8" s="215" t="s">
        <v>490</v>
      </c>
      <c r="ACV8" s="215" t="s">
        <v>490</v>
      </c>
      <c r="ACW8" s="215" t="s">
        <v>490</v>
      </c>
      <c r="ACX8" s="215" t="s">
        <v>490</v>
      </c>
      <c r="ACY8" s="215" t="s">
        <v>490</v>
      </c>
      <c r="ACZ8" s="215" t="s">
        <v>490</v>
      </c>
      <c r="ADA8" s="215" t="s">
        <v>490</v>
      </c>
      <c r="ADB8" s="215" t="s">
        <v>490</v>
      </c>
      <c r="ADC8" s="215" t="s">
        <v>490</v>
      </c>
      <c r="ADD8" s="215" t="s">
        <v>490</v>
      </c>
      <c r="ADE8" s="215" t="s">
        <v>490</v>
      </c>
      <c r="ADF8" s="215" t="s">
        <v>490</v>
      </c>
      <c r="ADG8" s="215" t="s">
        <v>490</v>
      </c>
      <c r="ADH8" s="215" t="s">
        <v>490</v>
      </c>
      <c r="ADI8" s="215" t="s">
        <v>490</v>
      </c>
      <c r="ADJ8" s="215" t="s">
        <v>490</v>
      </c>
      <c r="ADK8" s="207" t="s">
        <v>488</v>
      </c>
      <c r="ADL8" s="208" t="s">
        <v>488</v>
      </c>
      <c r="ADM8" s="208" t="s">
        <v>488</v>
      </c>
      <c r="ADN8" s="213" t="s">
        <v>488</v>
      </c>
      <c r="ADO8" s="208" t="s">
        <v>488</v>
      </c>
      <c r="ADP8" s="214" t="s">
        <v>488</v>
      </c>
      <c r="ADQ8" s="216" t="s">
        <v>488</v>
      </c>
      <c r="ADR8" s="184" t="s">
        <v>488</v>
      </c>
      <c r="ADS8" s="184" t="s">
        <v>488</v>
      </c>
      <c r="ADT8" s="216" t="s">
        <v>488</v>
      </c>
      <c r="ADU8" s="184" t="s">
        <v>488</v>
      </c>
      <c r="ADV8" s="185" t="s">
        <v>488</v>
      </c>
      <c r="ADW8" s="216" t="s">
        <v>488</v>
      </c>
      <c r="ADX8" s="184" t="s">
        <v>488</v>
      </c>
      <c r="ADY8" s="184" t="s">
        <v>488</v>
      </c>
      <c r="ADZ8" s="184" t="s">
        <v>488</v>
      </c>
      <c r="AEA8" s="184" t="s">
        <v>488</v>
      </c>
      <c r="AEB8" s="184" t="s">
        <v>488</v>
      </c>
      <c r="AEC8" s="184" t="s">
        <v>488</v>
      </c>
      <c r="AED8" s="184" t="s">
        <v>488</v>
      </c>
      <c r="AEE8" s="184" t="s">
        <v>488</v>
      </c>
      <c r="AEF8" s="185" t="s">
        <v>488</v>
      </c>
      <c r="AEG8" s="216" t="s">
        <v>488</v>
      </c>
      <c r="AEH8" s="184" t="s">
        <v>488</v>
      </c>
      <c r="AEI8" s="184" t="s">
        <v>488</v>
      </c>
      <c r="AEJ8" s="216" t="s">
        <v>488</v>
      </c>
      <c r="AEK8" s="184" t="s">
        <v>488</v>
      </c>
      <c r="AEL8" s="184" t="s">
        <v>488</v>
      </c>
      <c r="AEM8" s="184" t="s">
        <v>488</v>
      </c>
      <c r="AEN8" s="216" t="s">
        <v>488</v>
      </c>
      <c r="AEO8" s="185" t="s">
        <v>488</v>
      </c>
      <c r="AEP8" s="217" t="s">
        <v>488</v>
      </c>
      <c r="AEQ8" s="203" t="s">
        <v>488</v>
      </c>
      <c r="AER8" s="203" t="s">
        <v>488</v>
      </c>
      <c r="AES8" s="203" t="s">
        <v>488</v>
      </c>
      <c r="AET8" s="203" t="s">
        <v>488</v>
      </c>
      <c r="AEU8" s="203" t="s">
        <v>488</v>
      </c>
      <c r="AEV8" s="203" t="s">
        <v>488</v>
      </c>
      <c r="AEW8" s="203" t="s">
        <v>488</v>
      </c>
      <c r="AEX8" s="202" t="s">
        <v>488</v>
      </c>
      <c r="AEY8" s="218" t="s">
        <v>488</v>
      </c>
      <c r="AEZ8" s="219" t="s">
        <v>488</v>
      </c>
      <c r="AFA8" s="219" t="s">
        <v>488</v>
      </c>
      <c r="AFB8" s="220" t="s">
        <v>488</v>
      </c>
      <c r="AFC8" s="159"/>
      <c r="AFD8" s="14"/>
      <c r="AFE8" s="14"/>
      <c r="AFF8" s="14"/>
      <c r="AFG8" s="14"/>
      <c r="AFH8" s="14"/>
      <c r="AFI8" s="14"/>
      <c r="AFJ8" s="160"/>
      <c r="AFK8" s="189" t="n">
        <v>563</v>
      </c>
      <c r="AFL8" s="221" t="n">
        <v>275</v>
      </c>
      <c r="AFM8" s="221"/>
      <c r="AFN8" s="189" t="n">
        <v>1517</v>
      </c>
      <c r="AFO8" s="221" t="n">
        <v>985</v>
      </c>
      <c r="AFP8" s="221"/>
      <c r="AFQ8" s="189" t="n">
        <v>111</v>
      </c>
      <c r="AFR8" s="222" t="n">
        <v>82</v>
      </c>
      <c r="AFS8" s="222"/>
      <c r="AFT8" s="189" t="n">
        <v>2197</v>
      </c>
      <c r="AFU8" s="189" t="n">
        <v>745</v>
      </c>
      <c r="AFV8" s="189" t="n">
        <v>5126</v>
      </c>
      <c r="AFW8" s="189" t="n">
        <v>7689</v>
      </c>
      <c r="AFX8" s="223" t="n">
        <f aca="false">AFV8/AFW8*100</f>
        <v>66.6666666666667</v>
      </c>
      <c r="AFY8" s="192" t="n">
        <v>24</v>
      </c>
      <c r="AFZ8" s="189" t="n">
        <v>60</v>
      </c>
      <c r="AGA8" s="189" t="n">
        <v>0</v>
      </c>
      <c r="AGB8" s="189" t="n">
        <v>0</v>
      </c>
      <c r="AGC8" s="189" t="n">
        <v>24</v>
      </c>
      <c r="AGD8" s="189" t="n">
        <v>60</v>
      </c>
      <c r="AGE8" s="189" t="n">
        <v>6</v>
      </c>
      <c r="AGF8" s="189" t="n">
        <v>60</v>
      </c>
      <c r="AGG8" s="189" t="n">
        <v>0</v>
      </c>
      <c r="AGH8" s="189" t="n">
        <v>55</v>
      </c>
      <c r="AGI8" s="189" t="n">
        <v>0</v>
      </c>
      <c r="AGJ8" s="189" t="n">
        <v>25</v>
      </c>
      <c r="AGK8" s="189" t="n">
        <v>0</v>
      </c>
      <c r="AGL8" s="224" t="n">
        <v>0</v>
      </c>
      <c r="AGM8" s="189" t="n">
        <v>49402</v>
      </c>
      <c r="AGN8" s="189" t="s">
        <v>488</v>
      </c>
      <c r="AGO8" s="189" t="s">
        <v>488</v>
      </c>
      <c r="AGP8" s="189" t="s">
        <v>488</v>
      </c>
      <c r="AGQ8" s="189" t="s">
        <v>488</v>
      </c>
      <c r="AGR8" s="193" t="s">
        <v>488</v>
      </c>
      <c r="AGS8" s="192" t="n">
        <v>1</v>
      </c>
      <c r="AGT8" s="189" t="n">
        <v>31482</v>
      </c>
      <c r="AGU8" s="189" t="n">
        <v>2</v>
      </c>
      <c r="AGV8" s="189" t="n">
        <v>36</v>
      </c>
      <c r="AGW8" s="225" t="n">
        <v>0.2896</v>
      </c>
      <c r="AGX8" s="189" t="n">
        <v>107</v>
      </c>
      <c r="AGY8" s="225" t="n">
        <v>0.8652</v>
      </c>
      <c r="AGZ8" s="189" t="s">
        <v>491</v>
      </c>
      <c r="AHA8" s="189" t="s">
        <v>491</v>
      </c>
      <c r="AHB8" s="189" t="s">
        <v>488</v>
      </c>
      <c r="AHC8" s="189" t="s">
        <v>488</v>
      </c>
      <c r="AHD8" s="189" t="s">
        <v>488</v>
      </c>
      <c r="AHE8" s="189" t="s">
        <v>488</v>
      </c>
      <c r="AHF8" s="189" t="n">
        <v>6356</v>
      </c>
      <c r="AHG8" s="189" t="n">
        <v>767</v>
      </c>
      <c r="AHH8" s="173" t="n">
        <v>6.20253082665908</v>
      </c>
      <c r="AHI8" s="189" t="n">
        <v>1592.44</v>
      </c>
      <c r="AHJ8" s="189" t="s">
        <v>488</v>
      </c>
      <c r="AHK8" s="189" t="s">
        <v>488</v>
      </c>
      <c r="AHL8" s="189" t="s">
        <v>488</v>
      </c>
      <c r="AHM8" s="189" t="s">
        <v>488</v>
      </c>
      <c r="AHN8" s="192" t="s">
        <v>488</v>
      </c>
      <c r="AHO8" s="189" t="s">
        <v>488</v>
      </c>
      <c r="AHP8" s="189" t="s">
        <v>488</v>
      </c>
      <c r="AHQ8" s="189" t="s">
        <v>488</v>
      </c>
      <c r="AHR8" s="189" t="s">
        <v>488</v>
      </c>
      <c r="AHS8" s="189" t="s">
        <v>488</v>
      </c>
      <c r="AHT8" s="189" t="s">
        <v>488</v>
      </c>
      <c r="AHU8" s="189" t="s">
        <v>488</v>
      </c>
      <c r="AHV8" s="189" t="s">
        <v>488</v>
      </c>
      <c r="AHW8" s="189" t="s">
        <v>488</v>
      </c>
      <c r="AHX8" s="189" t="s">
        <v>488</v>
      </c>
      <c r="AHY8" s="189" t="s">
        <v>488</v>
      </c>
      <c r="AHZ8" s="189" t="s">
        <v>488</v>
      </c>
      <c r="AIA8" s="189" t="s">
        <v>488</v>
      </c>
      <c r="AIB8" s="189" t="s">
        <v>488</v>
      </c>
      <c r="AIC8" s="189" t="s">
        <v>488</v>
      </c>
      <c r="AID8" s="189" t="s">
        <v>488</v>
      </c>
      <c r="AIE8" s="189" t="s">
        <v>488</v>
      </c>
      <c r="AIF8" s="189" t="s">
        <v>488</v>
      </c>
      <c r="AIG8" s="189" t="s">
        <v>488</v>
      </c>
      <c r="AIH8" s="189" t="s">
        <v>488</v>
      </c>
      <c r="AII8" s="189" t="s">
        <v>488</v>
      </c>
      <c r="AIJ8" s="192" t="s">
        <v>488</v>
      </c>
      <c r="AIK8" s="224" t="s">
        <v>488</v>
      </c>
      <c r="AIL8" s="215" t="s">
        <v>488</v>
      </c>
      <c r="AIM8" s="215" t="s">
        <v>488</v>
      </c>
      <c r="AIN8" s="215" t="s">
        <v>488</v>
      </c>
      <c r="AIO8" s="215" t="s">
        <v>488</v>
      </c>
      <c r="AIP8" s="215" t="s">
        <v>488</v>
      </c>
      <c r="AIQ8" s="215" t="s">
        <v>488</v>
      </c>
      <c r="AIR8" s="215" t="s">
        <v>488</v>
      </c>
      <c r="AIS8" s="215" t="s">
        <v>488</v>
      </c>
      <c r="AIT8" s="215" t="s">
        <v>488</v>
      </c>
      <c r="AIU8" s="215" t="s">
        <v>488</v>
      </c>
      <c r="AIV8" s="215" t="s">
        <v>488</v>
      </c>
      <c r="AIW8" s="226" t="s">
        <v>488</v>
      </c>
      <c r="AIX8" s="197" t="s">
        <v>488</v>
      </c>
      <c r="AIY8" s="193" t="s">
        <v>488</v>
      </c>
      <c r="AIZ8" s="193" t="s">
        <v>488</v>
      </c>
      <c r="AJA8" s="193" t="s">
        <v>488</v>
      </c>
      <c r="AJB8" s="193" t="s">
        <v>488</v>
      </c>
      <c r="AJC8" s="193" t="s">
        <v>488</v>
      </c>
      <c r="AJD8" s="193" t="s">
        <v>488</v>
      </c>
      <c r="AJE8" s="193" t="s">
        <v>488</v>
      </c>
      <c r="AJF8" s="193" t="s">
        <v>488</v>
      </c>
      <c r="AJG8" s="193" t="s">
        <v>488</v>
      </c>
      <c r="AJH8" s="193" t="s">
        <v>488</v>
      </c>
      <c r="AJI8" s="193" t="s">
        <v>488</v>
      </c>
      <c r="AJJ8" s="193" t="s">
        <v>488</v>
      </c>
      <c r="AJK8" s="193" t="s">
        <v>488</v>
      </c>
      <c r="AJL8" s="193" t="s">
        <v>488</v>
      </c>
      <c r="AJM8" s="193" t="s">
        <v>488</v>
      </c>
      <c r="AJN8" s="193" t="s">
        <v>488</v>
      </c>
      <c r="AJO8" s="193" t="s">
        <v>488</v>
      </c>
      <c r="AJP8" s="193" t="s">
        <v>488</v>
      </c>
      <c r="AJQ8" s="193" t="s">
        <v>488</v>
      </c>
      <c r="AJR8" s="193" t="s">
        <v>488</v>
      </c>
      <c r="AJS8" s="193" t="s">
        <v>488</v>
      </c>
      <c r="AJT8" s="193" t="s">
        <v>488</v>
      </c>
      <c r="AJU8" s="193" t="s">
        <v>488</v>
      </c>
      <c r="AJV8" s="193" t="s">
        <v>488</v>
      </c>
      <c r="AJW8" s="193" t="s">
        <v>488</v>
      </c>
      <c r="AJX8" s="193" t="s">
        <v>488</v>
      </c>
      <c r="AJY8" s="193" t="s">
        <v>488</v>
      </c>
      <c r="AJZ8" s="193" t="s">
        <v>488</v>
      </c>
      <c r="AKA8" s="193" t="s">
        <v>488</v>
      </c>
      <c r="AKB8" s="197" t="s">
        <v>488</v>
      </c>
      <c r="AKC8" s="202" t="s">
        <v>488</v>
      </c>
      <c r="AKD8" s="200" t="s">
        <v>488</v>
      </c>
      <c r="AKE8" s="182" t="s">
        <v>488</v>
      </c>
      <c r="AKF8" s="182" t="s">
        <v>488</v>
      </c>
      <c r="AKG8" s="182" t="s">
        <v>488</v>
      </c>
      <c r="AKH8" s="201" t="s">
        <v>488</v>
      </c>
      <c r="AKI8" s="197" t="s">
        <v>488</v>
      </c>
      <c r="AKJ8" s="202" t="s">
        <v>488</v>
      </c>
      <c r="AKK8" s="197" t="s">
        <v>488</v>
      </c>
      <c r="AKL8" s="193" t="s">
        <v>488</v>
      </c>
      <c r="AKM8" s="193" t="s">
        <v>488</v>
      </c>
      <c r="AKN8" s="193" t="s">
        <v>488</v>
      </c>
      <c r="AKO8" s="193" t="s">
        <v>488</v>
      </c>
      <c r="AKP8" s="202" t="s">
        <v>488</v>
      </c>
      <c r="AKQ8" s="193" t="s">
        <v>488</v>
      </c>
      <c r="AKR8" s="193" t="s">
        <v>488</v>
      </c>
      <c r="AKS8" s="193" t="s">
        <v>488</v>
      </c>
      <c r="AKT8" s="193" t="s">
        <v>488</v>
      </c>
      <c r="AKU8" s="192" t="n">
        <v>1471</v>
      </c>
      <c r="AKV8" s="189" t="n">
        <v>1658</v>
      </c>
      <c r="AKW8" s="189" t="s">
        <v>488</v>
      </c>
      <c r="AKX8" s="189" t="s">
        <v>488</v>
      </c>
      <c r="AKY8" s="189"/>
      <c r="AKZ8" s="189"/>
      <c r="ALA8" s="189"/>
      <c r="ALB8" s="189"/>
      <c r="ALC8" s="189" t="s">
        <v>488</v>
      </c>
      <c r="ALD8" s="189" t="s">
        <v>488</v>
      </c>
      <c r="ALE8" s="189" t="s">
        <v>488</v>
      </c>
      <c r="ALF8" s="224" t="s">
        <v>488</v>
      </c>
      <c r="ALG8" s="227"/>
      <c r="ALT8" s="229"/>
      <c r="ALU8" s="175" t="n">
        <v>21881</v>
      </c>
      <c r="ALV8" s="175" t="n">
        <v>10451</v>
      </c>
      <c r="ALW8" s="175" t="n">
        <v>112693</v>
      </c>
      <c r="ALX8" s="175" t="n">
        <v>101358</v>
      </c>
      <c r="ALY8" s="175" t="n">
        <v>135100</v>
      </c>
      <c r="ALZ8" s="175" t="n">
        <v>137757</v>
      </c>
      <c r="AMA8" s="175" t="n">
        <v>81453</v>
      </c>
      <c r="AMB8" s="175" t="n">
        <v>70117</v>
      </c>
      <c r="AMC8" s="175" t="n">
        <v>260282</v>
      </c>
      <c r="AMD8" s="175" t="n">
        <v>238036</v>
      </c>
      <c r="AME8" s="175" t="n">
        <v>190086</v>
      </c>
      <c r="AMF8" s="175" t="n">
        <v>168669</v>
      </c>
      <c r="AMG8" s="175" t="n">
        <v>152381</v>
      </c>
      <c r="AMH8" s="175" t="n">
        <v>185197</v>
      </c>
      <c r="AMI8" s="175" t="n">
        <v>16450</v>
      </c>
      <c r="AMJ8" s="230" t="n">
        <v>59249</v>
      </c>
    </row>
    <row r="9" s="228" customFormat="true" ht="18" hidden="true" customHeight="true" outlineLevel="0" collapsed="false">
      <c r="A9" s="171" t="s">
        <v>492</v>
      </c>
      <c r="B9" s="171"/>
      <c r="C9" s="139" t="n">
        <v>1275085</v>
      </c>
      <c r="D9" s="172" t="n">
        <v>1254678</v>
      </c>
      <c r="E9" s="173" t="n">
        <v>101.626473087119</v>
      </c>
      <c r="F9" s="172" t="n">
        <v>477670</v>
      </c>
      <c r="G9" s="172" t="n">
        <v>271113</v>
      </c>
      <c r="H9" s="173" t="n">
        <v>176.188526555348</v>
      </c>
      <c r="I9" s="172" t="n">
        <v>90792</v>
      </c>
      <c r="J9" s="172" t="n">
        <v>76579</v>
      </c>
      <c r="K9" s="173" t="n">
        <v>118.55991851552</v>
      </c>
      <c r="L9" s="174" t="n">
        <v>288859</v>
      </c>
      <c r="M9" s="175" t="n">
        <v>266224</v>
      </c>
      <c r="N9" s="175" t="n">
        <v>889982</v>
      </c>
      <c r="O9" s="175" t="n">
        <v>897824</v>
      </c>
      <c r="P9" s="175" t="n">
        <v>96244</v>
      </c>
      <c r="Q9" s="175" t="n">
        <v>90630</v>
      </c>
      <c r="R9" s="176" t="n">
        <v>22.6540975699659</v>
      </c>
      <c r="S9" s="176" t="n">
        <v>21.2185118412852</v>
      </c>
      <c r="T9" s="176" t="n">
        <v>69.7978566134807</v>
      </c>
      <c r="U9" s="176" t="n">
        <v>71.5581208883873</v>
      </c>
      <c r="V9" s="176" t="n">
        <v>7.54804581655341</v>
      </c>
      <c r="W9" s="176" t="n">
        <v>7.22336727032753</v>
      </c>
      <c r="X9" s="176" t="s">
        <v>488</v>
      </c>
      <c r="Y9" s="177" t="s">
        <v>488</v>
      </c>
      <c r="Z9" s="178" t="n">
        <v>7.4681997071821</v>
      </c>
      <c r="AA9" s="179" t="n">
        <v>9.50708928263959</v>
      </c>
      <c r="AB9" s="175" t="n">
        <v>13546</v>
      </c>
      <c r="AC9" s="175" t="s">
        <v>488</v>
      </c>
      <c r="AD9" s="175" t="n">
        <v>12436</v>
      </c>
      <c r="AE9" s="180" t="n">
        <v>12436</v>
      </c>
      <c r="AF9" s="179" t="n">
        <v>108.925699581859</v>
      </c>
      <c r="AG9" s="175" t="n">
        <v>7447</v>
      </c>
      <c r="AH9" s="175" t="s">
        <v>488</v>
      </c>
      <c r="AI9" s="175" t="n">
        <v>4724</v>
      </c>
      <c r="AJ9" s="175" t="s">
        <v>488</v>
      </c>
      <c r="AK9" s="175" t="n">
        <v>68580</v>
      </c>
      <c r="AL9" s="175" t="n">
        <v>82155</v>
      </c>
      <c r="AM9" s="179" t="n">
        <v>83.4763556691619</v>
      </c>
      <c r="AN9" s="175" t="n">
        <v>64205</v>
      </c>
      <c r="AO9" s="175" t="n">
        <v>77545</v>
      </c>
      <c r="AP9" s="181" t="n">
        <v>82.7970855632213</v>
      </c>
      <c r="AQ9" s="182" t="n">
        <v>9788</v>
      </c>
      <c r="AR9" s="182" t="n">
        <v>11243</v>
      </c>
      <c r="AS9" s="182" t="n">
        <v>4002</v>
      </c>
      <c r="AT9" s="182" t="n">
        <v>4077</v>
      </c>
      <c r="AU9" s="182" t="n">
        <v>5786</v>
      </c>
      <c r="AV9" s="182" t="n">
        <v>7166</v>
      </c>
      <c r="AW9" s="177" t="n">
        <v>87.058614248866</v>
      </c>
      <c r="AX9" s="174" t="n">
        <v>986226</v>
      </c>
      <c r="AY9" s="175" t="n">
        <v>988454</v>
      </c>
      <c r="AZ9" s="175" t="n">
        <v>371507</v>
      </c>
      <c r="BA9" s="175" t="n">
        <v>308198</v>
      </c>
      <c r="BB9" s="175" t="n">
        <v>548616</v>
      </c>
      <c r="BC9" s="175" t="n">
        <v>550196</v>
      </c>
      <c r="BD9" s="175" t="n">
        <v>45565</v>
      </c>
      <c r="BE9" s="175" t="n">
        <v>54498</v>
      </c>
      <c r="BF9" s="175" t="n">
        <v>20538</v>
      </c>
      <c r="BG9" s="183" t="n">
        <v>75562</v>
      </c>
      <c r="BH9" s="174" t="n">
        <v>102172</v>
      </c>
      <c r="BI9" s="175" t="n">
        <v>94894</v>
      </c>
      <c r="BJ9" s="175" t="n">
        <v>111577</v>
      </c>
      <c r="BK9" s="175" t="n">
        <v>98336</v>
      </c>
      <c r="BL9" s="175" t="n">
        <v>77180</v>
      </c>
      <c r="BM9" s="175" t="n">
        <v>56650</v>
      </c>
      <c r="BN9" s="175" t="n">
        <v>35661</v>
      </c>
      <c r="BO9" s="175" t="n">
        <v>23427</v>
      </c>
      <c r="BP9" s="175" t="n">
        <v>18171</v>
      </c>
      <c r="BQ9" s="175" t="n">
        <v>13180</v>
      </c>
      <c r="BR9" s="175" t="n">
        <v>26746</v>
      </c>
      <c r="BS9" s="183" t="n">
        <v>21711</v>
      </c>
      <c r="BT9" s="184" t="n">
        <f aca="false">BH9/(BH9+CF9+DD9+EB9)*100</f>
        <v>99.8065839601446</v>
      </c>
      <c r="BU9" s="184" t="n">
        <f aca="false">BI9/(BI9+CG9+DE9+EC9)*100</f>
        <v>99.0635863494483</v>
      </c>
      <c r="BV9" s="184" t="n">
        <f aca="false">BJ9/(BJ9+CH9+DF9+ED9)*100</f>
        <v>95.7150945338503</v>
      </c>
      <c r="BW9" s="184" t="n">
        <f aca="false">BK9/(BK9+CI9+DG9+EE9)*100</f>
        <v>88.5008954847767</v>
      </c>
      <c r="BX9" s="184" t="n">
        <f aca="false">BL9/(BL9+CJ9+DH9+EF9)*100</f>
        <v>72.497393362703</v>
      </c>
      <c r="BY9" s="184" t="n">
        <f aca="false">BM9/(BM9+CK9+DI9+EG9)*100</f>
        <v>53.7216337445828</v>
      </c>
      <c r="BZ9" s="184" t="n">
        <f aca="false">BN9/(BN9+CL9+DJ9+EH9)*100</f>
        <v>35.3054738780481</v>
      </c>
      <c r="CA9" s="184" t="n">
        <f aca="false">BO9/(BO9+CM9+DK9+EI9)*100</f>
        <v>21.9586266367974</v>
      </c>
      <c r="CB9" s="184" t="n">
        <f aca="false">BP9/(BP9+CN9+DL9+EJ9)*100</f>
        <v>16.9175767393794</v>
      </c>
      <c r="CC9" s="184" t="n">
        <f aca="false">BQ9/(BQ9+CO9+DM9+EK9)*100</f>
        <v>11.6627879195462</v>
      </c>
      <c r="CD9" s="184" t="n">
        <f aca="false">BR9/(BR9+CP9+DN9+EL9)*100</f>
        <v>5.91190714596748</v>
      </c>
      <c r="CE9" s="185" t="n">
        <f aca="false">BS9/(BS9+CQ9+DO9+EM9)*100</f>
        <v>4.75698012502109</v>
      </c>
      <c r="CF9" s="172" t="n">
        <v>187</v>
      </c>
      <c r="CG9" s="172" t="n">
        <v>834</v>
      </c>
      <c r="CH9" s="172" t="n">
        <v>4438</v>
      </c>
      <c r="CI9" s="172" t="n">
        <v>11375</v>
      </c>
      <c r="CJ9" s="172" t="n">
        <v>26644</v>
      </c>
      <c r="CK9" s="172" t="n">
        <v>44242</v>
      </c>
      <c r="CL9" s="172" t="n">
        <v>60096</v>
      </c>
      <c r="CM9" s="172" t="n">
        <v>75348</v>
      </c>
      <c r="CN9" s="172" t="n">
        <v>81351</v>
      </c>
      <c r="CO9" s="172" t="n">
        <v>88592</v>
      </c>
      <c r="CP9" s="172" t="n">
        <v>375900</v>
      </c>
      <c r="CQ9" s="186" t="n">
        <v>329805</v>
      </c>
      <c r="CR9" s="184" t="n">
        <f aca="false">CF9/(BH9+CF9+DD9+EB9)*100</f>
        <v>0.182670704307903</v>
      </c>
      <c r="CS9" s="184" t="n">
        <f aca="false">CG9/(BI9+CG9+DE9+EC9)*100</f>
        <v>0.870645467737053</v>
      </c>
      <c r="CT9" s="184" t="n">
        <f aca="false">CH9/(BJ9+CH9+DF9+ED9)*100</f>
        <v>3.80708918093539</v>
      </c>
      <c r="CU9" s="184" t="n">
        <f aca="false">CI9/(BK9+CI9+DG9+EE9)*100</f>
        <v>10.2373259654586</v>
      </c>
      <c r="CV9" s="184" t="n">
        <f aca="false">CJ9/(BL9+CJ9+DH9+EF9)*100</f>
        <v>25.0274753661034</v>
      </c>
      <c r="CW9" s="184" t="n">
        <f aca="false">CK9/(BM9+CK9+DI9+EG9)*100</f>
        <v>41.9550312467402</v>
      </c>
      <c r="CX9" s="184" t="n">
        <f aca="false">CL9/(BN9+CL9+DJ9+EH9)*100</f>
        <v>59.4968665538032</v>
      </c>
      <c r="CY9" s="184" t="n">
        <f aca="false">CM9/(BO9+CM9+DK9+EI9)*100</f>
        <v>70.6252870546552</v>
      </c>
      <c r="CZ9" s="184" t="n">
        <f aca="false">CN9/(BP9+CN9+DL9+EJ9)*100</f>
        <v>75.7394631734771</v>
      </c>
      <c r="DA9" s="184" t="n">
        <f aca="false">CO9/(BQ9+CO9+DM9+EK9)*100</f>
        <v>78.3937562495023</v>
      </c>
      <c r="DB9" s="184" t="n">
        <f aca="false">CP9/(BR9+CP9+DN9+EL9)*100</f>
        <v>83.0885327214976</v>
      </c>
      <c r="DC9" s="184" t="n">
        <f aca="false">CQ9/(BS9+CQ9+DO9+EM9)*100</f>
        <v>72.2617949487624</v>
      </c>
      <c r="DD9" s="139" t="n">
        <v>10</v>
      </c>
      <c r="DE9" s="172" t="n">
        <v>62</v>
      </c>
      <c r="DF9" s="172" t="n">
        <v>553</v>
      </c>
      <c r="DG9" s="172" t="n">
        <v>1368</v>
      </c>
      <c r="DH9" s="172" t="n">
        <v>2610</v>
      </c>
      <c r="DI9" s="172" t="n">
        <v>4334</v>
      </c>
      <c r="DJ9" s="172" t="n">
        <v>5162</v>
      </c>
      <c r="DK9" s="172" t="n">
        <v>7317</v>
      </c>
      <c r="DL9" s="172" t="n">
        <v>7643</v>
      </c>
      <c r="DM9" s="172" t="n">
        <v>9851</v>
      </c>
      <c r="DN9" s="172" t="n">
        <v>29587</v>
      </c>
      <c r="DO9" s="186" t="n">
        <v>31566</v>
      </c>
      <c r="DP9" s="187" t="n">
        <f aca="false">DD9/(CF9+DD9+EB9+BH9)*100</f>
        <v>0.00976848686138517</v>
      </c>
      <c r="DQ9" s="173" t="n">
        <f aca="false">DE9/(CG9+DE9+EC9+BI9)*100</f>
        <v>0.0647242434049128</v>
      </c>
      <c r="DR9" s="173" t="n">
        <f aca="false">DF9/(CH9+DF9+ED9+BJ9)*100</f>
        <v>0.47438492948564</v>
      </c>
      <c r="DS9" s="173" t="n">
        <f aca="false">DG9/(CI9+DG9+EE9+BK9)*100</f>
        <v>1.23117906995581</v>
      </c>
      <c r="DT9" s="173" t="n">
        <f aca="false">DH9/(CJ9+DH9+EF9+BL9)*100</f>
        <v>2.45164805230183</v>
      </c>
      <c r="DU9" s="173" t="n">
        <f aca="false">DI9/(CK9+DI9+EG9+BM9)*100</f>
        <v>4.10996576609041</v>
      </c>
      <c r="DV9" s="173" t="n">
        <f aca="false">DJ9/(CL9+DJ9+EH9+BN9)*100</f>
        <v>5.11053689348263</v>
      </c>
      <c r="DW9" s="173" t="n">
        <f aca="false">DK9/(CM9+DK9+EI9+BO9)*100</f>
        <v>6.85838012128938</v>
      </c>
      <c r="DX9" s="173" t="n">
        <f aca="false">DL9/(CN9+DL9+EJ9+BP9)*100</f>
        <v>7.11579104171904</v>
      </c>
      <c r="DY9" s="173" t="n">
        <f aca="false">DM9/(CO9+DM9+EK9+BQ9)*100</f>
        <v>8.71700484032245</v>
      </c>
      <c r="DZ9" s="173" t="n">
        <f aca="false">DN9/(CP9+DN9+EL9+BR9)*100</f>
        <v>6.53987873804456</v>
      </c>
      <c r="EA9" s="188" t="n">
        <f aca="false">DO9/(CQ9+DO9+EM9+BS9)*100</f>
        <v>6.9162560281155</v>
      </c>
      <c r="EB9" s="189" t="n">
        <v>1</v>
      </c>
      <c r="EC9" s="189" t="n">
        <v>1</v>
      </c>
      <c r="ED9" s="190" t="n">
        <v>4</v>
      </c>
      <c r="EE9" s="190" t="n">
        <v>34</v>
      </c>
      <c r="EF9" s="190" t="n">
        <v>25</v>
      </c>
      <c r="EG9" s="190" t="n">
        <v>225</v>
      </c>
      <c r="EH9" s="190" t="n">
        <v>88</v>
      </c>
      <c r="EI9" s="190" t="n">
        <v>595</v>
      </c>
      <c r="EJ9" s="190" t="n">
        <v>244</v>
      </c>
      <c r="EK9" s="190" t="n">
        <v>1386</v>
      </c>
      <c r="EL9" s="190" t="n">
        <v>20176</v>
      </c>
      <c r="EM9" s="191" t="n">
        <v>73321</v>
      </c>
      <c r="EN9" s="187" t="n">
        <f aca="false">EB9/(EB9+DD9+CF9+BH9)*100</f>
        <v>0.000976848686138517</v>
      </c>
      <c r="EO9" s="173" t="n">
        <f aca="false">EC9/(EC9+DE9+CG9+BI9)*100</f>
        <v>0.00104393940975666</v>
      </c>
      <c r="EP9" s="173" t="n">
        <f aca="false">ED9/(ED9+DF9+CH9+BJ9)*100</f>
        <v>0.00343135572864839</v>
      </c>
      <c r="EQ9" s="173" t="n">
        <f aca="false">EE9/(EE9+DG9+CI9+BK9)*100</f>
        <v>0.0305994798088432</v>
      </c>
      <c r="ER9" s="173" t="n">
        <f aca="false">EF9/(EF9+DH9+CJ9+BL9)*100</f>
        <v>0.0234832188917799</v>
      </c>
      <c r="ES9" s="173" t="n">
        <f aca="false">EG9/(EG9+DI9+CK9+BM9)*100</f>
        <v>0.213369242586604</v>
      </c>
      <c r="ET9" s="173" t="n">
        <f aca="false">EH9/(EH9+DJ9+CL9+BN9)*100</f>
        <v>0.0871226746661123</v>
      </c>
      <c r="EU9" s="173" t="n">
        <f aca="false">EI9/(EI9+DK9+CM9+BO9)*100</f>
        <v>0.557706187258054</v>
      </c>
      <c r="EV9" s="173" t="n">
        <f aca="false">EJ9/(EJ9+DL9+CN9+BP9)*100</f>
        <v>0.227169045424499</v>
      </c>
      <c r="EW9" s="173" t="n">
        <f aca="false">EK9/(EK9+DM9+CO9+BQ9)*100</f>
        <v>1.22645099062907</v>
      </c>
      <c r="EX9" s="173" t="n">
        <f aca="false">EL9/(EL9+DN9+CP9+BR9)*100</f>
        <v>4.45968139449038</v>
      </c>
      <c r="EY9" s="188" t="n">
        <f aca="false">EM9/(EM9+DO9+CQ9+BS9)*100</f>
        <v>16.064968898101</v>
      </c>
      <c r="EZ9" s="175" t="n">
        <v>28</v>
      </c>
      <c r="FA9" s="175" t="n">
        <v>242</v>
      </c>
      <c r="FB9" s="176" t="n">
        <v>29.45</v>
      </c>
      <c r="FC9" s="176" t="n">
        <v>26.6</v>
      </c>
      <c r="FD9" s="176" t="n">
        <v>30.8</v>
      </c>
      <c r="FE9" s="176" t="n">
        <v>27.15</v>
      </c>
      <c r="FF9" s="175" t="n">
        <v>14435</v>
      </c>
      <c r="FG9" s="175" t="n">
        <v>15835</v>
      </c>
      <c r="FH9" s="175" t="n">
        <v>3376</v>
      </c>
      <c r="FI9" s="175" t="n">
        <v>1976</v>
      </c>
      <c r="FJ9" s="176" t="n">
        <v>39.15</v>
      </c>
      <c r="FK9" s="176" t="n">
        <v>51.45</v>
      </c>
      <c r="FL9" s="176" t="n">
        <v>53.5</v>
      </c>
      <c r="FM9" s="176" t="n">
        <v>15.75</v>
      </c>
      <c r="FN9" s="194" t="n">
        <v>47.6874793524942</v>
      </c>
      <c r="FO9" s="172" t="n">
        <v>14435</v>
      </c>
      <c r="FP9" s="176" t="n">
        <v>52.3125206475058</v>
      </c>
      <c r="FQ9" s="175" t="n">
        <v>15835</v>
      </c>
      <c r="FR9" s="195" t="n">
        <v>1</v>
      </c>
      <c r="FS9" s="189" t="n">
        <v>12</v>
      </c>
      <c r="FT9" s="175" t="n">
        <v>164</v>
      </c>
      <c r="FU9" s="175" t="n">
        <v>1062</v>
      </c>
      <c r="FV9" s="175" t="n">
        <v>1894</v>
      </c>
      <c r="FW9" s="175" t="n">
        <v>4900</v>
      </c>
      <c r="FX9" s="175" t="n">
        <v>6217</v>
      </c>
      <c r="FY9" s="175" t="n">
        <v>6780</v>
      </c>
      <c r="FZ9" s="175" t="n">
        <v>3998</v>
      </c>
      <c r="GA9" s="175" t="n">
        <v>2256</v>
      </c>
      <c r="GB9" s="175" t="n">
        <v>1400</v>
      </c>
      <c r="GC9" s="175" t="n">
        <v>591</v>
      </c>
      <c r="GD9" s="175" t="n">
        <v>461</v>
      </c>
      <c r="GE9" s="175" t="n">
        <v>239</v>
      </c>
      <c r="GF9" s="175" t="n">
        <v>462</v>
      </c>
      <c r="GG9" s="183" t="n">
        <v>150</v>
      </c>
      <c r="GH9" s="179" t="n">
        <v>0.00692760651195012</v>
      </c>
      <c r="GI9" s="179" t="n">
        <v>0.0757814966845595</v>
      </c>
      <c r="GJ9" s="179" t="n">
        <v>1.13612746795982</v>
      </c>
      <c r="GK9" s="179" t="n">
        <v>6.70666245658352</v>
      </c>
      <c r="GL9" s="179" t="n">
        <v>13.1208867336335</v>
      </c>
      <c r="GM9" s="179" t="n">
        <v>30.9441111461951</v>
      </c>
      <c r="GN9" s="179" t="n">
        <v>43.0689296847939</v>
      </c>
      <c r="GO9" s="179" t="n">
        <v>42.8165456267761</v>
      </c>
      <c r="GP9" s="179" t="n">
        <v>27.6965708347766</v>
      </c>
      <c r="GQ9" s="179" t="n">
        <v>14.2469213766972</v>
      </c>
      <c r="GR9" s="179" t="n">
        <v>9.69864911673017</v>
      </c>
      <c r="GS9" s="179" t="n">
        <v>3.73223871171456</v>
      </c>
      <c r="GT9" s="179" t="n">
        <v>3.19362660200901</v>
      </c>
      <c r="GU9" s="179" t="n">
        <v>1.50931480896748</v>
      </c>
      <c r="GV9" s="179" t="n">
        <v>3.20055420852096</v>
      </c>
      <c r="GW9" s="181" t="n">
        <v>0.947268708556994</v>
      </c>
      <c r="GX9" s="174" t="n">
        <v>73</v>
      </c>
      <c r="GY9" s="175" t="n">
        <v>1271</v>
      </c>
      <c r="GZ9" s="175" t="n">
        <v>7334</v>
      </c>
      <c r="HA9" s="175" t="n">
        <v>7334</v>
      </c>
      <c r="HB9" s="179" t="n">
        <v>13.4283731600987</v>
      </c>
      <c r="HC9" s="179" t="n">
        <v>13.3645062476424</v>
      </c>
      <c r="HD9" s="175" t="n">
        <v>4101</v>
      </c>
      <c r="HE9" s="175" t="n">
        <v>3104</v>
      </c>
      <c r="HF9" s="175" t="n">
        <v>971</v>
      </c>
      <c r="HG9" s="175" t="n">
        <v>33</v>
      </c>
      <c r="HH9" s="179" t="n">
        <v>49.9573638689244</v>
      </c>
      <c r="HI9" s="179" t="n">
        <v>37.8121573882324</v>
      </c>
      <c r="HJ9" s="179" t="n">
        <v>11.8284809355585</v>
      </c>
      <c r="HK9" s="181" t="n">
        <v>0.401997807284688</v>
      </c>
      <c r="HL9" s="178" t="n">
        <v>30.5</v>
      </c>
      <c r="HM9" s="179" t="n">
        <v>34.85</v>
      </c>
      <c r="HN9" s="179" t="n">
        <v>1229.5</v>
      </c>
      <c r="HO9" s="179" t="n">
        <v>1188</v>
      </c>
      <c r="HP9" s="179" t="s">
        <v>488</v>
      </c>
      <c r="HQ9" s="181" t="n">
        <v>96.6592256177354</v>
      </c>
      <c r="HR9" s="176" t="n">
        <v>1.25</v>
      </c>
      <c r="HS9" s="176" t="n">
        <v>8.25</v>
      </c>
      <c r="HT9" s="176" t="n">
        <v>14.05</v>
      </c>
      <c r="HU9" s="176" t="n">
        <v>45.35</v>
      </c>
      <c r="HV9" s="176" t="n">
        <v>66.75</v>
      </c>
      <c r="HW9" s="176" t="n">
        <v>94.55</v>
      </c>
      <c r="HX9" s="176" t="n">
        <v>93.45</v>
      </c>
      <c r="HY9" s="176" t="n">
        <v>68.25</v>
      </c>
      <c r="HZ9" s="176" t="n">
        <v>49.6</v>
      </c>
      <c r="IA9" s="176" t="n">
        <v>18.65</v>
      </c>
      <c r="IB9" s="176" t="n">
        <v>14.85</v>
      </c>
      <c r="IC9" s="176" t="n">
        <v>2.45</v>
      </c>
      <c r="ID9" s="176" t="n">
        <v>3.8</v>
      </c>
      <c r="IE9" s="176" t="n">
        <v>0.1</v>
      </c>
      <c r="IF9" s="176" t="n">
        <v>2.15</v>
      </c>
      <c r="IG9" s="196" t="n">
        <v>0</v>
      </c>
      <c r="IH9" s="139" t="n">
        <v>13053</v>
      </c>
      <c r="II9" s="172" t="n">
        <v>11959</v>
      </c>
      <c r="IJ9" s="172" t="n">
        <v>488</v>
      </c>
      <c r="IK9" s="172" t="n">
        <v>468</v>
      </c>
      <c r="IL9" s="172" t="n">
        <v>5</v>
      </c>
      <c r="IM9" s="172" t="n">
        <v>9</v>
      </c>
      <c r="IN9" s="172" t="n">
        <v>13175</v>
      </c>
      <c r="IO9" s="172" t="n">
        <v>12108</v>
      </c>
      <c r="IP9" s="172" t="n">
        <v>352</v>
      </c>
      <c r="IQ9" s="172" t="n">
        <v>304</v>
      </c>
      <c r="IR9" s="172" t="n">
        <v>19</v>
      </c>
      <c r="IS9" s="186" t="n">
        <v>24</v>
      </c>
      <c r="IT9" s="194" t="n">
        <v>96.3605492396279</v>
      </c>
      <c r="IU9" s="176" t="n">
        <v>96.1643615310389</v>
      </c>
      <c r="IV9" s="176" t="n">
        <v>3.60253949505389</v>
      </c>
      <c r="IW9" s="176" t="n">
        <v>3.76326793181087</v>
      </c>
      <c r="IX9" s="176" t="n">
        <v>0.0369112653181751</v>
      </c>
      <c r="IY9" s="176" t="n">
        <v>0.0723705371502091</v>
      </c>
      <c r="IZ9" s="176" t="n">
        <v>97.2611841133914</v>
      </c>
      <c r="JA9" s="176" t="n">
        <v>97.3624959794146</v>
      </c>
      <c r="JB9" s="176" t="n">
        <v>2.59855307839953</v>
      </c>
      <c r="JC9" s="176" t="n">
        <v>2.44451592151817</v>
      </c>
      <c r="JD9" s="176" t="n">
        <v>0.140262808209065</v>
      </c>
      <c r="JE9" s="177" t="n">
        <v>0.192988099067224</v>
      </c>
      <c r="JF9" s="174" t="n">
        <v>12929</v>
      </c>
      <c r="JG9" s="175" t="n">
        <v>728</v>
      </c>
      <c r="JH9" s="175" t="n">
        <v>3433</v>
      </c>
      <c r="JI9" s="175" t="n">
        <v>5407</v>
      </c>
      <c r="JJ9" s="175" t="n">
        <v>2736</v>
      </c>
      <c r="JK9" s="175" t="n">
        <v>569</v>
      </c>
      <c r="JL9" s="175" t="n">
        <v>53</v>
      </c>
      <c r="JM9" s="175" t="n">
        <v>3</v>
      </c>
      <c r="JN9" s="175" t="n">
        <v>9770</v>
      </c>
      <c r="JO9" s="175" t="n">
        <v>2715</v>
      </c>
      <c r="JP9" s="183" t="n">
        <v>445</v>
      </c>
      <c r="JQ9" s="179" t="n">
        <v>49.9980664372172</v>
      </c>
      <c r="JR9" s="179" t="n">
        <v>2.81526741173286</v>
      </c>
      <c r="JS9" s="179" t="n">
        <v>13.2758420665919</v>
      </c>
      <c r="JT9" s="179" t="n">
        <v>20.9095479330214</v>
      </c>
      <c r="JU9" s="179" t="n">
        <v>10.5804555473916</v>
      </c>
      <c r="JV9" s="179" t="n">
        <v>2.20039444680769</v>
      </c>
      <c r="JW9" s="179" t="n">
        <v>0.204957654975057</v>
      </c>
      <c r="JX9" s="179" t="n">
        <v>0.0116013766967013</v>
      </c>
      <c r="JY9" s="179" t="n">
        <v>37.7818167755907</v>
      </c>
      <c r="JZ9" s="179" t="n">
        <v>10.4992459105147</v>
      </c>
      <c r="KA9" s="179" t="n">
        <v>1.72087087667737</v>
      </c>
      <c r="KB9" s="197" t="s">
        <v>488</v>
      </c>
      <c r="KC9" s="172" t="s">
        <v>488</v>
      </c>
      <c r="KD9" s="172" t="s">
        <v>488</v>
      </c>
      <c r="KE9" s="172" t="s">
        <v>488</v>
      </c>
      <c r="KF9" s="172" t="s">
        <v>488</v>
      </c>
      <c r="KG9" s="172" t="s">
        <v>488</v>
      </c>
      <c r="KH9" s="172" t="s">
        <v>488</v>
      </c>
      <c r="KI9" s="172" t="s">
        <v>488</v>
      </c>
      <c r="KJ9" s="172" t="s">
        <v>488</v>
      </c>
      <c r="KK9" s="172" t="s">
        <v>488</v>
      </c>
      <c r="KL9" s="172" t="s">
        <v>488</v>
      </c>
      <c r="KM9" s="172" t="s">
        <v>488</v>
      </c>
      <c r="KN9" s="172" t="s">
        <v>488</v>
      </c>
      <c r="KO9" s="172" t="s">
        <v>488</v>
      </c>
      <c r="KP9" s="172" t="s">
        <v>488</v>
      </c>
      <c r="KQ9" s="172" t="s">
        <v>488</v>
      </c>
      <c r="KR9" s="172" t="s">
        <v>488</v>
      </c>
      <c r="KS9" s="172" t="s">
        <v>488</v>
      </c>
      <c r="KT9" s="172" t="s">
        <v>488</v>
      </c>
      <c r="KU9" s="185" t="s">
        <v>488</v>
      </c>
      <c r="KV9" s="198" t="s">
        <v>488</v>
      </c>
      <c r="KW9" s="199" t="s">
        <v>488</v>
      </c>
      <c r="KX9" s="199" t="s">
        <v>488</v>
      </c>
      <c r="KY9" s="199" t="s">
        <v>488</v>
      </c>
      <c r="KZ9" s="199" t="s">
        <v>488</v>
      </c>
      <c r="LA9" s="199" t="s">
        <v>488</v>
      </c>
      <c r="LB9" s="199" t="s">
        <v>488</v>
      </c>
      <c r="LC9" s="196" t="s">
        <v>488</v>
      </c>
      <c r="LD9" s="200" t="s">
        <v>488</v>
      </c>
      <c r="LE9" s="182" t="s">
        <v>488</v>
      </c>
      <c r="LF9" s="182" t="s">
        <v>488</v>
      </c>
      <c r="LG9" s="182" t="s">
        <v>488</v>
      </c>
      <c r="LH9" s="182" t="s">
        <v>488</v>
      </c>
      <c r="LI9" s="182" t="s">
        <v>488</v>
      </c>
      <c r="LJ9" s="182" t="s">
        <v>488</v>
      </c>
      <c r="LK9" s="182" t="s">
        <v>488</v>
      </c>
      <c r="LL9" s="182" t="s">
        <v>488</v>
      </c>
      <c r="LM9" s="182" t="s">
        <v>488</v>
      </c>
      <c r="LN9" s="182" t="s">
        <v>488</v>
      </c>
      <c r="LO9" s="182" t="s">
        <v>488</v>
      </c>
      <c r="LP9" s="182" t="s">
        <v>488</v>
      </c>
      <c r="LQ9" s="182" t="s">
        <v>488</v>
      </c>
      <c r="LR9" s="182" t="s">
        <v>488</v>
      </c>
      <c r="LS9" s="182" t="s">
        <v>488</v>
      </c>
      <c r="LT9" s="182" t="s">
        <v>488</v>
      </c>
      <c r="LU9" s="182" t="s">
        <v>488</v>
      </c>
      <c r="LV9" s="182" t="s">
        <v>488</v>
      </c>
      <c r="LW9" s="182" t="s">
        <v>488</v>
      </c>
      <c r="LX9" s="182" t="s">
        <v>488</v>
      </c>
      <c r="LY9" s="182" t="s">
        <v>488</v>
      </c>
      <c r="LZ9" s="182" t="s">
        <v>488</v>
      </c>
      <c r="MA9" s="201" t="s">
        <v>488</v>
      </c>
      <c r="MB9" s="200" t="n">
        <v>2674</v>
      </c>
      <c r="MC9" s="182" t="n">
        <v>2726</v>
      </c>
      <c r="MD9" s="182" t="n">
        <v>3221</v>
      </c>
      <c r="ME9" s="182" t="n">
        <v>3640</v>
      </c>
      <c r="MF9" s="182" t="n">
        <v>1598</v>
      </c>
      <c r="MG9" s="182" t="n">
        <v>1926</v>
      </c>
      <c r="MH9" s="182" t="n">
        <v>862</v>
      </c>
      <c r="MI9" s="182" t="n">
        <v>1232</v>
      </c>
      <c r="MJ9" s="182" t="n">
        <v>137</v>
      </c>
      <c r="MK9" s="182" t="n">
        <v>163</v>
      </c>
      <c r="ML9" s="182" t="n">
        <v>190</v>
      </c>
      <c r="MM9" s="182" t="n">
        <v>197</v>
      </c>
      <c r="MN9" s="182" t="n">
        <v>67</v>
      </c>
      <c r="MO9" s="182" t="n">
        <v>98</v>
      </c>
      <c r="MP9" s="182" t="n">
        <v>64</v>
      </c>
      <c r="MQ9" s="182" t="n">
        <v>64</v>
      </c>
      <c r="MR9" s="182" t="n">
        <v>36</v>
      </c>
      <c r="MS9" s="182" t="n">
        <v>60</v>
      </c>
      <c r="MT9" s="182" t="n">
        <v>32</v>
      </c>
      <c r="MU9" s="182" t="n">
        <v>31</v>
      </c>
      <c r="MV9" s="182" t="n">
        <v>0</v>
      </c>
      <c r="MW9" s="182" t="n">
        <v>0</v>
      </c>
      <c r="MX9" s="182" t="n">
        <v>0</v>
      </c>
      <c r="MY9" s="182" t="n">
        <v>0</v>
      </c>
      <c r="MZ9" s="182" t="n">
        <v>0</v>
      </c>
      <c r="NA9" s="182" t="n">
        <v>0</v>
      </c>
      <c r="NB9" s="182" t="n">
        <v>0</v>
      </c>
      <c r="NC9" s="182" t="n">
        <v>0</v>
      </c>
      <c r="ND9" s="182" t="n">
        <v>0</v>
      </c>
      <c r="NE9" s="182" t="n">
        <v>0</v>
      </c>
      <c r="NF9" s="182" t="n">
        <v>0</v>
      </c>
      <c r="NG9" s="182" t="n">
        <v>0</v>
      </c>
      <c r="NH9" s="182" t="n">
        <v>847</v>
      </c>
      <c r="NI9" s="201" t="n">
        <v>1028</v>
      </c>
      <c r="NJ9" s="174" t="n">
        <v>937</v>
      </c>
      <c r="NK9" s="175" t="n">
        <v>978</v>
      </c>
      <c r="NL9" s="175" t="n">
        <v>647</v>
      </c>
      <c r="NM9" s="175" t="n">
        <v>471</v>
      </c>
      <c r="NN9" s="175" t="n">
        <v>611</v>
      </c>
      <c r="NO9" s="175" t="n">
        <v>449</v>
      </c>
      <c r="NP9" s="175" t="n">
        <v>36</v>
      </c>
      <c r="NQ9" s="175" t="n">
        <v>22</v>
      </c>
      <c r="NR9" s="175" t="n">
        <v>290</v>
      </c>
      <c r="NS9" s="175" t="n">
        <v>507</v>
      </c>
      <c r="NT9" s="185" t="n">
        <f aca="false">NM9/(NL9+NM9)*100</f>
        <v>42.128801431127</v>
      </c>
      <c r="NU9" s="193" t="n">
        <v>69.1</v>
      </c>
      <c r="NV9" s="193" t="n">
        <v>48.2</v>
      </c>
      <c r="NW9" s="193" t="s">
        <v>488</v>
      </c>
      <c r="NX9" s="193" t="s">
        <v>488</v>
      </c>
      <c r="NY9" s="193" t="s">
        <v>488</v>
      </c>
      <c r="NZ9" s="193" t="s">
        <v>488</v>
      </c>
      <c r="OA9" s="193" t="s">
        <v>488</v>
      </c>
      <c r="OB9" s="193" t="s">
        <v>488</v>
      </c>
      <c r="OC9" s="193" t="s">
        <v>488</v>
      </c>
      <c r="OD9" s="193" t="s">
        <v>488</v>
      </c>
      <c r="OE9" s="193" t="s">
        <v>488</v>
      </c>
      <c r="OF9" s="193" t="s">
        <v>488</v>
      </c>
      <c r="OG9" s="193" t="s">
        <v>488</v>
      </c>
      <c r="OH9" s="193" t="s">
        <v>488</v>
      </c>
      <c r="OI9" s="193" t="s">
        <v>488</v>
      </c>
      <c r="OJ9" s="202" t="s">
        <v>488</v>
      </c>
      <c r="OK9" s="197" t="s">
        <v>488</v>
      </c>
      <c r="OL9" s="193" t="s">
        <v>488</v>
      </c>
      <c r="OM9" s="193" t="s">
        <v>488</v>
      </c>
      <c r="ON9" s="193" t="s">
        <v>488</v>
      </c>
      <c r="OO9" s="193" t="s">
        <v>488</v>
      </c>
      <c r="OP9" s="193" t="s">
        <v>488</v>
      </c>
      <c r="OQ9" s="193" t="s">
        <v>488</v>
      </c>
      <c r="OR9" s="193" t="s">
        <v>488</v>
      </c>
      <c r="OS9" s="193" t="s">
        <v>488</v>
      </c>
      <c r="OT9" s="193" t="s">
        <v>488</v>
      </c>
      <c r="OU9" s="193" t="s">
        <v>488</v>
      </c>
      <c r="OV9" s="193" t="s">
        <v>488</v>
      </c>
      <c r="OW9" s="193" t="s">
        <v>488</v>
      </c>
      <c r="OX9" s="202" t="s">
        <v>488</v>
      </c>
      <c r="OY9" s="193" t="s">
        <v>488</v>
      </c>
      <c r="OZ9" s="193" t="s">
        <v>488</v>
      </c>
      <c r="PA9" s="193" t="s">
        <v>488</v>
      </c>
      <c r="PB9" s="193" t="s">
        <v>488</v>
      </c>
      <c r="PC9" s="193" t="s">
        <v>488</v>
      </c>
      <c r="PD9" s="193" t="s">
        <v>488</v>
      </c>
      <c r="PE9" s="193" t="s">
        <v>488</v>
      </c>
      <c r="PF9" s="193" t="s">
        <v>488</v>
      </c>
      <c r="PG9" s="193" t="s">
        <v>488</v>
      </c>
      <c r="PH9" s="193" t="s">
        <v>488</v>
      </c>
      <c r="PI9" s="193" t="s">
        <v>488</v>
      </c>
      <c r="PJ9" s="193" t="s">
        <v>488</v>
      </c>
      <c r="PK9" s="193" t="s">
        <v>488</v>
      </c>
      <c r="PL9" s="193" t="s">
        <v>488</v>
      </c>
      <c r="PM9" s="193" t="s">
        <v>488</v>
      </c>
      <c r="PN9" s="193" t="s">
        <v>488</v>
      </c>
      <c r="PO9" s="193" t="s">
        <v>488</v>
      </c>
      <c r="PP9" s="202" t="s">
        <v>488</v>
      </c>
      <c r="PQ9" s="193" t="s">
        <v>488</v>
      </c>
      <c r="PR9" s="193" t="s">
        <v>488</v>
      </c>
      <c r="PS9" s="193" t="s">
        <v>488</v>
      </c>
      <c r="PT9" s="193" t="s">
        <v>488</v>
      </c>
      <c r="PU9" s="193" t="s">
        <v>488</v>
      </c>
      <c r="PV9" s="193" t="s">
        <v>488</v>
      </c>
      <c r="PW9" s="193" t="s">
        <v>488</v>
      </c>
      <c r="PX9" s="193" t="s">
        <v>488</v>
      </c>
      <c r="PY9" s="193" t="s">
        <v>488</v>
      </c>
      <c r="PZ9" s="193" t="s">
        <v>488</v>
      </c>
      <c r="QA9" s="193" t="s">
        <v>488</v>
      </c>
      <c r="QB9" s="193" t="s">
        <v>488</v>
      </c>
      <c r="QC9" s="193" t="s">
        <v>488</v>
      </c>
      <c r="QD9" s="202" t="s">
        <v>488</v>
      </c>
      <c r="QE9" s="193" t="s">
        <v>488</v>
      </c>
      <c r="QF9" s="193" t="s">
        <v>488</v>
      </c>
      <c r="QG9" s="193" t="s">
        <v>488</v>
      </c>
      <c r="QH9" s="193" t="s">
        <v>488</v>
      </c>
      <c r="QI9" s="193" t="s">
        <v>488</v>
      </c>
      <c r="QJ9" s="193" t="s">
        <v>488</v>
      </c>
      <c r="QK9" s="193" t="s">
        <v>488</v>
      </c>
      <c r="QL9" s="193" t="s">
        <v>488</v>
      </c>
      <c r="QM9" s="193" t="s">
        <v>488</v>
      </c>
      <c r="QN9" s="193" t="s">
        <v>488</v>
      </c>
      <c r="QO9" s="193" t="s">
        <v>488</v>
      </c>
      <c r="QP9" s="202" t="s">
        <v>488</v>
      </c>
      <c r="QQ9" s="203" t="n">
        <v>5.6</v>
      </c>
      <c r="QR9" s="203" t="n">
        <v>4.7</v>
      </c>
      <c r="QS9" s="193" t="s">
        <v>488</v>
      </c>
      <c r="QT9" s="193" t="s">
        <v>488</v>
      </c>
      <c r="QU9" s="193" t="s">
        <v>488</v>
      </c>
      <c r="QV9" s="193" t="s">
        <v>488</v>
      </c>
      <c r="QW9" s="193" t="s">
        <v>488</v>
      </c>
      <c r="QX9" s="193" t="s">
        <v>488</v>
      </c>
      <c r="QY9" s="193" t="s">
        <v>488</v>
      </c>
      <c r="QZ9" s="193" t="s">
        <v>488</v>
      </c>
      <c r="RA9" s="193" t="s">
        <v>488</v>
      </c>
      <c r="RB9" s="193" t="s">
        <v>488</v>
      </c>
      <c r="RC9" s="193" t="s">
        <v>488</v>
      </c>
      <c r="RD9" s="193" t="s">
        <v>488</v>
      </c>
      <c r="RE9" s="193" t="s">
        <v>488</v>
      </c>
      <c r="RF9" s="193" t="s">
        <v>488</v>
      </c>
      <c r="RG9" s="197" t="s">
        <v>488</v>
      </c>
      <c r="RH9" s="193" t="s">
        <v>488</v>
      </c>
      <c r="RI9" s="193" t="s">
        <v>488</v>
      </c>
      <c r="RJ9" s="193" t="s">
        <v>488</v>
      </c>
      <c r="RK9" s="193" t="s">
        <v>488</v>
      </c>
      <c r="RL9" s="193" t="s">
        <v>488</v>
      </c>
      <c r="RM9" s="193" t="s">
        <v>488</v>
      </c>
      <c r="RN9" s="193" t="s">
        <v>488</v>
      </c>
      <c r="RO9" s="193" t="s">
        <v>488</v>
      </c>
      <c r="RP9" s="193" t="s">
        <v>488</v>
      </c>
      <c r="RQ9" s="193" t="s">
        <v>488</v>
      </c>
      <c r="RR9" s="193" t="s">
        <v>488</v>
      </c>
      <c r="RS9" s="193" t="s">
        <v>488</v>
      </c>
      <c r="RT9" s="193" t="s">
        <v>488</v>
      </c>
      <c r="RU9" s="193" t="s">
        <v>488</v>
      </c>
      <c r="RV9" s="193" t="s">
        <v>488</v>
      </c>
      <c r="RW9" s="193" t="s">
        <v>488</v>
      </c>
      <c r="RX9" s="193" t="s">
        <v>488</v>
      </c>
      <c r="RY9" s="193" t="s">
        <v>488</v>
      </c>
      <c r="RZ9" s="193" t="s">
        <v>488</v>
      </c>
      <c r="SA9" s="139" t="s">
        <v>488</v>
      </c>
      <c r="SB9" s="172" t="s">
        <v>488</v>
      </c>
      <c r="SC9" s="172" t="s">
        <v>488</v>
      </c>
      <c r="SD9" s="172" t="s">
        <v>488</v>
      </c>
      <c r="SE9" s="172" t="s">
        <v>488</v>
      </c>
      <c r="SF9" s="172" t="s">
        <v>488</v>
      </c>
      <c r="SG9" s="172" t="s">
        <v>488</v>
      </c>
      <c r="SH9" s="172" t="s">
        <v>488</v>
      </c>
      <c r="SI9" s="172" t="s">
        <v>488</v>
      </c>
      <c r="SJ9" s="172" t="s">
        <v>488</v>
      </c>
      <c r="SK9" s="172" t="s">
        <v>488</v>
      </c>
      <c r="SL9" s="173" t="s">
        <v>488</v>
      </c>
      <c r="SM9" s="172" t="s">
        <v>488</v>
      </c>
      <c r="SN9" s="173" t="s">
        <v>488</v>
      </c>
      <c r="SO9" s="173" t="s">
        <v>488</v>
      </c>
      <c r="SP9" s="173" t="s">
        <v>488</v>
      </c>
      <c r="SQ9" s="173" t="s">
        <v>488</v>
      </c>
      <c r="SR9" s="173" t="s">
        <v>488</v>
      </c>
      <c r="SS9" s="139" t="s">
        <v>488</v>
      </c>
      <c r="ST9" s="172" t="s">
        <v>488</v>
      </c>
      <c r="SU9" s="172" t="s">
        <v>488</v>
      </c>
      <c r="SV9" s="172" t="s">
        <v>488</v>
      </c>
      <c r="SW9" s="172" t="s">
        <v>488</v>
      </c>
      <c r="SX9" s="172" t="s">
        <v>488</v>
      </c>
      <c r="SY9" s="172" t="s">
        <v>488</v>
      </c>
      <c r="SZ9" s="172" t="s">
        <v>488</v>
      </c>
      <c r="TA9" s="172" t="s">
        <v>488</v>
      </c>
      <c r="TB9" s="172" t="s">
        <v>488</v>
      </c>
      <c r="TC9" s="172" t="s">
        <v>488</v>
      </c>
      <c r="TD9" s="172" t="s">
        <v>488</v>
      </c>
      <c r="TE9" s="172" t="s">
        <v>488</v>
      </c>
      <c r="TF9" s="172" t="s">
        <v>488</v>
      </c>
      <c r="TG9" s="172" t="s">
        <v>488</v>
      </c>
      <c r="TH9" s="172" t="s">
        <v>488</v>
      </c>
      <c r="TI9" s="172" t="s">
        <v>488</v>
      </c>
      <c r="TJ9" s="172" t="s">
        <v>488</v>
      </c>
      <c r="TK9" s="204" t="s">
        <v>488</v>
      </c>
      <c r="TL9" s="172" t="s">
        <v>488</v>
      </c>
      <c r="TM9" s="172" t="s">
        <v>488</v>
      </c>
      <c r="TN9" s="172" t="s">
        <v>488</v>
      </c>
      <c r="TO9" s="172" t="s">
        <v>488</v>
      </c>
      <c r="TP9" s="172" t="s">
        <v>488</v>
      </c>
      <c r="TQ9" s="172" t="s">
        <v>488</v>
      </c>
      <c r="TR9" s="172" t="s">
        <v>488</v>
      </c>
      <c r="TS9" s="172" t="s">
        <v>488</v>
      </c>
      <c r="TT9" s="205" t="s">
        <v>488</v>
      </c>
      <c r="TU9" s="172" t="s">
        <v>488</v>
      </c>
      <c r="TV9" s="172" t="s">
        <v>488</v>
      </c>
      <c r="TW9" s="172" t="s">
        <v>488</v>
      </c>
      <c r="TX9" s="172" t="s">
        <v>488</v>
      </c>
      <c r="TY9" s="172" t="s">
        <v>488</v>
      </c>
      <c r="TZ9" s="172" t="s">
        <v>488</v>
      </c>
      <c r="UA9" s="172" t="s">
        <v>488</v>
      </c>
      <c r="UB9" s="172" t="s">
        <v>488</v>
      </c>
      <c r="UC9" s="172" t="s">
        <v>488</v>
      </c>
      <c r="UD9" s="172" t="s">
        <v>488</v>
      </c>
      <c r="UE9" s="172" t="s">
        <v>488</v>
      </c>
      <c r="UF9" s="172" t="s">
        <v>488</v>
      </c>
      <c r="UG9" s="172" t="s">
        <v>488</v>
      </c>
      <c r="UH9" s="172" t="s">
        <v>488</v>
      </c>
      <c r="UI9" s="172" t="s">
        <v>488</v>
      </c>
      <c r="UJ9" s="172" t="s">
        <v>488</v>
      </c>
      <c r="UK9" s="172" t="s">
        <v>488</v>
      </c>
      <c r="UL9" s="205" t="s">
        <v>488</v>
      </c>
      <c r="UM9" s="172" t="s">
        <v>488</v>
      </c>
      <c r="UN9" s="172" t="s">
        <v>488</v>
      </c>
      <c r="UO9" s="172" t="s">
        <v>488</v>
      </c>
      <c r="UP9" s="172" t="s">
        <v>488</v>
      </c>
      <c r="UQ9" s="172" t="s">
        <v>488</v>
      </c>
      <c r="UR9" s="172" t="s">
        <v>488</v>
      </c>
      <c r="US9" s="172" t="s">
        <v>488</v>
      </c>
      <c r="UT9" s="172" t="s">
        <v>488</v>
      </c>
      <c r="UU9" s="172" t="s">
        <v>488</v>
      </c>
      <c r="UV9" s="186" t="s">
        <v>488</v>
      </c>
      <c r="UW9" s="172" t="s">
        <v>488</v>
      </c>
      <c r="UX9" s="172" t="s">
        <v>488</v>
      </c>
      <c r="UY9" s="172" t="s">
        <v>488</v>
      </c>
      <c r="UZ9" s="172" t="s">
        <v>488</v>
      </c>
      <c r="VA9" s="172" t="s">
        <v>488</v>
      </c>
      <c r="VB9" s="172" t="s">
        <v>488</v>
      </c>
      <c r="VC9" s="172" t="s">
        <v>488</v>
      </c>
      <c r="VD9" s="172" t="s">
        <v>488</v>
      </c>
      <c r="VE9" s="172" t="s">
        <v>488</v>
      </c>
      <c r="VF9" s="172" t="s">
        <v>488</v>
      </c>
      <c r="VG9" s="172" t="s">
        <v>488</v>
      </c>
      <c r="VH9" s="172" t="s">
        <v>488</v>
      </c>
      <c r="VI9" s="172" t="s">
        <v>488</v>
      </c>
      <c r="VJ9" s="172" t="s">
        <v>488</v>
      </c>
      <c r="VK9" s="172" t="s">
        <v>488</v>
      </c>
      <c r="VL9" s="172" t="s">
        <v>488</v>
      </c>
      <c r="VM9" s="172" t="s">
        <v>488</v>
      </c>
      <c r="VN9" s="172" t="s">
        <v>488</v>
      </c>
      <c r="VO9" s="172" t="s">
        <v>488</v>
      </c>
      <c r="VP9" s="172" t="s">
        <v>488</v>
      </c>
      <c r="VQ9" s="172" t="s">
        <v>488</v>
      </c>
      <c r="VR9" s="172" t="s">
        <v>488</v>
      </c>
      <c r="VS9" s="172" t="s">
        <v>488</v>
      </c>
      <c r="VT9" s="172" t="s">
        <v>488</v>
      </c>
      <c r="VU9" s="172" t="s">
        <v>488</v>
      </c>
      <c r="VV9" s="205" t="s">
        <v>488</v>
      </c>
      <c r="VW9" s="172" t="s">
        <v>488</v>
      </c>
      <c r="VX9" s="172" t="s">
        <v>488</v>
      </c>
      <c r="VY9" s="205" t="s">
        <v>488</v>
      </c>
      <c r="VZ9" s="172" t="s">
        <v>488</v>
      </c>
      <c r="WA9" s="172" t="s">
        <v>488</v>
      </c>
      <c r="WB9" s="172" t="s">
        <v>488</v>
      </c>
      <c r="WC9" s="172" t="s">
        <v>488</v>
      </c>
      <c r="WD9" s="172" t="s">
        <v>488</v>
      </c>
      <c r="WE9" s="172" t="s">
        <v>488</v>
      </c>
      <c r="WF9" s="172" t="s">
        <v>488</v>
      </c>
      <c r="WG9" s="172" t="s">
        <v>488</v>
      </c>
      <c r="WH9" s="172" t="s">
        <v>488</v>
      </c>
      <c r="WI9" s="172" t="s">
        <v>488</v>
      </c>
      <c r="WJ9" s="172" t="s">
        <v>488</v>
      </c>
      <c r="WK9" s="172" t="s">
        <v>488</v>
      </c>
      <c r="WL9" s="172" t="s">
        <v>488</v>
      </c>
      <c r="WM9" s="172" t="s">
        <v>488</v>
      </c>
      <c r="WN9" s="172" t="s">
        <v>488</v>
      </c>
      <c r="WO9" s="172" t="s">
        <v>488</v>
      </c>
      <c r="WP9" s="172" t="s">
        <v>488</v>
      </c>
      <c r="WQ9" s="172" t="s">
        <v>488</v>
      </c>
      <c r="WR9" s="172" t="s">
        <v>488</v>
      </c>
      <c r="WS9" s="172" t="s">
        <v>488</v>
      </c>
      <c r="WT9" s="172" t="s">
        <v>488</v>
      </c>
      <c r="WU9" s="172" t="s">
        <v>488</v>
      </c>
      <c r="WV9" s="172" t="s">
        <v>488</v>
      </c>
      <c r="WW9" s="172" t="s">
        <v>488</v>
      </c>
      <c r="WX9" s="172" t="s">
        <v>488</v>
      </c>
      <c r="WY9" s="205" t="s">
        <v>488</v>
      </c>
      <c r="WZ9" s="172" t="s">
        <v>488</v>
      </c>
      <c r="XA9" s="172" t="s">
        <v>488</v>
      </c>
      <c r="XB9" s="186" t="s">
        <v>488</v>
      </c>
      <c r="XC9" s="172" t="s">
        <v>488</v>
      </c>
      <c r="XD9" s="172" t="s">
        <v>488</v>
      </c>
      <c r="XE9" s="172" t="s">
        <v>488</v>
      </c>
      <c r="XF9" s="172" t="s">
        <v>488</v>
      </c>
      <c r="XG9" s="172" t="s">
        <v>488</v>
      </c>
      <c r="XH9" s="172" t="s">
        <v>488</v>
      </c>
      <c r="XI9" s="172" t="s">
        <v>488</v>
      </c>
      <c r="XJ9" s="172" t="s">
        <v>488</v>
      </c>
      <c r="XK9" s="172" t="s">
        <v>488</v>
      </c>
      <c r="XL9" s="172" t="s">
        <v>488</v>
      </c>
      <c r="XM9" s="172" t="s">
        <v>488</v>
      </c>
      <c r="XN9" s="172" t="s">
        <v>488</v>
      </c>
      <c r="XO9" s="172" t="s">
        <v>488</v>
      </c>
      <c r="XP9" s="172" t="s">
        <v>488</v>
      </c>
      <c r="XQ9" s="172" t="s">
        <v>488</v>
      </c>
      <c r="XR9" s="172" t="s">
        <v>488</v>
      </c>
      <c r="XS9" s="172" t="s">
        <v>488</v>
      </c>
      <c r="XT9" s="172" t="s">
        <v>488</v>
      </c>
      <c r="XU9" s="172" t="s">
        <v>488</v>
      </c>
      <c r="XV9" s="205" t="s">
        <v>488</v>
      </c>
      <c r="XW9" s="172" t="s">
        <v>488</v>
      </c>
      <c r="XX9" s="172" t="s">
        <v>488</v>
      </c>
      <c r="XY9" s="172" t="s">
        <v>488</v>
      </c>
      <c r="XZ9" s="172" t="s">
        <v>488</v>
      </c>
      <c r="YA9" s="172" t="s">
        <v>488</v>
      </c>
      <c r="YB9" s="172" t="s">
        <v>488</v>
      </c>
      <c r="YC9" s="172" t="s">
        <v>488</v>
      </c>
      <c r="YD9" s="172" t="s">
        <v>488</v>
      </c>
      <c r="YE9" s="172" t="s">
        <v>488</v>
      </c>
      <c r="YF9" s="205" t="s">
        <v>488</v>
      </c>
      <c r="YG9" s="172" t="s">
        <v>488</v>
      </c>
      <c r="YH9" s="172" t="s">
        <v>488</v>
      </c>
      <c r="YI9" s="172" t="s">
        <v>488</v>
      </c>
      <c r="YJ9" s="172" t="s">
        <v>488</v>
      </c>
      <c r="YK9" s="172" t="s">
        <v>488</v>
      </c>
      <c r="YL9" s="172" t="s">
        <v>488</v>
      </c>
      <c r="YM9" s="172" t="s">
        <v>488</v>
      </c>
      <c r="YN9" s="172" t="s">
        <v>488</v>
      </c>
      <c r="YO9" s="172" t="s">
        <v>488</v>
      </c>
      <c r="YP9" s="172" t="s">
        <v>488</v>
      </c>
      <c r="YQ9" s="172" t="s">
        <v>488</v>
      </c>
      <c r="YR9" s="172" t="s">
        <v>488</v>
      </c>
      <c r="YS9" s="172" t="s">
        <v>488</v>
      </c>
      <c r="YT9" s="172" t="s">
        <v>488</v>
      </c>
      <c r="YU9" s="172" t="s">
        <v>488</v>
      </c>
      <c r="YV9" s="172" t="s">
        <v>488</v>
      </c>
      <c r="YW9" s="172" t="s">
        <v>488</v>
      </c>
      <c r="YX9" s="172" t="s">
        <v>488</v>
      </c>
      <c r="YY9" s="172" t="s">
        <v>488</v>
      </c>
      <c r="YZ9" s="205" t="s">
        <v>488</v>
      </c>
      <c r="ZA9" s="172" t="s">
        <v>488</v>
      </c>
      <c r="ZB9" s="172" t="s">
        <v>488</v>
      </c>
      <c r="ZC9" s="172" t="s">
        <v>488</v>
      </c>
      <c r="ZD9" s="172" t="s">
        <v>488</v>
      </c>
      <c r="ZE9" s="172" t="s">
        <v>488</v>
      </c>
      <c r="ZF9" s="172" t="s">
        <v>488</v>
      </c>
      <c r="ZG9" s="172" t="s">
        <v>488</v>
      </c>
      <c r="ZH9" s="172" t="s">
        <v>488</v>
      </c>
      <c r="ZI9" s="172" t="s">
        <v>488</v>
      </c>
      <c r="ZJ9" s="172" t="s">
        <v>488</v>
      </c>
      <c r="ZK9" s="206" t="n">
        <v>1185</v>
      </c>
      <c r="ZL9" s="129" t="n">
        <v>1008</v>
      </c>
      <c r="ZM9" s="13" t="s">
        <v>488</v>
      </c>
      <c r="ZN9" s="119" t="s">
        <v>488</v>
      </c>
      <c r="ZO9" s="207" t="s">
        <v>488</v>
      </c>
      <c r="ZP9" s="208" t="s">
        <v>488</v>
      </c>
      <c r="ZQ9" s="208" t="s">
        <v>488</v>
      </c>
      <c r="ZR9" s="208" t="s">
        <v>488</v>
      </c>
      <c r="ZS9" s="174" t="s">
        <v>493</v>
      </c>
      <c r="ZT9" s="172" t="s">
        <v>489</v>
      </c>
      <c r="ZU9" s="172" t="s">
        <v>489</v>
      </c>
      <c r="ZV9" s="172" t="n">
        <v>1</v>
      </c>
      <c r="ZW9" s="179" t="n">
        <f aca="false">ZV9/ZV9*100</f>
        <v>100</v>
      </c>
      <c r="ZX9" s="172" t="s">
        <v>489</v>
      </c>
      <c r="ZY9" s="179" t="s">
        <v>489</v>
      </c>
      <c r="ZZ9" s="172" t="s">
        <v>489</v>
      </c>
      <c r="AAA9" s="179" t="s">
        <v>489</v>
      </c>
      <c r="AAB9" s="172" t="s">
        <v>489</v>
      </c>
      <c r="AAC9" s="179" t="s">
        <v>489</v>
      </c>
      <c r="AAD9" s="172" t="n">
        <v>1</v>
      </c>
      <c r="AAE9" s="179" t="n">
        <f aca="false">AAD9/AAD9*100</f>
        <v>100</v>
      </c>
      <c r="AAF9" s="172" t="s">
        <v>489</v>
      </c>
      <c r="AAG9" s="179" t="s">
        <v>489</v>
      </c>
      <c r="AAH9" s="172" t="s">
        <v>489</v>
      </c>
      <c r="AAI9" s="179" t="s">
        <v>489</v>
      </c>
      <c r="AAJ9" s="172" t="s">
        <v>489</v>
      </c>
      <c r="AAK9" s="179" t="s">
        <v>489</v>
      </c>
      <c r="AAL9" s="172" t="s">
        <v>489</v>
      </c>
      <c r="AAM9" s="179" t="s">
        <v>489</v>
      </c>
      <c r="AAN9" s="172" t="s">
        <v>489</v>
      </c>
      <c r="AAO9" s="179" t="s">
        <v>489</v>
      </c>
      <c r="AAP9" s="172" t="s">
        <v>489</v>
      </c>
      <c r="AAQ9" s="209" t="s">
        <v>489</v>
      </c>
      <c r="AAR9" s="210" t="s">
        <v>489</v>
      </c>
      <c r="AAS9" s="211" t="s">
        <v>489</v>
      </c>
      <c r="AAT9" s="211" t="s">
        <v>489</v>
      </c>
      <c r="AAU9" s="211" t="s">
        <v>489</v>
      </c>
      <c r="AAV9" s="212" t="s">
        <v>488</v>
      </c>
      <c r="AAW9" s="184" t="s">
        <v>488</v>
      </c>
      <c r="AAX9" s="184" t="s">
        <v>488</v>
      </c>
      <c r="AAY9" s="184" t="s">
        <v>488</v>
      </c>
      <c r="AAZ9" s="184" t="s">
        <v>488</v>
      </c>
      <c r="ABA9" s="184" t="s">
        <v>488</v>
      </c>
      <c r="ABB9" s="184" t="s">
        <v>488</v>
      </c>
      <c r="ABC9" s="184" t="s">
        <v>488</v>
      </c>
      <c r="ABD9" s="184" t="s">
        <v>488</v>
      </c>
      <c r="ABE9" s="184" t="s">
        <v>488</v>
      </c>
      <c r="ABF9" s="184" t="s">
        <v>488</v>
      </c>
      <c r="ABG9" s="185" t="s">
        <v>488</v>
      </c>
      <c r="ABH9" s="184" t="s">
        <v>488</v>
      </c>
      <c r="ABI9" s="184" t="s">
        <v>488</v>
      </c>
      <c r="ABJ9" s="184" t="s">
        <v>488</v>
      </c>
      <c r="ABK9" s="184" t="s">
        <v>488</v>
      </c>
      <c r="ABL9" s="184" t="s">
        <v>488</v>
      </c>
      <c r="ABM9" s="184" t="s">
        <v>488</v>
      </c>
      <c r="ABN9" s="184" t="s">
        <v>488</v>
      </c>
      <c r="ABO9" s="184" t="s">
        <v>488</v>
      </c>
      <c r="ABP9" s="184" t="s">
        <v>488</v>
      </c>
      <c r="ABQ9" s="184" t="s">
        <v>488</v>
      </c>
      <c r="ABR9" s="184" t="s">
        <v>488</v>
      </c>
      <c r="ABS9" s="185" t="s">
        <v>488</v>
      </c>
      <c r="ABT9" s="184" t="s">
        <v>488</v>
      </c>
      <c r="ABU9" s="184" t="s">
        <v>488</v>
      </c>
      <c r="ABV9" s="185" t="s">
        <v>488</v>
      </c>
      <c r="ABW9" s="231" t="s">
        <v>490</v>
      </c>
      <c r="ABX9" s="215" t="s">
        <v>490</v>
      </c>
      <c r="ABY9" s="215" t="s">
        <v>490</v>
      </c>
      <c r="ABZ9" s="215" t="s">
        <v>490</v>
      </c>
      <c r="ACA9" s="215" t="s">
        <v>490</v>
      </c>
      <c r="ACB9" s="215" t="s">
        <v>490</v>
      </c>
      <c r="ACC9" s="215" t="s">
        <v>490</v>
      </c>
      <c r="ACD9" s="215" t="s">
        <v>490</v>
      </c>
      <c r="ACE9" s="215" t="s">
        <v>490</v>
      </c>
      <c r="ACF9" s="215" t="s">
        <v>490</v>
      </c>
      <c r="ACG9" s="215" t="s">
        <v>490</v>
      </c>
      <c r="ACH9" s="226" t="s">
        <v>490</v>
      </c>
      <c r="ACI9" s="215" t="s">
        <v>490</v>
      </c>
      <c r="ACJ9" s="215" t="s">
        <v>490</v>
      </c>
      <c r="ACK9" s="215" t="s">
        <v>490</v>
      </c>
      <c r="ACL9" s="215" t="s">
        <v>490</v>
      </c>
      <c r="ACM9" s="215" t="s">
        <v>490</v>
      </c>
      <c r="ACN9" s="215" t="s">
        <v>490</v>
      </c>
      <c r="ACO9" s="215" t="s">
        <v>490</v>
      </c>
      <c r="ACP9" s="215" t="s">
        <v>490</v>
      </c>
      <c r="ACQ9" s="215" t="s">
        <v>490</v>
      </c>
      <c r="ACR9" s="215" t="s">
        <v>490</v>
      </c>
      <c r="ACS9" s="215" t="s">
        <v>490</v>
      </c>
      <c r="ACT9" s="215" t="s">
        <v>490</v>
      </c>
      <c r="ACU9" s="215" t="s">
        <v>490</v>
      </c>
      <c r="ACV9" s="215" t="s">
        <v>490</v>
      </c>
      <c r="ACW9" s="215" t="s">
        <v>490</v>
      </c>
      <c r="ACX9" s="215" t="s">
        <v>490</v>
      </c>
      <c r="ACY9" s="215" t="s">
        <v>490</v>
      </c>
      <c r="ACZ9" s="215" t="s">
        <v>490</v>
      </c>
      <c r="ADA9" s="215" t="s">
        <v>490</v>
      </c>
      <c r="ADB9" s="215" t="s">
        <v>490</v>
      </c>
      <c r="ADC9" s="215" t="s">
        <v>490</v>
      </c>
      <c r="ADD9" s="215" t="s">
        <v>490</v>
      </c>
      <c r="ADE9" s="215" t="s">
        <v>490</v>
      </c>
      <c r="ADF9" s="215" t="s">
        <v>490</v>
      </c>
      <c r="ADG9" s="215" t="s">
        <v>490</v>
      </c>
      <c r="ADH9" s="215" t="s">
        <v>490</v>
      </c>
      <c r="ADI9" s="215" t="s">
        <v>490</v>
      </c>
      <c r="ADJ9" s="215" t="s">
        <v>490</v>
      </c>
      <c r="ADK9" s="231" t="s">
        <v>490</v>
      </c>
      <c r="ADL9" s="215" t="s">
        <v>490</v>
      </c>
      <c r="ADM9" s="215" t="s">
        <v>490</v>
      </c>
      <c r="ADN9" s="215" t="s">
        <v>490</v>
      </c>
      <c r="ADO9" s="215" t="s">
        <v>490</v>
      </c>
      <c r="ADP9" s="226" t="s">
        <v>490</v>
      </c>
      <c r="ADQ9" s="216" t="s">
        <v>490</v>
      </c>
      <c r="ADR9" s="184" t="s">
        <v>490</v>
      </c>
      <c r="ADS9" s="184" t="s">
        <v>490</v>
      </c>
      <c r="ADT9" s="216" t="s">
        <v>488</v>
      </c>
      <c r="ADU9" s="184" t="s">
        <v>488</v>
      </c>
      <c r="ADV9" s="185" t="s">
        <v>488</v>
      </c>
      <c r="ADW9" s="216" t="s">
        <v>488</v>
      </c>
      <c r="ADX9" s="184" t="s">
        <v>488</v>
      </c>
      <c r="ADY9" s="184" t="s">
        <v>488</v>
      </c>
      <c r="ADZ9" s="184" t="s">
        <v>488</v>
      </c>
      <c r="AEA9" s="184" t="s">
        <v>488</v>
      </c>
      <c r="AEB9" s="184" t="s">
        <v>488</v>
      </c>
      <c r="AEC9" s="184" t="s">
        <v>488</v>
      </c>
      <c r="AED9" s="184" t="s">
        <v>488</v>
      </c>
      <c r="AEE9" s="184" t="s">
        <v>488</v>
      </c>
      <c r="AEF9" s="185" t="s">
        <v>488</v>
      </c>
      <c r="AEG9" s="216" t="s">
        <v>488</v>
      </c>
      <c r="AEH9" s="184" t="s">
        <v>488</v>
      </c>
      <c r="AEI9" s="184" t="s">
        <v>488</v>
      </c>
      <c r="AEJ9" s="216" t="s">
        <v>488</v>
      </c>
      <c r="AEK9" s="184" t="s">
        <v>488</v>
      </c>
      <c r="AEL9" s="184" t="s">
        <v>488</v>
      </c>
      <c r="AEM9" s="184" t="s">
        <v>488</v>
      </c>
      <c r="AEN9" s="216" t="s">
        <v>488</v>
      </c>
      <c r="AEO9" s="185" t="s">
        <v>488</v>
      </c>
      <c r="AEP9" s="217" t="s">
        <v>488</v>
      </c>
      <c r="AEQ9" s="203" t="s">
        <v>488</v>
      </c>
      <c r="AER9" s="203" t="s">
        <v>488</v>
      </c>
      <c r="AES9" s="203" t="s">
        <v>488</v>
      </c>
      <c r="AET9" s="203" t="s">
        <v>488</v>
      </c>
      <c r="AEU9" s="203" t="s">
        <v>488</v>
      </c>
      <c r="AEV9" s="203" t="s">
        <v>488</v>
      </c>
      <c r="AEW9" s="203" t="s">
        <v>488</v>
      </c>
      <c r="AEX9" s="202" t="s">
        <v>488</v>
      </c>
      <c r="AEY9" s="218" t="s">
        <v>488</v>
      </c>
      <c r="AEZ9" s="219" t="s">
        <v>488</v>
      </c>
      <c r="AFA9" s="219" t="s">
        <v>488</v>
      </c>
      <c r="AFB9" s="220" t="s">
        <v>488</v>
      </c>
      <c r="AFC9" s="159"/>
      <c r="AFD9" s="14"/>
      <c r="AFE9" s="14"/>
      <c r="AFF9" s="14"/>
      <c r="AFG9" s="14"/>
      <c r="AFH9" s="14"/>
      <c r="AFI9" s="14"/>
      <c r="AFJ9" s="160"/>
      <c r="AFK9" s="189" t="n">
        <v>512</v>
      </c>
      <c r="AFL9" s="221" t="n">
        <v>263</v>
      </c>
      <c r="AFM9" s="221"/>
      <c r="AFN9" s="189" t="n">
        <v>1787</v>
      </c>
      <c r="AFO9" s="221" t="n">
        <v>1309</v>
      </c>
      <c r="AFP9" s="221"/>
      <c r="AFQ9" s="189" t="n">
        <v>111</v>
      </c>
      <c r="AFR9" s="222" t="n">
        <v>102</v>
      </c>
      <c r="AFS9" s="222"/>
      <c r="AFT9" s="189" t="n">
        <v>1942</v>
      </c>
      <c r="AFU9" s="189" t="n">
        <v>688</v>
      </c>
      <c r="AFV9" s="189" t="n">
        <v>4794</v>
      </c>
      <c r="AFW9" s="189" t="n">
        <v>10309</v>
      </c>
      <c r="AFX9" s="223" t="n">
        <v>46.5030555825007</v>
      </c>
      <c r="AFY9" s="192" t="n">
        <v>18</v>
      </c>
      <c r="AFZ9" s="189" t="n">
        <v>28</v>
      </c>
      <c r="AGA9" s="189" t="n">
        <v>0</v>
      </c>
      <c r="AGB9" s="189" t="n">
        <v>0</v>
      </c>
      <c r="AGC9" s="189" t="n">
        <v>18</v>
      </c>
      <c r="AGD9" s="189" t="n">
        <v>28</v>
      </c>
      <c r="AGE9" s="189" t="n">
        <v>11</v>
      </c>
      <c r="AGF9" s="189" t="n">
        <v>28</v>
      </c>
      <c r="AGG9" s="189" t="n">
        <v>2</v>
      </c>
      <c r="AGH9" s="189" t="n">
        <v>28</v>
      </c>
      <c r="AGI9" s="189" t="n">
        <v>0</v>
      </c>
      <c r="AGJ9" s="189" t="n">
        <v>6</v>
      </c>
      <c r="AGK9" s="189" t="n">
        <v>0</v>
      </c>
      <c r="AGL9" s="224" t="n">
        <v>0</v>
      </c>
      <c r="AGM9" s="189" t="n">
        <v>39683</v>
      </c>
      <c r="AGN9" s="189" t="s">
        <v>488</v>
      </c>
      <c r="AGO9" s="189" t="s">
        <v>488</v>
      </c>
      <c r="AGP9" s="189" t="s">
        <v>488</v>
      </c>
      <c r="AGQ9" s="189" t="s">
        <v>488</v>
      </c>
      <c r="AGR9" s="193" t="s">
        <v>488</v>
      </c>
      <c r="AGS9" s="192" t="n">
        <v>1</v>
      </c>
      <c r="AGT9" s="189" t="n">
        <v>44919</v>
      </c>
      <c r="AGU9" s="189" t="n">
        <v>2</v>
      </c>
      <c r="AGV9" s="189" t="n">
        <v>32</v>
      </c>
      <c r="AGW9" s="225" t="n">
        <v>0.255</v>
      </c>
      <c r="AGX9" s="189" t="n">
        <v>107</v>
      </c>
      <c r="AGY9" s="225" t="n">
        <v>0.8568</v>
      </c>
      <c r="AGZ9" s="189" t="s">
        <v>491</v>
      </c>
      <c r="AHA9" s="189" t="s">
        <v>491</v>
      </c>
      <c r="AHB9" s="189" t="s">
        <v>488</v>
      </c>
      <c r="AHC9" s="189" t="s">
        <v>488</v>
      </c>
      <c r="AHD9" s="189" t="s">
        <v>488</v>
      </c>
      <c r="AHE9" s="189" t="s">
        <v>488</v>
      </c>
      <c r="AHF9" s="189" t="n">
        <v>8548</v>
      </c>
      <c r="AHG9" s="189" t="n">
        <v>651</v>
      </c>
      <c r="AHH9" s="173" t="n">
        <v>5.21312971964413</v>
      </c>
      <c r="AHI9" s="189" t="n">
        <v>1833.91</v>
      </c>
      <c r="AHJ9" s="189" t="s">
        <v>488</v>
      </c>
      <c r="AHK9" s="189" t="s">
        <v>488</v>
      </c>
      <c r="AHL9" s="189" t="s">
        <v>488</v>
      </c>
      <c r="AHM9" s="189" t="s">
        <v>488</v>
      </c>
      <c r="AHN9" s="192" t="s">
        <v>488</v>
      </c>
      <c r="AHO9" s="189" t="s">
        <v>488</v>
      </c>
      <c r="AHP9" s="189" t="s">
        <v>488</v>
      </c>
      <c r="AHQ9" s="189" t="s">
        <v>488</v>
      </c>
      <c r="AHR9" s="189" t="s">
        <v>488</v>
      </c>
      <c r="AHS9" s="189" t="s">
        <v>488</v>
      </c>
      <c r="AHT9" s="189" t="s">
        <v>488</v>
      </c>
      <c r="AHU9" s="189" t="s">
        <v>488</v>
      </c>
      <c r="AHV9" s="189" t="s">
        <v>488</v>
      </c>
      <c r="AHW9" s="189" t="s">
        <v>488</v>
      </c>
      <c r="AHX9" s="189" t="s">
        <v>488</v>
      </c>
      <c r="AHY9" s="189" t="s">
        <v>488</v>
      </c>
      <c r="AHZ9" s="189" t="s">
        <v>488</v>
      </c>
      <c r="AIA9" s="189" t="s">
        <v>488</v>
      </c>
      <c r="AIB9" s="189" t="s">
        <v>488</v>
      </c>
      <c r="AIC9" s="189" t="s">
        <v>488</v>
      </c>
      <c r="AID9" s="189" t="s">
        <v>488</v>
      </c>
      <c r="AIE9" s="189" t="s">
        <v>488</v>
      </c>
      <c r="AIF9" s="189" t="s">
        <v>488</v>
      </c>
      <c r="AIG9" s="189" t="s">
        <v>488</v>
      </c>
      <c r="AIH9" s="189" t="s">
        <v>488</v>
      </c>
      <c r="AII9" s="189" t="s">
        <v>488</v>
      </c>
      <c r="AIJ9" s="192" t="s">
        <v>488</v>
      </c>
      <c r="AIK9" s="224" t="s">
        <v>488</v>
      </c>
      <c r="AIL9" s="215" t="s">
        <v>488</v>
      </c>
      <c r="AIM9" s="215" t="s">
        <v>488</v>
      </c>
      <c r="AIN9" s="215" t="s">
        <v>488</v>
      </c>
      <c r="AIO9" s="215" t="s">
        <v>488</v>
      </c>
      <c r="AIP9" s="215" t="s">
        <v>488</v>
      </c>
      <c r="AIQ9" s="215" t="s">
        <v>488</v>
      </c>
      <c r="AIR9" s="215" t="s">
        <v>488</v>
      </c>
      <c r="AIS9" s="215" t="s">
        <v>488</v>
      </c>
      <c r="AIT9" s="215" t="s">
        <v>488</v>
      </c>
      <c r="AIU9" s="215" t="s">
        <v>488</v>
      </c>
      <c r="AIV9" s="215" t="s">
        <v>488</v>
      </c>
      <c r="AIW9" s="226" t="s">
        <v>488</v>
      </c>
      <c r="AIX9" s="197" t="s">
        <v>488</v>
      </c>
      <c r="AIY9" s="193" t="s">
        <v>488</v>
      </c>
      <c r="AIZ9" s="193" t="s">
        <v>488</v>
      </c>
      <c r="AJA9" s="193" t="s">
        <v>488</v>
      </c>
      <c r="AJB9" s="193" t="s">
        <v>488</v>
      </c>
      <c r="AJC9" s="193" t="s">
        <v>488</v>
      </c>
      <c r="AJD9" s="193" t="s">
        <v>488</v>
      </c>
      <c r="AJE9" s="193" t="s">
        <v>488</v>
      </c>
      <c r="AJF9" s="193" t="s">
        <v>488</v>
      </c>
      <c r="AJG9" s="193" t="s">
        <v>488</v>
      </c>
      <c r="AJH9" s="193" t="s">
        <v>488</v>
      </c>
      <c r="AJI9" s="193" t="s">
        <v>488</v>
      </c>
      <c r="AJJ9" s="193" t="s">
        <v>488</v>
      </c>
      <c r="AJK9" s="193" t="s">
        <v>488</v>
      </c>
      <c r="AJL9" s="193" t="s">
        <v>488</v>
      </c>
      <c r="AJM9" s="193" t="s">
        <v>488</v>
      </c>
      <c r="AJN9" s="193" t="s">
        <v>488</v>
      </c>
      <c r="AJO9" s="193" t="s">
        <v>488</v>
      </c>
      <c r="AJP9" s="193" t="s">
        <v>488</v>
      </c>
      <c r="AJQ9" s="193" t="s">
        <v>488</v>
      </c>
      <c r="AJR9" s="193" t="s">
        <v>488</v>
      </c>
      <c r="AJS9" s="193" t="s">
        <v>488</v>
      </c>
      <c r="AJT9" s="193" t="s">
        <v>488</v>
      </c>
      <c r="AJU9" s="193" t="s">
        <v>488</v>
      </c>
      <c r="AJV9" s="193" t="s">
        <v>488</v>
      </c>
      <c r="AJW9" s="193" t="s">
        <v>488</v>
      </c>
      <c r="AJX9" s="193" t="s">
        <v>488</v>
      </c>
      <c r="AJY9" s="193" t="s">
        <v>488</v>
      </c>
      <c r="AJZ9" s="193" t="s">
        <v>488</v>
      </c>
      <c r="AKA9" s="193" t="s">
        <v>488</v>
      </c>
      <c r="AKB9" s="197" t="s">
        <v>488</v>
      </c>
      <c r="AKC9" s="202" t="s">
        <v>488</v>
      </c>
      <c r="AKD9" s="200" t="s">
        <v>488</v>
      </c>
      <c r="AKE9" s="182" t="s">
        <v>488</v>
      </c>
      <c r="AKF9" s="182" t="s">
        <v>488</v>
      </c>
      <c r="AKG9" s="182" t="s">
        <v>488</v>
      </c>
      <c r="AKH9" s="201" t="s">
        <v>488</v>
      </c>
      <c r="AKI9" s="197" t="s">
        <v>488</v>
      </c>
      <c r="AKJ9" s="202" t="s">
        <v>488</v>
      </c>
      <c r="AKK9" s="197" t="s">
        <v>488</v>
      </c>
      <c r="AKL9" s="193" t="s">
        <v>488</v>
      </c>
      <c r="AKM9" s="193" t="s">
        <v>488</v>
      </c>
      <c r="AKN9" s="193" t="s">
        <v>488</v>
      </c>
      <c r="AKO9" s="193" t="s">
        <v>488</v>
      </c>
      <c r="AKP9" s="202" t="s">
        <v>488</v>
      </c>
      <c r="AKQ9" s="193" t="s">
        <v>488</v>
      </c>
      <c r="AKR9" s="193" t="s">
        <v>488</v>
      </c>
      <c r="AKS9" s="193" t="s">
        <v>488</v>
      </c>
      <c r="AKT9" s="193" t="s">
        <v>488</v>
      </c>
      <c r="AKU9" s="192" t="n">
        <v>1739</v>
      </c>
      <c r="AKV9" s="189" t="n">
        <v>1712</v>
      </c>
      <c r="AKW9" s="189" t="s">
        <v>488</v>
      </c>
      <c r="AKX9" s="189" t="s">
        <v>488</v>
      </c>
      <c r="AKY9" s="189"/>
      <c r="AKZ9" s="189"/>
      <c r="ALA9" s="189"/>
      <c r="ALB9" s="189"/>
      <c r="ALC9" s="189" t="s">
        <v>488</v>
      </c>
      <c r="ALD9" s="189" t="s">
        <v>488</v>
      </c>
      <c r="ALE9" s="189" t="s">
        <v>488</v>
      </c>
      <c r="ALF9" s="224" t="s">
        <v>488</v>
      </c>
      <c r="ALG9" s="227"/>
      <c r="ALT9" s="229"/>
      <c r="ALU9" s="175" t="n">
        <v>30244</v>
      </c>
      <c r="ALV9" s="175" t="n">
        <v>15358</v>
      </c>
      <c r="ALW9" s="175" t="n">
        <v>133632</v>
      </c>
      <c r="ALX9" s="175" t="n">
        <v>123594</v>
      </c>
      <c r="ALY9" s="175" t="n">
        <v>149911</v>
      </c>
      <c r="ALZ9" s="175" t="n">
        <v>155179</v>
      </c>
      <c r="AMA9" s="175" t="n">
        <v>94299</v>
      </c>
      <c r="AMB9" s="175" t="n">
        <v>82958</v>
      </c>
      <c r="AMC9" s="175" t="n">
        <v>270231</v>
      </c>
      <c r="AMD9" s="175" t="n">
        <v>245513</v>
      </c>
      <c r="AME9" s="175" t="n">
        <v>159253</v>
      </c>
      <c r="AMF9" s="175" t="n">
        <v>143796</v>
      </c>
      <c r="AMG9" s="175" t="n">
        <v>137472</v>
      </c>
      <c r="AMH9" s="175" t="n">
        <v>175039</v>
      </c>
      <c r="AMI9" s="175" t="n">
        <v>11184</v>
      </c>
      <c r="AMJ9" s="202" t="n">
        <v>47017</v>
      </c>
    </row>
    <row r="10" s="228" customFormat="true" ht="18" hidden="true" customHeight="true" outlineLevel="0" collapsed="false">
      <c r="A10" s="171" t="s">
        <v>494</v>
      </c>
      <c r="B10" s="171"/>
      <c r="C10" s="139" t="n">
        <v>1282701</v>
      </c>
      <c r="D10" s="172" t="n">
        <v>1265631</v>
      </c>
      <c r="E10" s="173" t="n">
        <v>101.348734346741</v>
      </c>
      <c r="F10" s="172" t="n">
        <v>482210</v>
      </c>
      <c r="G10" s="172" t="n">
        <v>280186</v>
      </c>
      <c r="H10" s="173" t="n">
        <v>172.103531225686</v>
      </c>
      <c r="I10" s="172" t="n">
        <v>93733</v>
      </c>
      <c r="J10" s="172" t="n">
        <v>79841</v>
      </c>
      <c r="K10" s="173" t="n">
        <v>117.399581668566</v>
      </c>
      <c r="L10" s="174" t="n">
        <v>283380</v>
      </c>
      <c r="M10" s="175" t="n">
        <v>261394</v>
      </c>
      <c r="N10" s="175" t="n">
        <v>900794</v>
      </c>
      <c r="O10" s="175" t="n">
        <v>909113</v>
      </c>
      <c r="P10" s="175" t="n">
        <v>98527</v>
      </c>
      <c r="Q10" s="175" t="n">
        <v>95124</v>
      </c>
      <c r="R10" s="176" t="n">
        <v>22.0924439912341</v>
      </c>
      <c r="S10" s="176" t="n">
        <v>20.6532551746915</v>
      </c>
      <c r="T10" s="176" t="n">
        <v>70.2263426940495</v>
      </c>
      <c r="U10" s="176" t="n">
        <v>71.8308100860361</v>
      </c>
      <c r="V10" s="176" t="n">
        <v>7.68121331471637</v>
      </c>
      <c r="W10" s="176" t="n">
        <v>7.51593473927235</v>
      </c>
      <c r="X10" s="176" t="s">
        <v>488</v>
      </c>
      <c r="Y10" s="177" t="s">
        <v>488</v>
      </c>
      <c r="Z10" s="178" t="n">
        <v>5.97293513765749</v>
      </c>
      <c r="AA10" s="179" t="n">
        <v>8.72972985897577</v>
      </c>
      <c r="AB10" s="175" t="n">
        <v>13035</v>
      </c>
      <c r="AC10" s="175" t="s">
        <v>488</v>
      </c>
      <c r="AD10" s="175" t="n">
        <v>12033</v>
      </c>
      <c r="AE10" s="180" t="s">
        <v>488</v>
      </c>
      <c r="AF10" s="179" t="n">
        <v>108.327100473697</v>
      </c>
      <c r="AG10" s="175" t="n">
        <v>7792</v>
      </c>
      <c r="AH10" s="175" t="s">
        <v>488</v>
      </c>
      <c r="AI10" s="175" t="n">
        <v>4804</v>
      </c>
      <c r="AJ10" s="175" t="s">
        <v>488</v>
      </c>
      <c r="AK10" s="175" t="n">
        <v>67553</v>
      </c>
      <c r="AL10" s="175" t="n">
        <v>80324</v>
      </c>
      <c r="AM10" s="179" t="n">
        <v>84.1006423982869</v>
      </c>
      <c r="AN10" s="175" t="n">
        <v>64809</v>
      </c>
      <c r="AO10" s="175" t="n">
        <v>77078</v>
      </c>
      <c r="AP10" s="181" t="n">
        <v>84.0823581307247</v>
      </c>
      <c r="AQ10" s="182" t="n">
        <v>10292</v>
      </c>
      <c r="AR10" s="182" t="n">
        <v>11846</v>
      </c>
      <c r="AS10" s="182" t="n">
        <v>4252</v>
      </c>
      <c r="AT10" s="182" t="n">
        <v>4339</v>
      </c>
      <c r="AU10" s="182" t="n">
        <v>6040</v>
      </c>
      <c r="AV10" s="182" t="n">
        <v>7507</v>
      </c>
      <c r="AW10" s="177" t="n">
        <v>86.881647813608</v>
      </c>
      <c r="AX10" s="174" t="n">
        <v>999321</v>
      </c>
      <c r="AY10" s="175" t="n">
        <v>1004237</v>
      </c>
      <c r="AZ10" s="175" t="n">
        <v>378946</v>
      </c>
      <c r="BA10" s="175" t="n">
        <v>316073</v>
      </c>
      <c r="BB10" s="175" t="n">
        <v>550273</v>
      </c>
      <c r="BC10" s="175" t="n">
        <v>551317</v>
      </c>
      <c r="BD10" s="175" t="n">
        <v>49222</v>
      </c>
      <c r="BE10" s="175" t="n">
        <v>58778</v>
      </c>
      <c r="BF10" s="175" t="n">
        <v>20880</v>
      </c>
      <c r="BG10" s="183" t="n">
        <v>78069</v>
      </c>
      <c r="BH10" s="174" t="n">
        <v>99607</v>
      </c>
      <c r="BI10" s="175" t="n">
        <v>92371</v>
      </c>
      <c r="BJ10" s="175" t="n">
        <v>110690</v>
      </c>
      <c r="BK10" s="175" t="n">
        <v>98313</v>
      </c>
      <c r="BL10" s="175" t="n">
        <v>83683</v>
      </c>
      <c r="BM10" s="175" t="n">
        <v>62623</v>
      </c>
      <c r="BN10" s="175" t="n">
        <v>37382</v>
      </c>
      <c r="BO10" s="175" t="n">
        <v>24939</v>
      </c>
      <c r="BP10" s="175" t="n">
        <v>19300</v>
      </c>
      <c r="BQ10" s="175" t="n">
        <v>14196</v>
      </c>
      <c r="BR10" s="175" t="n">
        <v>28284</v>
      </c>
      <c r="BS10" s="183" t="n">
        <v>23631</v>
      </c>
      <c r="BT10" s="184" t="n">
        <f aca="false">BH10/(BH10+CF10+DD10+EB10)*100</f>
        <v>99.860646040944</v>
      </c>
      <c r="BU10" s="184" t="n">
        <f aca="false">BI10/(BI10+CG10+DE10+EC10)*100</f>
        <v>99.2148396382462</v>
      </c>
      <c r="BV10" s="184" t="n">
        <f aca="false">BJ10/(BJ10+CH10+DF10+ED10)*100</f>
        <v>96.3812409661634</v>
      </c>
      <c r="BW10" s="184" t="n">
        <f aca="false">BK10/(BK10+CI10+DG10+EE10)*100</f>
        <v>89.948672906431</v>
      </c>
      <c r="BX10" s="184" t="n">
        <f aca="false">BL10/(BL10+CJ10+DH10+EF10)*100</f>
        <v>75.1032093624354</v>
      </c>
      <c r="BY10" s="184" t="n">
        <f aca="false">BM10/(BM10+CK10+DI10+EG10)*100</f>
        <v>57.3307943715612</v>
      </c>
      <c r="BZ10" s="184" t="n">
        <f aca="false">BN10/(BN10+CL10+DJ10+EH10)*100</f>
        <v>37.7047526829662</v>
      </c>
      <c r="CA10" s="184" t="n">
        <f aca="false">BO10/(BO10+CM10+DK10+EI10)*100</f>
        <v>23.7779239724264</v>
      </c>
      <c r="CB10" s="184" t="n">
        <f aca="false">BP10/(BP10+CN10+DL10+EJ10)*100</f>
        <v>18.0478408049524</v>
      </c>
      <c r="CC10" s="184" t="n">
        <f aca="false">BQ10/(BQ10+CO10+DM10+EK10)*100</f>
        <v>12.6495878814881</v>
      </c>
      <c r="CD10" s="184" t="n">
        <f aca="false">BR10/(BR10+CP10+DN10+EL10)*100</f>
        <v>6.05364033876757</v>
      </c>
      <c r="CE10" s="185" t="n">
        <f aca="false">BS10/(BS10+CQ10+DO10+EM10)*100</f>
        <v>4.96974744320154</v>
      </c>
      <c r="CF10" s="172" t="n">
        <v>134</v>
      </c>
      <c r="CG10" s="172" t="n">
        <v>668</v>
      </c>
      <c r="CH10" s="172" t="n">
        <v>3617</v>
      </c>
      <c r="CI10" s="172" t="n">
        <v>9619</v>
      </c>
      <c r="CJ10" s="172" t="n">
        <v>24981</v>
      </c>
      <c r="CK10" s="172" t="n">
        <v>41802</v>
      </c>
      <c r="CL10" s="172" t="n">
        <v>56214</v>
      </c>
      <c r="CM10" s="172" t="n">
        <v>71744</v>
      </c>
      <c r="CN10" s="172" t="n">
        <v>79276</v>
      </c>
      <c r="CO10" s="172" t="n">
        <v>86554</v>
      </c>
      <c r="CP10" s="172" t="n">
        <v>386051</v>
      </c>
      <c r="CQ10" s="186" t="n">
        <v>340930</v>
      </c>
      <c r="CR10" s="184" t="n">
        <f aca="false">CF10/(BH10+CF10+DD10+EB10)*100</f>
        <v>0.134341226715858</v>
      </c>
      <c r="CS10" s="184" t="n">
        <f aca="false">CG10/(BI10+CG10+DE10+EC10)*100</f>
        <v>0.717492642478142</v>
      </c>
      <c r="CT10" s="184" t="n">
        <f aca="false">CH10/(BJ10+CH10+DF10+ED10)*100</f>
        <v>3.14943489542518</v>
      </c>
      <c r="CU10" s="184" t="n">
        <f aca="false">CI10/(BK10+CI10+DG10+EE10)*100</f>
        <v>8.80062946596035</v>
      </c>
      <c r="CV10" s="184" t="n">
        <f aca="false">CJ10/(BL10+CJ10+DH10+EF10)*100</f>
        <v>22.4197659391154</v>
      </c>
      <c r="CW10" s="184" t="n">
        <f aca="false">CK10/(BM10+CK10+DI10+EG10)*100</f>
        <v>38.2693557689667</v>
      </c>
      <c r="CX10" s="184" t="n">
        <f aca="false">CL10/(BN10+CL10+DJ10+EH10)*100</f>
        <v>56.6993464052288</v>
      </c>
      <c r="CY10" s="184" t="n">
        <f aca="false">CM10/(BO10+CM10+DK10+EI10)*100</f>
        <v>68.4038404698569</v>
      </c>
      <c r="CZ10" s="184" t="n">
        <f aca="false">CN10/(BP10+CN10+DL10+EJ10)*100</f>
        <v>74.1326750079485</v>
      </c>
      <c r="DA10" s="184" t="n">
        <f aca="false">CO10/(BQ10+CO10+DM10+EK10)*100</f>
        <v>77.125417687681</v>
      </c>
      <c r="DB10" s="184" t="n">
        <f aca="false">CP10/(BR10+CP10+DN10+EL10)*100</f>
        <v>82.6267114418597</v>
      </c>
      <c r="DC10" s="184" t="n">
        <f aca="false">CQ10/(BS10+CQ10+DO10+EM10)*100</f>
        <v>71.6997162968431</v>
      </c>
      <c r="DD10" s="139" t="n">
        <v>5</v>
      </c>
      <c r="DE10" s="172" t="n">
        <v>61</v>
      </c>
      <c r="DF10" s="172" t="n">
        <v>533</v>
      </c>
      <c r="DG10" s="172" t="n">
        <v>1333</v>
      </c>
      <c r="DH10" s="172" t="n">
        <v>2737</v>
      </c>
      <c r="DI10" s="172" t="n">
        <v>4599</v>
      </c>
      <c r="DJ10" s="172" t="n">
        <v>5465</v>
      </c>
      <c r="DK10" s="172" t="n">
        <v>7587</v>
      </c>
      <c r="DL10" s="172" t="n">
        <v>8134</v>
      </c>
      <c r="DM10" s="172" t="n">
        <v>10122</v>
      </c>
      <c r="DN10" s="172" t="n">
        <v>32348</v>
      </c>
      <c r="DO10" s="186" t="n">
        <v>35076</v>
      </c>
      <c r="DP10" s="187" t="n">
        <f aca="false">DD10/(CF10+DD10+EB10+BH10)*100</f>
        <v>0.00501273234014397</v>
      </c>
      <c r="DQ10" s="173" t="n">
        <f aca="false">DE10/(CG10+DE10+EC10+BI10)*100</f>
        <v>0.0655195377113274</v>
      </c>
      <c r="DR10" s="173" t="n">
        <f aca="false">DF10/(CH10+DF10+ED10+BJ10)*100</f>
        <v>0.464099750970865</v>
      </c>
      <c r="DS10" s="173" t="n">
        <f aca="false">DG10/(CI10+DG10+EE10+BK10)*100</f>
        <v>1.2195902981729</v>
      </c>
      <c r="DT10" s="173" t="n">
        <f aca="false">DH10/(CJ10+DH10+EF10+BL10)*100</f>
        <v>2.45638282596209</v>
      </c>
      <c r="DU10" s="173" t="n">
        <f aca="false">DI10/(CK10+DI10+EG10+BM10)*100</f>
        <v>4.21034321758475</v>
      </c>
      <c r="DV10" s="173" t="n">
        <f aca="false">DJ10/(CL10+DJ10+EH10+BN10)*100</f>
        <v>5.51218429758735</v>
      </c>
      <c r="DW10" s="173" t="n">
        <f aca="false">DK10/(CM10+DK10+EI10+BO10)*100</f>
        <v>7.23377477760934</v>
      </c>
      <c r="DX10" s="173" t="n">
        <f aca="false">DL10/(CN10+DL10+EJ10+BP10)*100</f>
        <v>7.60627653406647</v>
      </c>
      <c r="DY10" s="173" t="n">
        <f aca="false">DM10/(CO10+DM10+EK10+BQ10)*100</f>
        <v>9.01938070839831</v>
      </c>
      <c r="DZ10" s="173" t="n">
        <f aca="false">DN10/(CP10+DN10+EL10+BR10)*100</f>
        <v>6.92346053169472</v>
      </c>
      <c r="EA10" s="188" t="n">
        <f aca="false">DO10/(CQ10+DO10+EM10+BS10)*100</f>
        <v>7.37670269213055</v>
      </c>
      <c r="EB10" s="189" t="n">
        <v>0</v>
      </c>
      <c r="EC10" s="189" t="n">
        <v>2</v>
      </c>
      <c r="ED10" s="190" t="n">
        <v>6</v>
      </c>
      <c r="EE10" s="190" t="n">
        <v>34</v>
      </c>
      <c r="EF10" s="190" t="n">
        <v>23</v>
      </c>
      <c r="EG10" s="190" t="n">
        <v>207</v>
      </c>
      <c r="EH10" s="190" t="n">
        <v>83</v>
      </c>
      <c r="EI10" s="190" t="n">
        <v>613</v>
      </c>
      <c r="EJ10" s="190" t="n">
        <v>228</v>
      </c>
      <c r="EK10" s="190" t="n">
        <v>1353</v>
      </c>
      <c r="EL10" s="190" t="n">
        <v>20540</v>
      </c>
      <c r="EM10" s="191" t="n">
        <v>75860</v>
      </c>
      <c r="EN10" s="192" t="n">
        <f aca="false">EB10/(EB10+DD10+CF10+BH10)*100</f>
        <v>0</v>
      </c>
      <c r="EO10" s="173" t="n">
        <f aca="false">EC10/(EC10+DE10+CG10+BI10)*100</f>
        <v>0.00214818156430581</v>
      </c>
      <c r="EP10" s="173" t="n">
        <f aca="false">ED10/(ED10+DF10+CH10+BJ10)*100</f>
        <v>0.00522438744057259</v>
      </c>
      <c r="EQ10" s="173" t="n">
        <f aca="false">EE10/(EE10+DG10+CI10+BK10)*100</f>
        <v>0.0311073294357679</v>
      </c>
      <c r="ER10" s="173" t="n">
        <f aca="false">EF10/(EF10+DH10+CJ10+BL10)*100</f>
        <v>0.0206418724870764</v>
      </c>
      <c r="ES10" s="173" t="n">
        <f aca="false">EG10/(EG10+DI10+CK10+BM10)*100</f>
        <v>0.189506641887376</v>
      </c>
      <c r="ET10" s="173" t="n">
        <f aca="false">EH10/(EH10+DJ10+CL10+BN10)*100</f>
        <v>0.0837166142177036</v>
      </c>
      <c r="EU10" s="173" t="n">
        <f aca="false">EI10/(EI10+DK10+CM10+BO10)*100</f>
        <v>0.584460780107358</v>
      </c>
      <c r="EV10" s="173" t="n">
        <f aca="false">EJ10/(EJ10+DL10+CN10+BP10)*100</f>
        <v>0.213207653032598</v>
      </c>
      <c r="EW10" s="173" t="n">
        <f aca="false">EK10/(EK10+DM10+CO10+BQ10)*100</f>
        <v>1.20561372243261</v>
      </c>
      <c r="EX10" s="173" t="n">
        <f aca="false">EL10/(EL10+DN10+CP10+BR10)*100</f>
        <v>4.39618768767805</v>
      </c>
      <c r="EY10" s="188" t="n">
        <f aca="false">EM10/(EM10+DO10+CQ10+BS10)*100</f>
        <v>15.9538335678248</v>
      </c>
      <c r="EZ10" s="175" t="n">
        <v>24</v>
      </c>
      <c r="FA10" s="175" t="n">
        <v>312</v>
      </c>
      <c r="FB10" s="176" t="n">
        <v>29.55</v>
      </c>
      <c r="FC10" s="176" t="n">
        <v>26.65</v>
      </c>
      <c r="FD10" s="176" t="n">
        <v>30.75</v>
      </c>
      <c r="FE10" s="176" t="n">
        <v>27.25</v>
      </c>
      <c r="FF10" s="175" t="n">
        <v>11833</v>
      </c>
      <c r="FG10" s="175" t="n">
        <v>12739</v>
      </c>
      <c r="FH10" s="175" t="n">
        <v>2594</v>
      </c>
      <c r="FI10" s="175" t="n">
        <v>1688</v>
      </c>
      <c r="FJ10" s="176" t="n">
        <v>31.55</v>
      </c>
      <c r="FK10" s="176" t="n">
        <v>40.5</v>
      </c>
      <c r="FL10" s="176" t="n">
        <v>38.8</v>
      </c>
      <c r="FM10" s="176" t="n">
        <v>12.75</v>
      </c>
      <c r="FN10" s="194" t="n">
        <v>48.1564382223669</v>
      </c>
      <c r="FO10" s="172" t="n">
        <v>11833</v>
      </c>
      <c r="FP10" s="176" t="n">
        <v>51.8435617776331</v>
      </c>
      <c r="FQ10" s="175" t="n">
        <v>12739</v>
      </c>
      <c r="FR10" s="195" t="n">
        <v>1</v>
      </c>
      <c r="FS10" s="189" t="n">
        <v>4</v>
      </c>
      <c r="FT10" s="175" t="n">
        <v>113</v>
      </c>
      <c r="FU10" s="175" t="n">
        <v>991</v>
      </c>
      <c r="FV10" s="175" t="n">
        <v>1528</v>
      </c>
      <c r="FW10" s="175" t="n">
        <v>3728</v>
      </c>
      <c r="FX10" s="175" t="n">
        <v>4974</v>
      </c>
      <c r="FY10" s="175" t="n">
        <v>5380</v>
      </c>
      <c r="FZ10" s="175" t="n">
        <v>3324</v>
      </c>
      <c r="GA10" s="175" t="n">
        <v>1917</v>
      </c>
      <c r="GB10" s="175" t="n">
        <v>1225</v>
      </c>
      <c r="GC10" s="175" t="n">
        <v>465</v>
      </c>
      <c r="GD10" s="175" t="n">
        <v>378</v>
      </c>
      <c r="GE10" s="175" t="n">
        <v>144</v>
      </c>
      <c r="GF10" s="175" t="n">
        <v>290</v>
      </c>
      <c r="GG10" s="183" t="n">
        <v>110</v>
      </c>
      <c r="GH10" s="179" t="n">
        <v>0.00845094228006423</v>
      </c>
      <c r="GI10" s="179" t="n">
        <v>0.0313996389041526</v>
      </c>
      <c r="GJ10" s="179" t="n">
        <v>0.954956477647258</v>
      </c>
      <c r="GK10" s="179" t="n">
        <v>7.77926053850381</v>
      </c>
      <c r="GL10" s="179" t="n">
        <v>12.9130398039381</v>
      </c>
      <c r="GM10" s="179" t="n">
        <v>29.2644634586702</v>
      </c>
      <c r="GN10" s="179" t="n">
        <v>42.0349869010395</v>
      </c>
      <c r="GO10" s="179" t="n">
        <v>42.2325143260853</v>
      </c>
      <c r="GP10" s="179" t="n">
        <v>28.0909321389335</v>
      </c>
      <c r="GQ10" s="179" t="n">
        <v>15.0482769448151</v>
      </c>
      <c r="GR10" s="179" t="n">
        <v>10.3524042930787</v>
      </c>
      <c r="GS10" s="179" t="n">
        <v>3.65020802260774</v>
      </c>
      <c r="GT10" s="179" t="n">
        <v>3.19445618186428</v>
      </c>
      <c r="GU10" s="179" t="n">
        <v>1.13038700054949</v>
      </c>
      <c r="GV10" s="179" t="n">
        <v>2.45077326121863</v>
      </c>
      <c r="GW10" s="181" t="n">
        <v>0.863490069864197</v>
      </c>
      <c r="GX10" s="174" t="n">
        <v>86</v>
      </c>
      <c r="GY10" s="175" t="n">
        <v>1075</v>
      </c>
      <c r="GZ10" s="175" t="n">
        <v>7002</v>
      </c>
      <c r="HA10" s="175" t="n">
        <v>7002</v>
      </c>
      <c r="HB10" s="179" t="n">
        <v>12.743768712064</v>
      </c>
      <c r="HC10" s="179" t="n">
        <v>12.7134108145698</v>
      </c>
      <c r="HD10" s="175" t="n">
        <v>3957</v>
      </c>
      <c r="HE10" s="175" t="n">
        <v>2800</v>
      </c>
      <c r="HF10" s="175" t="n">
        <v>854</v>
      </c>
      <c r="HG10" s="175" t="n">
        <v>24</v>
      </c>
      <c r="HH10" s="179" t="n">
        <v>51.8271119842829</v>
      </c>
      <c r="HI10" s="179" t="n">
        <v>36.6732154551408</v>
      </c>
      <c r="HJ10" s="179" t="n">
        <v>11.1853307138179</v>
      </c>
      <c r="HK10" s="181" t="n">
        <v>0.31434184675835</v>
      </c>
      <c r="HL10" s="178" t="n">
        <v>29.3</v>
      </c>
      <c r="HM10" s="179" t="n">
        <v>33.85</v>
      </c>
      <c r="HN10" s="179" t="n">
        <v>1194.5</v>
      </c>
      <c r="HO10" s="179" t="n">
        <v>1153.5</v>
      </c>
      <c r="HP10" s="179" t="n">
        <v>59</v>
      </c>
      <c r="HQ10" s="181" t="n">
        <v>98.0014360938248</v>
      </c>
      <c r="HR10" s="176" t="n">
        <v>0.95</v>
      </c>
      <c r="HS10" s="176" t="n">
        <v>7.4</v>
      </c>
      <c r="HT10" s="176" t="n">
        <v>12.95</v>
      </c>
      <c r="HU10" s="176" t="n">
        <v>42.2</v>
      </c>
      <c r="HV10" s="176" t="n">
        <v>61.65</v>
      </c>
      <c r="HW10" s="176" t="n">
        <v>90.4</v>
      </c>
      <c r="HX10" s="176" t="n">
        <v>95.4</v>
      </c>
      <c r="HY10" s="176" t="n">
        <v>68.55</v>
      </c>
      <c r="HZ10" s="176" t="n">
        <v>48.05</v>
      </c>
      <c r="IA10" s="176" t="n">
        <v>19.35</v>
      </c>
      <c r="IB10" s="176" t="n">
        <v>14.35</v>
      </c>
      <c r="IC10" s="176" t="n">
        <v>2.7</v>
      </c>
      <c r="ID10" s="176" t="n">
        <v>3.55</v>
      </c>
      <c r="IE10" s="176" t="n">
        <v>0.1</v>
      </c>
      <c r="IF10" s="176" t="n">
        <v>2</v>
      </c>
      <c r="IG10" s="196" t="n">
        <v>0</v>
      </c>
      <c r="IH10" s="139" t="n">
        <v>12534</v>
      </c>
      <c r="II10" s="172" t="n">
        <v>11592</v>
      </c>
      <c r="IJ10" s="172" t="n">
        <v>494</v>
      </c>
      <c r="IK10" s="172" t="n">
        <v>439</v>
      </c>
      <c r="IL10" s="172" t="n">
        <v>7</v>
      </c>
      <c r="IM10" s="172" t="n">
        <v>2</v>
      </c>
      <c r="IN10" s="232" t="n">
        <v>12639</v>
      </c>
      <c r="IO10" s="172" t="n">
        <v>11648</v>
      </c>
      <c r="IP10" s="172" t="n">
        <v>383</v>
      </c>
      <c r="IQ10" s="172" t="n">
        <v>373</v>
      </c>
      <c r="IR10" s="172" t="n">
        <v>13</v>
      </c>
      <c r="IS10" s="186" t="n">
        <v>12</v>
      </c>
      <c r="IT10" s="194" t="n">
        <v>96.156501726122</v>
      </c>
      <c r="IU10" s="176" t="n">
        <v>96.3350785340314</v>
      </c>
      <c r="IV10" s="176" t="n">
        <v>3.78979670118911</v>
      </c>
      <c r="IW10" s="176" t="n">
        <v>3.64830050693925</v>
      </c>
      <c r="IX10" s="176" t="n">
        <v>0.0537015726889145</v>
      </c>
      <c r="IY10" s="176" t="n">
        <v>0.016620959029336</v>
      </c>
      <c r="IZ10" s="176" t="n">
        <v>96.9620253164557</v>
      </c>
      <c r="JA10" s="176" t="n">
        <v>96.8004653868528</v>
      </c>
      <c r="JB10" s="176" t="n">
        <v>2.93824319140775</v>
      </c>
      <c r="JC10" s="176" t="n">
        <v>3.09980885897116</v>
      </c>
      <c r="JD10" s="176" t="n">
        <v>0.0997314921365554</v>
      </c>
      <c r="JE10" s="177" t="n">
        <v>0.099725754176016</v>
      </c>
      <c r="JF10" s="174" t="n">
        <v>12793</v>
      </c>
      <c r="JG10" s="175" t="n">
        <v>669</v>
      </c>
      <c r="JH10" s="175" t="n">
        <v>3180</v>
      </c>
      <c r="JI10" s="175" t="n">
        <v>5478</v>
      </c>
      <c r="JJ10" s="175" t="n">
        <v>2766</v>
      </c>
      <c r="JK10" s="175" t="n">
        <v>628</v>
      </c>
      <c r="JL10" s="175" t="n">
        <v>70</v>
      </c>
      <c r="JM10" s="175" t="n">
        <v>2</v>
      </c>
      <c r="JN10" s="175" t="n">
        <v>9573</v>
      </c>
      <c r="JO10" s="175" t="n">
        <v>2439</v>
      </c>
      <c r="JP10" s="183" t="n">
        <v>446</v>
      </c>
      <c r="JQ10" s="179" t="n">
        <v>50.66334006574</v>
      </c>
      <c r="JR10" s="179" t="n">
        <v>2.64940002376143</v>
      </c>
      <c r="JS10" s="179" t="n">
        <v>12.5935606510633</v>
      </c>
      <c r="JT10" s="179" t="n">
        <v>21.6941903290959</v>
      </c>
      <c r="JU10" s="179" t="n">
        <v>10.954021622906</v>
      </c>
      <c r="JV10" s="179" t="n">
        <v>2.48703021662508</v>
      </c>
      <c r="JW10" s="179" t="n">
        <v>0.277216743891331</v>
      </c>
      <c r="JX10" s="179" t="n">
        <v>0.00792047839689517</v>
      </c>
      <c r="JY10" s="179" t="n">
        <v>37.9113698467387</v>
      </c>
      <c r="JZ10" s="179" t="n">
        <v>9.65902340501366</v>
      </c>
      <c r="KA10" s="179" t="n">
        <v>1.76626668250762</v>
      </c>
      <c r="KB10" s="197" t="s">
        <v>488</v>
      </c>
      <c r="KC10" s="172" t="s">
        <v>488</v>
      </c>
      <c r="KD10" s="172" t="s">
        <v>488</v>
      </c>
      <c r="KE10" s="172" t="s">
        <v>488</v>
      </c>
      <c r="KF10" s="172" t="s">
        <v>488</v>
      </c>
      <c r="KG10" s="172" t="s">
        <v>488</v>
      </c>
      <c r="KH10" s="172" t="s">
        <v>488</v>
      </c>
      <c r="KI10" s="172" t="s">
        <v>488</v>
      </c>
      <c r="KJ10" s="172" t="s">
        <v>488</v>
      </c>
      <c r="KK10" s="172" t="s">
        <v>488</v>
      </c>
      <c r="KL10" s="172" t="s">
        <v>488</v>
      </c>
      <c r="KM10" s="172" t="s">
        <v>488</v>
      </c>
      <c r="KN10" s="172" t="s">
        <v>488</v>
      </c>
      <c r="KO10" s="172" t="s">
        <v>488</v>
      </c>
      <c r="KP10" s="172" t="s">
        <v>488</v>
      </c>
      <c r="KQ10" s="172" t="s">
        <v>488</v>
      </c>
      <c r="KR10" s="172" t="s">
        <v>488</v>
      </c>
      <c r="KS10" s="172" t="s">
        <v>488</v>
      </c>
      <c r="KT10" s="172" t="s">
        <v>488</v>
      </c>
      <c r="KU10" s="185" t="s">
        <v>488</v>
      </c>
      <c r="KV10" s="198" t="s">
        <v>488</v>
      </c>
      <c r="KW10" s="199" t="s">
        <v>488</v>
      </c>
      <c r="KX10" s="199" t="s">
        <v>488</v>
      </c>
      <c r="KY10" s="199" t="s">
        <v>488</v>
      </c>
      <c r="KZ10" s="199" t="s">
        <v>488</v>
      </c>
      <c r="LA10" s="199" t="s">
        <v>488</v>
      </c>
      <c r="LB10" s="199" t="s">
        <v>488</v>
      </c>
      <c r="LC10" s="196" t="s">
        <v>488</v>
      </c>
      <c r="LD10" s="200" t="s">
        <v>488</v>
      </c>
      <c r="LE10" s="182" t="s">
        <v>488</v>
      </c>
      <c r="LF10" s="182" t="s">
        <v>488</v>
      </c>
      <c r="LG10" s="182" t="s">
        <v>488</v>
      </c>
      <c r="LH10" s="182" t="s">
        <v>488</v>
      </c>
      <c r="LI10" s="182" t="s">
        <v>488</v>
      </c>
      <c r="LJ10" s="182" t="s">
        <v>488</v>
      </c>
      <c r="LK10" s="182" t="s">
        <v>488</v>
      </c>
      <c r="LL10" s="182" t="s">
        <v>488</v>
      </c>
      <c r="LM10" s="182" t="s">
        <v>488</v>
      </c>
      <c r="LN10" s="182" t="s">
        <v>488</v>
      </c>
      <c r="LO10" s="182" t="s">
        <v>488</v>
      </c>
      <c r="LP10" s="182" t="s">
        <v>488</v>
      </c>
      <c r="LQ10" s="182" t="s">
        <v>488</v>
      </c>
      <c r="LR10" s="182" t="s">
        <v>488</v>
      </c>
      <c r="LS10" s="182" t="s">
        <v>488</v>
      </c>
      <c r="LT10" s="182" t="s">
        <v>488</v>
      </c>
      <c r="LU10" s="182" t="s">
        <v>488</v>
      </c>
      <c r="LV10" s="182" t="s">
        <v>488</v>
      </c>
      <c r="LW10" s="182" t="s">
        <v>488</v>
      </c>
      <c r="LX10" s="182" t="s">
        <v>488</v>
      </c>
      <c r="LY10" s="182" t="s">
        <v>488</v>
      </c>
      <c r="LZ10" s="182" t="s">
        <v>488</v>
      </c>
      <c r="MA10" s="201" t="s">
        <v>488</v>
      </c>
      <c r="MB10" s="200" t="n">
        <v>2994</v>
      </c>
      <c r="MC10" s="182" t="n">
        <v>3075</v>
      </c>
      <c r="MD10" s="182" t="n">
        <v>3357</v>
      </c>
      <c r="ME10" s="182" t="n">
        <v>3887</v>
      </c>
      <c r="MF10" s="182" t="n">
        <v>1831</v>
      </c>
      <c r="MG10" s="182" t="n">
        <v>2214</v>
      </c>
      <c r="MH10" s="182" t="n">
        <v>1006</v>
      </c>
      <c r="MI10" s="182" t="n">
        <v>1415</v>
      </c>
      <c r="MJ10" s="182" t="n">
        <v>140</v>
      </c>
      <c r="MK10" s="182" t="n">
        <v>176</v>
      </c>
      <c r="ML10" s="182" t="n">
        <v>205</v>
      </c>
      <c r="MM10" s="182" t="n">
        <v>202</v>
      </c>
      <c r="MN10" s="182" t="n">
        <v>64</v>
      </c>
      <c r="MO10" s="182" t="n">
        <v>117</v>
      </c>
      <c r="MP10" s="182" t="n">
        <v>62</v>
      </c>
      <c r="MQ10" s="182" t="n">
        <v>65</v>
      </c>
      <c r="MR10" s="182" t="n">
        <v>34</v>
      </c>
      <c r="MS10" s="182" t="n">
        <v>56</v>
      </c>
      <c r="MT10" s="182" t="n">
        <v>40</v>
      </c>
      <c r="MU10" s="182" t="n">
        <v>47</v>
      </c>
      <c r="MV10" s="182" t="n">
        <v>2</v>
      </c>
      <c r="MW10" s="182" t="n">
        <v>2</v>
      </c>
      <c r="MX10" s="182" t="n">
        <v>31</v>
      </c>
      <c r="MY10" s="182" t="n">
        <v>36</v>
      </c>
      <c r="MZ10" s="182" t="n">
        <v>0</v>
      </c>
      <c r="NA10" s="182" t="n">
        <v>0</v>
      </c>
      <c r="NB10" s="182" t="n">
        <v>0</v>
      </c>
      <c r="NC10" s="182" t="n">
        <v>0</v>
      </c>
      <c r="ND10" s="182" t="n">
        <v>0</v>
      </c>
      <c r="NE10" s="182" t="n">
        <v>0</v>
      </c>
      <c r="NF10" s="182" t="n">
        <v>0</v>
      </c>
      <c r="NG10" s="182" t="n">
        <v>0</v>
      </c>
      <c r="NH10" s="182" t="n">
        <v>520</v>
      </c>
      <c r="NI10" s="201" t="n">
        <v>547</v>
      </c>
      <c r="NJ10" s="174" t="n">
        <v>952</v>
      </c>
      <c r="NK10" s="175" t="n">
        <v>995</v>
      </c>
      <c r="NL10" s="175" t="n">
        <v>663</v>
      </c>
      <c r="NM10" s="175" t="n">
        <v>492</v>
      </c>
      <c r="NN10" s="175" t="n">
        <v>631</v>
      </c>
      <c r="NO10" s="175" t="n">
        <v>470</v>
      </c>
      <c r="NP10" s="175" t="n">
        <v>32</v>
      </c>
      <c r="NQ10" s="175" t="n">
        <v>21</v>
      </c>
      <c r="NR10" s="175" t="n">
        <v>290</v>
      </c>
      <c r="NS10" s="175" t="n">
        <v>503</v>
      </c>
      <c r="NT10" s="185" t="n">
        <f aca="false">NM10/(NL10+NM10)*100</f>
        <v>42.5974025974026</v>
      </c>
      <c r="NU10" s="193" t="n">
        <v>69.6</v>
      </c>
      <c r="NV10" s="193" t="n">
        <v>49.4</v>
      </c>
      <c r="NW10" s="193" t="s">
        <v>488</v>
      </c>
      <c r="NX10" s="193" t="s">
        <v>488</v>
      </c>
      <c r="NY10" s="193" t="s">
        <v>488</v>
      </c>
      <c r="NZ10" s="193" t="s">
        <v>488</v>
      </c>
      <c r="OA10" s="193" t="s">
        <v>488</v>
      </c>
      <c r="OB10" s="193" t="s">
        <v>488</v>
      </c>
      <c r="OC10" s="193" t="s">
        <v>488</v>
      </c>
      <c r="OD10" s="193" t="s">
        <v>488</v>
      </c>
      <c r="OE10" s="193" t="s">
        <v>488</v>
      </c>
      <c r="OF10" s="193" t="s">
        <v>488</v>
      </c>
      <c r="OG10" s="193" t="s">
        <v>488</v>
      </c>
      <c r="OH10" s="193" t="s">
        <v>488</v>
      </c>
      <c r="OI10" s="193" t="s">
        <v>488</v>
      </c>
      <c r="OJ10" s="202" t="s">
        <v>488</v>
      </c>
      <c r="OK10" s="197" t="s">
        <v>488</v>
      </c>
      <c r="OL10" s="193" t="s">
        <v>488</v>
      </c>
      <c r="OM10" s="193" t="s">
        <v>488</v>
      </c>
      <c r="ON10" s="193" t="s">
        <v>488</v>
      </c>
      <c r="OO10" s="193" t="s">
        <v>488</v>
      </c>
      <c r="OP10" s="193" t="s">
        <v>488</v>
      </c>
      <c r="OQ10" s="193" t="s">
        <v>488</v>
      </c>
      <c r="OR10" s="193" t="s">
        <v>488</v>
      </c>
      <c r="OS10" s="193" t="s">
        <v>488</v>
      </c>
      <c r="OT10" s="193" t="s">
        <v>488</v>
      </c>
      <c r="OU10" s="193" t="s">
        <v>488</v>
      </c>
      <c r="OV10" s="193" t="s">
        <v>488</v>
      </c>
      <c r="OW10" s="193" t="s">
        <v>488</v>
      </c>
      <c r="OX10" s="202" t="s">
        <v>488</v>
      </c>
      <c r="OY10" s="193" t="s">
        <v>488</v>
      </c>
      <c r="OZ10" s="193" t="s">
        <v>488</v>
      </c>
      <c r="PA10" s="193" t="s">
        <v>488</v>
      </c>
      <c r="PB10" s="193" t="s">
        <v>488</v>
      </c>
      <c r="PC10" s="193" t="s">
        <v>488</v>
      </c>
      <c r="PD10" s="193" t="s">
        <v>488</v>
      </c>
      <c r="PE10" s="193" t="s">
        <v>488</v>
      </c>
      <c r="PF10" s="193" t="s">
        <v>488</v>
      </c>
      <c r="PG10" s="193" t="s">
        <v>488</v>
      </c>
      <c r="PH10" s="193" t="s">
        <v>488</v>
      </c>
      <c r="PI10" s="193" t="s">
        <v>488</v>
      </c>
      <c r="PJ10" s="193" t="s">
        <v>488</v>
      </c>
      <c r="PK10" s="193" t="s">
        <v>488</v>
      </c>
      <c r="PL10" s="193" t="s">
        <v>488</v>
      </c>
      <c r="PM10" s="193" t="s">
        <v>488</v>
      </c>
      <c r="PN10" s="193" t="s">
        <v>488</v>
      </c>
      <c r="PO10" s="193" t="s">
        <v>488</v>
      </c>
      <c r="PP10" s="202" t="s">
        <v>488</v>
      </c>
      <c r="PQ10" s="193" t="s">
        <v>488</v>
      </c>
      <c r="PR10" s="193" t="s">
        <v>488</v>
      </c>
      <c r="PS10" s="193" t="s">
        <v>488</v>
      </c>
      <c r="PT10" s="193" t="s">
        <v>488</v>
      </c>
      <c r="PU10" s="193" t="s">
        <v>488</v>
      </c>
      <c r="PV10" s="193" t="s">
        <v>488</v>
      </c>
      <c r="PW10" s="193" t="s">
        <v>488</v>
      </c>
      <c r="PX10" s="193" t="s">
        <v>488</v>
      </c>
      <c r="PY10" s="193" t="s">
        <v>488</v>
      </c>
      <c r="PZ10" s="193" t="s">
        <v>488</v>
      </c>
      <c r="QA10" s="193" t="s">
        <v>488</v>
      </c>
      <c r="QB10" s="193" t="s">
        <v>488</v>
      </c>
      <c r="QC10" s="193" t="s">
        <v>488</v>
      </c>
      <c r="QD10" s="202" t="s">
        <v>488</v>
      </c>
      <c r="QE10" s="193" t="s">
        <v>488</v>
      </c>
      <c r="QF10" s="193" t="s">
        <v>488</v>
      </c>
      <c r="QG10" s="193" t="s">
        <v>488</v>
      </c>
      <c r="QH10" s="193" t="s">
        <v>488</v>
      </c>
      <c r="QI10" s="193" t="s">
        <v>488</v>
      </c>
      <c r="QJ10" s="193" t="s">
        <v>488</v>
      </c>
      <c r="QK10" s="193" t="s">
        <v>488</v>
      </c>
      <c r="QL10" s="193" t="s">
        <v>488</v>
      </c>
      <c r="QM10" s="193" t="s">
        <v>488</v>
      </c>
      <c r="QN10" s="193" t="s">
        <v>488</v>
      </c>
      <c r="QO10" s="193" t="s">
        <v>488</v>
      </c>
      <c r="QP10" s="202" t="s">
        <v>488</v>
      </c>
      <c r="QQ10" s="203" t="n">
        <v>4.9</v>
      </c>
      <c r="QR10" s="203" t="n">
        <v>4.3</v>
      </c>
      <c r="QS10" s="193" t="s">
        <v>488</v>
      </c>
      <c r="QT10" s="193" t="s">
        <v>488</v>
      </c>
      <c r="QU10" s="193" t="s">
        <v>488</v>
      </c>
      <c r="QV10" s="193" t="s">
        <v>488</v>
      </c>
      <c r="QW10" s="193" t="s">
        <v>488</v>
      </c>
      <c r="QX10" s="193" t="s">
        <v>488</v>
      </c>
      <c r="QY10" s="193" t="s">
        <v>488</v>
      </c>
      <c r="QZ10" s="193" t="s">
        <v>488</v>
      </c>
      <c r="RA10" s="193" t="s">
        <v>488</v>
      </c>
      <c r="RB10" s="193" t="s">
        <v>488</v>
      </c>
      <c r="RC10" s="193" t="s">
        <v>488</v>
      </c>
      <c r="RD10" s="193" t="s">
        <v>488</v>
      </c>
      <c r="RE10" s="193" t="s">
        <v>488</v>
      </c>
      <c r="RF10" s="193" t="s">
        <v>488</v>
      </c>
      <c r="RG10" s="197" t="s">
        <v>488</v>
      </c>
      <c r="RH10" s="193" t="s">
        <v>488</v>
      </c>
      <c r="RI10" s="193" t="s">
        <v>488</v>
      </c>
      <c r="RJ10" s="193" t="s">
        <v>488</v>
      </c>
      <c r="RK10" s="193" t="s">
        <v>488</v>
      </c>
      <c r="RL10" s="193" t="s">
        <v>488</v>
      </c>
      <c r="RM10" s="193" t="s">
        <v>488</v>
      </c>
      <c r="RN10" s="193" t="s">
        <v>488</v>
      </c>
      <c r="RO10" s="193" t="s">
        <v>488</v>
      </c>
      <c r="RP10" s="193" t="s">
        <v>488</v>
      </c>
      <c r="RQ10" s="193" t="s">
        <v>488</v>
      </c>
      <c r="RR10" s="193" t="s">
        <v>488</v>
      </c>
      <c r="RS10" s="193" t="s">
        <v>488</v>
      </c>
      <c r="RT10" s="193" t="s">
        <v>488</v>
      </c>
      <c r="RU10" s="193" t="s">
        <v>488</v>
      </c>
      <c r="RV10" s="193" t="s">
        <v>488</v>
      </c>
      <c r="RW10" s="193" t="s">
        <v>488</v>
      </c>
      <c r="RX10" s="193" t="s">
        <v>488</v>
      </c>
      <c r="RY10" s="193" t="s">
        <v>488</v>
      </c>
      <c r="RZ10" s="193" t="s">
        <v>488</v>
      </c>
      <c r="SA10" s="139" t="s">
        <v>488</v>
      </c>
      <c r="SB10" s="172" t="s">
        <v>488</v>
      </c>
      <c r="SC10" s="172" t="s">
        <v>488</v>
      </c>
      <c r="SD10" s="172" t="s">
        <v>488</v>
      </c>
      <c r="SE10" s="172" t="s">
        <v>488</v>
      </c>
      <c r="SF10" s="172" t="s">
        <v>488</v>
      </c>
      <c r="SG10" s="172" t="s">
        <v>488</v>
      </c>
      <c r="SH10" s="172" t="s">
        <v>488</v>
      </c>
      <c r="SI10" s="172" t="s">
        <v>488</v>
      </c>
      <c r="SJ10" s="172" t="s">
        <v>488</v>
      </c>
      <c r="SK10" s="172" t="s">
        <v>488</v>
      </c>
      <c r="SL10" s="173" t="s">
        <v>488</v>
      </c>
      <c r="SM10" s="172" t="s">
        <v>488</v>
      </c>
      <c r="SN10" s="173" t="s">
        <v>488</v>
      </c>
      <c r="SO10" s="173" t="s">
        <v>488</v>
      </c>
      <c r="SP10" s="173" t="s">
        <v>488</v>
      </c>
      <c r="SQ10" s="173" t="s">
        <v>488</v>
      </c>
      <c r="SR10" s="173" t="s">
        <v>488</v>
      </c>
      <c r="SS10" s="139" t="s">
        <v>488</v>
      </c>
      <c r="ST10" s="172" t="s">
        <v>488</v>
      </c>
      <c r="SU10" s="172" t="s">
        <v>488</v>
      </c>
      <c r="SV10" s="172" t="s">
        <v>488</v>
      </c>
      <c r="SW10" s="172" t="s">
        <v>488</v>
      </c>
      <c r="SX10" s="172" t="s">
        <v>488</v>
      </c>
      <c r="SY10" s="172" t="s">
        <v>488</v>
      </c>
      <c r="SZ10" s="172" t="s">
        <v>488</v>
      </c>
      <c r="TA10" s="172" t="s">
        <v>488</v>
      </c>
      <c r="TB10" s="172" t="s">
        <v>488</v>
      </c>
      <c r="TC10" s="172" t="s">
        <v>488</v>
      </c>
      <c r="TD10" s="172" t="s">
        <v>488</v>
      </c>
      <c r="TE10" s="172" t="s">
        <v>488</v>
      </c>
      <c r="TF10" s="172" t="s">
        <v>488</v>
      </c>
      <c r="TG10" s="172" t="s">
        <v>488</v>
      </c>
      <c r="TH10" s="172" t="s">
        <v>488</v>
      </c>
      <c r="TI10" s="172" t="s">
        <v>488</v>
      </c>
      <c r="TJ10" s="172" t="s">
        <v>488</v>
      </c>
      <c r="TK10" s="204" t="s">
        <v>488</v>
      </c>
      <c r="TL10" s="172" t="s">
        <v>488</v>
      </c>
      <c r="TM10" s="172" t="s">
        <v>488</v>
      </c>
      <c r="TN10" s="172" t="s">
        <v>488</v>
      </c>
      <c r="TO10" s="172" t="s">
        <v>488</v>
      </c>
      <c r="TP10" s="172" t="s">
        <v>488</v>
      </c>
      <c r="TQ10" s="172" t="s">
        <v>488</v>
      </c>
      <c r="TR10" s="172" t="s">
        <v>488</v>
      </c>
      <c r="TS10" s="172" t="s">
        <v>488</v>
      </c>
      <c r="TT10" s="205" t="s">
        <v>488</v>
      </c>
      <c r="TU10" s="172" t="s">
        <v>488</v>
      </c>
      <c r="TV10" s="172" t="s">
        <v>488</v>
      </c>
      <c r="TW10" s="172" t="s">
        <v>488</v>
      </c>
      <c r="TX10" s="172" t="s">
        <v>488</v>
      </c>
      <c r="TY10" s="172" t="s">
        <v>488</v>
      </c>
      <c r="TZ10" s="172" t="s">
        <v>488</v>
      </c>
      <c r="UA10" s="172" t="s">
        <v>488</v>
      </c>
      <c r="UB10" s="172" t="s">
        <v>488</v>
      </c>
      <c r="UC10" s="172" t="s">
        <v>488</v>
      </c>
      <c r="UD10" s="172" t="s">
        <v>488</v>
      </c>
      <c r="UE10" s="172" t="s">
        <v>488</v>
      </c>
      <c r="UF10" s="172" t="s">
        <v>488</v>
      </c>
      <c r="UG10" s="172" t="s">
        <v>488</v>
      </c>
      <c r="UH10" s="172" t="s">
        <v>488</v>
      </c>
      <c r="UI10" s="172" t="s">
        <v>488</v>
      </c>
      <c r="UJ10" s="172" t="s">
        <v>488</v>
      </c>
      <c r="UK10" s="172" t="s">
        <v>488</v>
      </c>
      <c r="UL10" s="205" t="s">
        <v>488</v>
      </c>
      <c r="UM10" s="172" t="s">
        <v>488</v>
      </c>
      <c r="UN10" s="172" t="s">
        <v>488</v>
      </c>
      <c r="UO10" s="172" t="s">
        <v>488</v>
      </c>
      <c r="UP10" s="172" t="s">
        <v>488</v>
      </c>
      <c r="UQ10" s="172" t="s">
        <v>488</v>
      </c>
      <c r="UR10" s="172" t="s">
        <v>488</v>
      </c>
      <c r="US10" s="172" t="s">
        <v>488</v>
      </c>
      <c r="UT10" s="172" t="s">
        <v>488</v>
      </c>
      <c r="UU10" s="172" t="s">
        <v>488</v>
      </c>
      <c r="UV10" s="186" t="s">
        <v>488</v>
      </c>
      <c r="UW10" s="172" t="s">
        <v>488</v>
      </c>
      <c r="UX10" s="172" t="s">
        <v>488</v>
      </c>
      <c r="UY10" s="172" t="s">
        <v>488</v>
      </c>
      <c r="UZ10" s="172" t="s">
        <v>488</v>
      </c>
      <c r="VA10" s="172" t="s">
        <v>488</v>
      </c>
      <c r="VB10" s="172" t="s">
        <v>488</v>
      </c>
      <c r="VC10" s="172" t="s">
        <v>488</v>
      </c>
      <c r="VD10" s="172" t="s">
        <v>488</v>
      </c>
      <c r="VE10" s="172" t="s">
        <v>488</v>
      </c>
      <c r="VF10" s="172" t="s">
        <v>488</v>
      </c>
      <c r="VG10" s="172" t="s">
        <v>488</v>
      </c>
      <c r="VH10" s="172" t="s">
        <v>488</v>
      </c>
      <c r="VI10" s="172" t="s">
        <v>488</v>
      </c>
      <c r="VJ10" s="172" t="s">
        <v>488</v>
      </c>
      <c r="VK10" s="172" t="s">
        <v>488</v>
      </c>
      <c r="VL10" s="172" t="s">
        <v>488</v>
      </c>
      <c r="VM10" s="172" t="s">
        <v>488</v>
      </c>
      <c r="VN10" s="172" t="s">
        <v>488</v>
      </c>
      <c r="VO10" s="172" t="s">
        <v>488</v>
      </c>
      <c r="VP10" s="172" t="s">
        <v>488</v>
      </c>
      <c r="VQ10" s="172" t="s">
        <v>488</v>
      </c>
      <c r="VR10" s="172" t="s">
        <v>488</v>
      </c>
      <c r="VS10" s="172" t="s">
        <v>488</v>
      </c>
      <c r="VT10" s="172" t="s">
        <v>488</v>
      </c>
      <c r="VU10" s="172" t="s">
        <v>488</v>
      </c>
      <c r="VV10" s="205" t="s">
        <v>488</v>
      </c>
      <c r="VW10" s="172" t="s">
        <v>488</v>
      </c>
      <c r="VX10" s="172" t="s">
        <v>488</v>
      </c>
      <c r="VY10" s="205" t="s">
        <v>488</v>
      </c>
      <c r="VZ10" s="172" t="s">
        <v>488</v>
      </c>
      <c r="WA10" s="172" t="s">
        <v>488</v>
      </c>
      <c r="WB10" s="172" t="s">
        <v>488</v>
      </c>
      <c r="WC10" s="172" t="s">
        <v>488</v>
      </c>
      <c r="WD10" s="172" t="s">
        <v>488</v>
      </c>
      <c r="WE10" s="172" t="s">
        <v>488</v>
      </c>
      <c r="WF10" s="172" t="s">
        <v>488</v>
      </c>
      <c r="WG10" s="172" t="s">
        <v>488</v>
      </c>
      <c r="WH10" s="172" t="s">
        <v>488</v>
      </c>
      <c r="WI10" s="172" t="s">
        <v>488</v>
      </c>
      <c r="WJ10" s="172" t="s">
        <v>488</v>
      </c>
      <c r="WK10" s="172" t="s">
        <v>488</v>
      </c>
      <c r="WL10" s="172" t="s">
        <v>488</v>
      </c>
      <c r="WM10" s="172" t="s">
        <v>488</v>
      </c>
      <c r="WN10" s="172" t="s">
        <v>488</v>
      </c>
      <c r="WO10" s="172" t="s">
        <v>488</v>
      </c>
      <c r="WP10" s="172" t="s">
        <v>488</v>
      </c>
      <c r="WQ10" s="172" t="s">
        <v>488</v>
      </c>
      <c r="WR10" s="172" t="s">
        <v>488</v>
      </c>
      <c r="WS10" s="172" t="s">
        <v>488</v>
      </c>
      <c r="WT10" s="172" t="s">
        <v>488</v>
      </c>
      <c r="WU10" s="172" t="s">
        <v>488</v>
      </c>
      <c r="WV10" s="172" t="s">
        <v>488</v>
      </c>
      <c r="WW10" s="172" t="s">
        <v>488</v>
      </c>
      <c r="WX10" s="172" t="s">
        <v>488</v>
      </c>
      <c r="WY10" s="205" t="s">
        <v>488</v>
      </c>
      <c r="WZ10" s="172" t="s">
        <v>488</v>
      </c>
      <c r="XA10" s="172" t="s">
        <v>488</v>
      </c>
      <c r="XB10" s="186" t="s">
        <v>488</v>
      </c>
      <c r="XC10" s="172" t="s">
        <v>488</v>
      </c>
      <c r="XD10" s="172" t="s">
        <v>488</v>
      </c>
      <c r="XE10" s="172" t="s">
        <v>488</v>
      </c>
      <c r="XF10" s="172" t="s">
        <v>488</v>
      </c>
      <c r="XG10" s="172" t="s">
        <v>488</v>
      </c>
      <c r="XH10" s="172" t="s">
        <v>488</v>
      </c>
      <c r="XI10" s="172" t="s">
        <v>488</v>
      </c>
      <c r="XJ10" s="172" t="s">
        <v>488</v>
      </c>
      <c r="XK10" s="172" t="s">
        <v>488</v>
      </c>
      <c r="XL10" s="172" t="s">
        <v>488</v>
      </c>
      <c r="XM10" s="172" t="s">
        <v>488</v>
      </c>
      <c r="XN10" s="172" t="s">
        <v>488</v>
      </c>
      <c r="XO10" s="172" t="s">
        <v>488</v>
      </c>
      <c r="XP10" s="172" t="s">
        <v>488</v>
      </c>
      <c r="XQ10" s="172" t="s">
        <v>488</v>
      </c>
      <c r="XR10" s="172" t="s">
        <v>488</v>
      </c>
      <c r="XS10" s="172" t="s">
        <v>488</v>
      </c>
      <c r="XT10" s="172" t="s">
        <v>488</v>
      </c>
      <c r="XU10" s="172" t="s">
        <v>488</v>
      </c>
      <c r="XV10" s="205" t="s">
        <v>488</v>
      </c>
      <c r="XW10" s="172" t="s">
        <v>488</v>
      </c>
      <c r="XX10" s="172" t="s">
        <v>488</v>
      </c>
      <c r="XY10" s="172" t="s">
        <v>488</v>
      </c>
      <c r="XZ10" s="172" t="s">
        <v>488</v>
      </c>
      <c r="YA10" s="172" t="s">
        <v>488</v>
      </c>
      <c r="YB10" s="172" t="s">
        <v>488</v>
      </c>
      <c r="YC10" s="172" t="s">
        <v>488</v>
      </c>
      <c r="YD10" s="172" t="s">
        <v>488</v>
      </c>
      <c r="YE10" s="172" t="s">
        <v>488</v>
      </c>
      <c r="YF10" s="205" t="s">
        <v>488</v>
      </c>
      <c r="YG10" s="172" t="s">
        <v>488</v>
      </c>
      <c r="YH10" s="172" t="s">
        <v>488</v>
      </c>
      <c r="YI10" s="172" t="s">
        <v>488</v>
      </c>
      <c r="YJ10" s="172" t="s">
        <v>488</v>
      </c>
      <c r="YK10" s="172" t="s">
        <v>488</v>
      </c>
      <c r="YL10" s="172" t="s">
        <v>488</v>
      </c>
      <c r="YM10" s="172" t="s">
        <v>488</v>
      </c>
      <c r="YN10" s="172" t="s">
        <v>488</v>
      </c>
      <c r="YO10" s="172" t="s">
        <v>488</v>
      </c>
      <c r="YP10" s="172" t="s">
        <v>488</v>
      </c>
      <c r="YQ10" s="172" t="s">
        <v>488</v>
      </c>
      <c r="YR10" s="172" t="s">
        <v>488</v>
      </c>
      <c r="YS10" s="172" t="s">
        <v>488</v>
      </c>
      <c r="YT10" s="172" t="s">
        <v>488</v>
      </c>
      <c r="YU10" s="172" t="s">
        <v>488</v>
      </c>
      <c r="YV10" s="172" t="s">
        <v>488</v>
      </c>
      <c r="YW10" s="172" t="s">
        <v>488</v>
      </c>
      <c r="YX10" s="172" t="s">
        <v>488</v>
      </c>
      <c r="YY10" s="172" t="s">
        <v>488</v>
      </c>
      <c r="YZ10" s="205" t="s">
        <v>488</v>
      </c>
      <c r="ZA10" s="172" t="s">
        <v>488</v>
      </c>
      <c r="ZB10" s="172" t="s">
        <v>488</v>
      </c>
      <c r="ZC10" s="172" t="s">
        <v>488</v>
      </c>
      <c r="ZD10" s="172" t="s">
        <v>488</v>
      </c>
      <c r="ZE10" s="172" t="s">
        <v>488</v>
      </c>
      <c r="ZF10" s="172" t="s">
        <v>488</v>
      </c>
      <c r="ZG10" s="172" t="s">
        <v>488</v>
      </c>
      <c r="ZH10" s="172" t="s">
        <v>488</v>
      </c>
      <c r="ZI10" s="172" t="s">
        <v>488</v>
      </c>
      <c r="ZJ10" s="172" t="s">
        <v>488</v>
      </c>
      <c r="ZK10" s="206" t="n">
        <v>1270</v>
      </c>
      <c r="ZL10" s="129" t="n">
        <v>1119</v>
      </c>
      <c r="ZM10" s="13" t="s">
        <v>488</v>
      </c>
      <c r="ZN10" s="119" t="s">
        <v>488</v>
      </c>
      <c r="ZO10" s="207" t="s">
        <v>488</v>
      </c>
      <c r="ZP10" s="208" t="s">
        <v>488</v>
      </c>
      <c r="ZQ10" s="208" t="s">
        <v>488</v>
      </c>
      <c r="ZR10" s="208" t="s">
        <v>488</v>
      </c>
      <c r="ZS10" s="174" t="s">
        <v>493</v>
      </c>
      <c r="ZT10" s="172" t="s">
        <v>489</v>
      </c>
      <c r="ZU10" s="172" t="s">
        <v>489</v>
      </c>
      <c r="ZV10" s="172" t="n">
        <v>1</v>
      </c>
      <c r="ZW10" s="179" t="n">
        <f aca="false">ZV10/ZV10*100</f>
        <v>100</v>
      </c>
      <c r="ZX10" s="172" t="s">
        <v>489</v>
      </c>
      <c r="ZY10" s="179" t="s">
        <v>489</v>
      </c>
      <c r="ZZ10" s="172" t="s">
        <v>489</v>
      </c>
      <c r="AAA10" s="179" t="s">
        <v>489</v>
      </c>
      <c r="AAB10" s="172" t="s">
        <v>489</v>
      </c>
      <c r="AAC10" s="179" t="s">
        <v>489</v>
      </c>
      <c r="AAD10" s="172" t="n">
        <v>1</v>
      </c>
      <c r="AAE10" s="179" t="n">
        <f aca="false">AAD10/AAD10*100</f>
        <v>100</v>
      </c>
      <c r="AAF10" s="172" t="s">
        <v>489</v>
      </c>
      <c r="AAG10" s="179" t="s">
        <v>489</v>
      </c>
      <c r="AAH10" s="172" t="s">
        <v>489</v>
      </c>
      <c r="AAI10" s="179" t="s">
        <v>489</v>
      </c>
      <c r="AAJ10" s="172" t="s">
        <v>489</v>
      </c>
      <c r="AAK10" s="179" t="s">
        <v>489</v>
      </c>
      <c r="AAL10" s="172" t="s">
        <v>489</v>
      </c>
      <c r="AAM10" s="179" t="s">
        <v>489</v>
      </c>
      <c r="AAN10" s="172" t="s">
        <v>489</v>
      </c>
      <c r="AAO10" s="179" t="s">
        <v>489</v>
      </c>
      <c r="AAP10" s="172" t="s">
        <v>489</v>
      </c>
      <c r="AAQ10" s="209" t="s">
        <v>489</v>
      </c>
      <c r="AAR10" s="210" t="s">
        <v>489</v>
      </c>
      <c r="AAS10" s="211" t="s">
        <v>489</v>
      </c>
      <c r="AAT10" s="211" t="s">
        <v>489</v>
      </c>
      <c r="AAU10" s="211" t="s">
        <v>489</v>
      </c>
      <c r="AAV10" s="212" t="s">
        <v>488</v>
      </c>
      <c r="AAW10" s="184" t="s">
        <v>488</v>
      </c>
      <c r="AAX10" s="184" t="s">
        <v>488</v>
      </c>
      <c r="AAY10" s="184" t="s">
        <v>488</v>
      </c>
      <c r="AAZ10" s="184" t="s">
        <v>488</v>
      </c>
      <c r="ABA10" s="184" t="s">
        <v>488</v>
      </c>
      <c r="ABB10" s="184" t="s">
        <v>488</v>
      </c>
      <c r="ABC10" s="184" t="s">
        <v>488</v>
      </c>
      <c r="ABD10" s="184" t="s">
        <v>488</v>
      </c>
      <c r="ABE10" s="184" t="s">
        <v>488</v>
      </c>
      <c r="ABF10" s="184" t="s">
        <v>488</v>
      </c>
      <c r="ABG10" s="185" t="s">
        <v>488</v>
      </c>
      <c r="ABH10" s="184" t="s">
        <v>488</v>
      </c>
      <c r="ABI10" s="184" t="s">
        <v>488</v>
      </c>
      <c r="ABJ10" s="184" t="s">
        <v>488</v>
      </c>
      <c r="ABK10" s="184" t="s">
        <v>488</v>
      </c>
      <c r="ABL10" s="184" t="s">
        <v>488</v>
      </c>
      <c r="ABM10" s="184" t="s">
        <v>488</v>
      </c>
      <c r="ABN10" s="184" t="s">
        <v>488</v>
      </c>
      <c r="ABO10" s="184" t="s">
        <v>488</v>
      </c>
      <c r="ABP10" s="184" t="s">
        <v>488</v>
      </c>
      <c r="ABQ10" s="184" t="s">
        <v>488</v>
      </c>
      <c r="ABR10" s="184" t="s">
        <v>488</v>
      </c>
      <c r="ABS10" s="185" t="s">
        <v>488</v>
      </c>
      <c r="ABT10" s="184" t="s">
        <v>488</v>
      </c>
      <c r="ABU10" s="184" t="s">
        <v>488</v>
      </c>
      <c r="ABV10" s="185" t="s">
        <v>488</v>
      </c>
      <c r="ABW10" s="231" t="s">
        <v>490</v>
      </c>
      <c r="ABX10" s="215" t="s">
        <v>490</v>
      </c>
      <c r="ABY10" s="215" t="s">
        <v>490</v>
      </c>
      <c r="ABZ10" s="215" t="s">
        <v>490</v>
      </c>
      <c r="ACA10" s="215" t="s">
        <v>490</v>
      </c>
      <c r="ACB10" s="215" t="s">
        <v>490</v>
      </c>
      <c r="ACC10" s="215" t="s">
        <v>490</v>
      </c>
      <c r="ACD10" s="215" t="s">
        <v>490</v>
      </c>
      <c r="ACE10" s="215" t="s">
        <v>490</v>
      </c>
      <c r="ACF10" s="215" t="s">
        <v>490</v>
      </c>
      <c r="ACG10" s="215" t="s">
        <v>490</v>
      </c>
      <c r="ACH10" s="226" t="s">
        <v>490</v>
      </c>
      <c r="ACI10" s="215" t="s">
        <v>490</v>
      </c>
      <c r="ACJ10" s="215" t="s">
        <v>490</v>
      </c>
      <c r="ACK10" s="215" t="s">
        <v>490</v>
      </c>
      <c r="ACL10" s="215" t="s">
        <v>490</v>
      </c>
      <c r="ACM10" s="215" t="s">
        <v>490</v>
      </c>
      <c r="ACN10" s="215" t="s">
        <v>490</v>
      </c>
      <c r="ACO10" s="215" t="s">
        <v>490</v>
      </c>
      <c r="ACP10" s="215" t="s">
        <v>490</v>
      </c>
      <c r="ACQ10" s="215" t="s">
        <v>490</v>
      </c>
      <c r="ACR10" s="215" t="s">
        <v>490</v>
      </c>
      <c r="ACS10" s="215" t="s">
        <v>490</v>
      </c>
      <c r="ACT10" s="215" t="s">
        <v>490</v>
      </c>
      <c r="ACU10" s="215" t="s">
        <v>490</v>
      </c>
      <c r="ACV10" s="215" t="s">
        <v>490</v>
      </c>
      <c r="ACW10" s="215" t="s">
        <v>490</v>
      </c>
      <c r="ACX10" s="215" t="s">
        <v>490</v>
      </c>
      <c r="ACY10" s="215" t="s">
        <v>490</v>
      </c>
      <c r="ACZ10" s="215" t="s">
        <v>490</v>
      </c>
      <c r="ADA10" s="215" t="s">
        <v>490</v>
      </c>
      <c r="ADB10" s="215" t="s">
        <v>490</v>
      </c>
      <c r="ADC10" s="215" t="s">
        <v>490</v>
      </c>
      <c r="ADD10" s="215" t="s">
        <v>490</v>
      </c>
      <c r="ADE10" s="215" t="s">
        <v>490</v>
      </c>
      <c r="ADF10" s="215" t="s">
        <v>490</v>
      </c>
      <c r="ADG10" s="215" t="s">
        <v>490</v>
      </c>
      <c r="ADH10" s="215" t="s">
        <v>490</v>
      </c>
      <c r="ADI10" s="215" t="s">
        <v>490</v>
      </c>
      <c r="ADJ10" s="215" t="s">
        <v>490</v>
      </c>
      <c r="ADK10" s="231" t="s">
        <v>490</v>
      </c>
      <c r="ADL10" s="215" t="s">
        <v>490</v>
      </c>
      <c r="ADM10" s="215" t="s">
        <v>490</v>
      </c>
      <c r="ADN10" s="215" t="s">
        <v>490</v>
      </c>
      <c r="ADO10" s="215" t="s">
        <v>490</v>
      </c>
      <c r="ADP10" s="226" t="s">
        <v>490</v>
      </c>
      <c r="ADQ10" s="216" t="s">
        <v>490</v>
      </c>
      <c r="ADR10" s="184" t="s">
        <v>490</v>
      </c>
      <c r="ADS10" s="184" t="s">
        <v>490</v>
      </c>
      <c r="ADT10" s="216" t="s">
        <v>488</v>
      </c>
      <c r="ADU10" s="184" t="s">
        <v>488</v>
      </c>
      <c r="ADV10" s="185" t="s">
        <v>488</v>
      </c>
      <c r="ADW10" s="216" t="s">
        <v>488</v>
      </c>
      <c r="ADX10" s="184" t="s">
        <v>488</v>
      </c>
      <c r="ADY10" s="184" t="s">
        <v>488</v>
      </c>
      <c r="ADZ10" s="184" t="s">
        <v>488</v>
      </c>
      <c r="AEA10" s="184" t="s">
        <v>488</v>
      </c>
      <c r="AEB10" s="184" t="s">
        <v>488</v>
      </c>
      <c r="AEC10" s="184" t="s">
        <v>488</v>
      </c>
      <c r="AED10" s="184" t="s">
        <v>488</v>
      </c>
      <c r="AEE10" s="184" t="s">
        <v>488</v>
      </c>
      <c r="AEF10" s="185" t="s">
        <v>488</v>
      </c>
      <c r="AEG10" s="216" t="s">
        <v>488</v>
      </c>
      <c r="AEH10" s="184" t="s">
        <v>488</v>
      </c>
      <c r="AEI10" s="184" t="s">
        <v>488</v>
      </c>
      <c r="AEJ10" s="216" t="s">
        <v>488</v>
      </c>
      <c r="AEK10" s="184" t="s">
        <v>488</v>
      </c>
      <c r="AEL10" s="184" t="s">
        <v>488</v>
      </c>
      <c r="AEM10" s="184" t="s">
        <v>488</v>
      </c>
      <c r="AEN10" s="216" t="s">
        <v>488</v>
      </c>
      <c r="AEO10" s="185" t="s">
        <v>488</v>
      </c>
      <c r="AEP10" s="217" t="s">
        <v>488</v>
      </c>
      <c r="AEQ10" s="203" t="s">
        <v>488</v>
      </c>
      <c r="AER10" s="203" t="s">
        <v>488</v>
      </c>
      <c r="AES10" s="203" t="s">
        <v>488</v>
      </c>
      <c r="AET10" s="203" t="s">
        <v>488</v>
      </c>
      <c r="AEU10" s="203" t="s">
        <v>488</v>
      </c>
      <c r="AEV10" s="203" t="s">
        <v>488</v>
      </c>
      <c r="AEW10" s="203" t="s">
        <v>488</v>
      </c>
      <c r="AEX10" s="202" t="s">
        <v>488</v>
      </c>
      <c r="AEY10" s="218" t="s">
        <v>488</v>
      </c>
      <c r="AEZ10" s="219" t="s">
        <v>488</v>
      </c>
      <c r="AFA10" s="219" t="s">
        <v>488</v>
      </c>
      <c r="AFB10" s="220" t="s">
        <v>488</v>
      </c>
      <c r="AFC10" s="159"/>
      <c r="AFD10" s="14"/>
      <c r="AFE10" s="14"/>
      <c r="AFF10" s="14"/>
      <c r="AFG10" s="14"/>
      <c r="AFH10" s="14"/>
      <c r="AFI10" s="14"/>
      <c r="AFJ10" s="160"/>
      <c r="AFK10" s="189" t="n">
        <v>512</v>
      </c>
      <c r="AFL10" s="189" t="n">
        <v>178</v>
      </c>
      <c r="AFM10" s="189" t="n">
        <v>100</v>
      </c>
      <c r="AFN10" s="189" t="n">
        <v>2110</v>
      </c>
      <c r="AFO10" s="189" t="n">
        <v>755</v>
      </c>
      <c r="AFP10" s="189" t="n">
        <v>836</v>
      </c>
      <c r="AFQ10" s="189" t="n">
        <v>111</v>
      </c>
      <c r="AFR10" s="189" t="n">
        <v>31</v>
      </c>
      <c r="AFS10" s="224" t="n">
        <v>65</v>
      </c>
      <c r="AFT10" s="189" t="n">
        <v>1836</v>
      </c>
      <c r="AFU10" s="189" t="n">
        <v>700</v>
      </c>
      <c r="AFV10" s="189" t="n">
        <v>5685</v>
      </c>
      <c r="AFW10" s="189" t="n">
        <v>13133</v>
      </c>
      <c r="AFX10" s="223" t="n">
        <v>43.2879007081398</v>
      </c>
      <c r="AFY10" s="192" t="n">
        <v>18</v>
      </c>
      <c r="AFZ10" s="189" t="n">
        <v>73</v>
      </c>
      <c r="AGA10" s="189" t="n">
        <v>0</v>
      </c>
      <c r="AGB10" s="189" t="n">
        <v>0</v>
      </c>
      <c r="AGC10" s="189" t="n">
        <v>18</v>
      </c>
      <c r="AGD10" s="189" t="n">
        <v>73</v>
      </c>
      <c r="AGE10" s="189" t="n">
        <v>21</v>
      </c>
      <c r="AGF10" s="189" t="n">
        <v>80</v>
      </c>
      <c r="AGG10" s="189" t="n">
        <v>2</v>
      </c>
      <c r="AGH10" s="189" t="n">
        <v>71</v>
      </c>
      <c r="AGI10" s="189" t="n">
        <v>0</v>
      </c>
      <c r="AGJ10" s="189" t="n">
        <v>24</v>
      </c>
      <c r="AGK10" s="189" t="n">
        <v>0</v>
      </c>
      <c r="AGL10" s="224" t="n">
        <v>22</v>
      </c>
      <c r="AGM10" s="189" t="n">
        <v>42467</v>
      </c>
      <c r="AGN10" s="189" t="s">
        <v>488</v>
      </c>
      <c r="AGO10" s="189" t="s">
        <v>488</v>
      </c>
      <c r="AGP10" s="189" t="s">
        <v>488</v>
      </c>
      <c r="AGQ10" s="189" t="s">
        <v>488</v>
      </c>
      <c r="AGR10" s="193" t="s">
        <v>488</v>
      </c>
      <c r="AGS10" s="192" t="n">
        <v>1</v>
      </c>
      <c r="AGT10" s="189" t="n">
        <v>96291</v>
      </c>
      <c r="AGU10" s="189" t="n">
        <v>2</v>
      </c>
      <c r="AGV10" s="189" t="n">
        <v>32</v>
      </c>
      <c r="AGW10" s="225" t="n">
        <v>0.2528</v>
      </c>
      <c r="AGX10" s="189" t="n">
        <v>109</v>
      </c>
      <c r="AGY10" s="225" t="n">
        <v>0.8649</v>
      </c>
      <c r="AGZ10" s="189" t="s">
        <v>491</v>
      </c>
      <c r="AHA10" s="189" t="s">
        <v>491</v>
      </c>
      <c r="AHB10" s="189" t="s">
        <v>488</v>
      </c>
      <c r="AHC10" s="189" t="s">
        <v>488</v>
      </c>
      <c r="AHD10" s="189" t="s">
        <v>488</v>
      </c>
      <c r="AHE10" s="189" t="s">
        <v>488</v>
      </c>
      <c r="AHF10" s="189" t="n">
        <v>11568</v>
      </c>
      <c r="AHG10" s="189" t="n">
        <v>778</v>
      </c>
      <c r="AHH10" s="173" t="n">
        <v>6.17384614346892</v>
      </c>
      <c r="AHI10" s="189" t="n">
        <v>2450.63</v>
      </c>
      <c r="AHJ10" s="189" t="s">
        <v>488</v>
      </c>
      <c r="AHK10" s="189" t="s">
        <v>488</v>
      </c>
      <c r="AHL10" s="189" t="s">
        <v>488</v>
      </c>
      <c r="AHM10" s="189" t="s">
        <v>488</v>
      </c>
      <c r="AHN10" s="192" t="n">
        <v>52492</v>
      </c>
      <c r="AHO10" s="189" t="n">
        <v>37171</v>
      </c>
      <c r="AHP10" s="189" t="n">
        <v>766</v>
      </c>
      <c r="AHQ10" s="189" t="n">
        <v>529</v>
      </c>
      <c r="AHR10" s="189" t="n">
        <v>1779</v>
      </c>
      <c r="AHS10" s="189" t="n">
        <v>1154</v>
      </c>
      <c r="AHT10" s="189" t="n">
        <v>1027</v>
      </c>
      <c r="AHU10" s="189" t="n">
        <v>677</v>
      </c>
      <c r="AHV10" s="189" t="n">
        <v>1039</v>
      </c>
      <c r="AHW10" s="189" t="n">
        <v>734</v>
      </c>
      <c r="AHX10" s="189" t="n">
        <v>5857</v>
      </c>
      <c r="AHY10" s="189" t="n">
        <v>3492</v>
      </c>
      <c r="AHZ10" s="189" t="n">
        <v>11008</v>
      </c>
      <c r="AIA10" s="189" t="n">
        <v>6844</v>
      </c>
      <c r="AIB10" s="189" t="n">
        <v>13047</v>
      </c>
      <c r="AIC10" s="189" t="n">
        <v>8787</v>
      </c>
      <c r="AID10" s="189" t="n">
        <v>3388</v>
      </c>
      <c r="AIE10" s="189" t="n">
        <v>2615</v>
      </c>
      <c r="AIF10" s="189" t="n">
        <v>14581</v>
      </c>
      <c r="AIG10" s="189" t="n">
        <v>12339</v>
      </c>
      <c r="AIH10" s="189" t="n">
        <v>549</v>
      </c>
      <c r="AII10" s="189" t="n">
        <v>423</v>
      </c>
      <c r="AIJ10" s="192" t="s">
        <v>488</v>
      </c>
      <c r="AIK10" s="224" t="s">
        <v>488</v>
      </c>
      <c r="AIL10" s="215" t="s">
        <v>488</v>
      </c>
      <c r="AIM10" s="215" t="s">
        <v>488</v>
      </c>
      <c r="AIN10" s="215" t="s">
        <v>488</v>
      </c>
      <c r="AIO10" s="215" t="s">
        <v>488</v>
      </c>
      <c r="AIP10" s="215" t="s">
        <v>488</v>
      </c>
      <c r="AIQ10" s="215" t="s">
        <v>488</v>
      </c>
      <c r="AIR10" s="215" t="s">
        <v>488</v>
      </c>
      <c r="AIS10" s="215" t="s">
        <v>488</v>
      </c>
      <c r="AIT10" s="215" t="s">
        <v>488</v>
      </c>
      <c r="AIU10" s="215" t="s">
        <v>488</v>
      </c>
      <c r="AIV10" s="215" t="s">
        <v>488</v>
      </c>
      <c r="AIW10" s="226" t="s">
        <v>488</v>
      </c>
      <c r="AIX10" s="197" t="s">
        <v>488</v>
      </c>
      <c r="AIY10" s="193" t="s">
        <v>488</v>
      </c>
      <c r="AIZ10" s="193" t="s">
        <v>488</v>
      </c>
      <c r="AJA10" s="193" t="s">
        <v>488</v>
      </c>
      <c r="AJB10" s="193" t="s">
        <v>488</v>
      </c>
      <c r="AJC10" s="193" t="s">
        <v>488</v>
      </c>
      <c r="AJD10" s="193" t="s">
        <v>488</v>
      </c>
      <c r="AJE10" s="193" t="s">
        <v>488</v>
      </c>
      <c r="AJF10" s="193" t="s">
        <v>488</v>
      </c>
      <c r="AJG10" s="193" t="s">
        <v>488</v>
      </c>
      <c r="AJH10" s="193" t="s">
        <v>488</v>
      </c>
      <c r="AJI10" s="193" t="s">
        <v>488</v>
      </c>
      <c r="AJJ10" s="193" t="s">
        <v>488</v>
      </c>
      <c r="AJK10" s="193" t="s">
        <v>488</v>
      </c>
      <c r="AJL10" s="193" t="s">
        <v>488</v>
      </c>
      <c r="AJM10" s="193" t="s">
        <v>488</v>
      </c>
      <c r="AJN10" s="193" t="s">
        <v>488</v>
      </c>
      <c r="AJO10" s="193" t="s">
        <v>488</v>
      </c>
      <c r="AJP10" s="193" t="s">
        <v>488</v>
      </c>
      <c r="AJQ10" s="193" t="s">
        <v>488</v>
      </c>
      <c r="AJR10" s="193" t="s">
        <v>488</v>
      </c>
      <c r="AJS10" s="193" t="s">
        <v>488</v>
      </c>
      <c r="AJT10" s="193" t="s">
        <v>488</v>
      </c>
      <c r="AJU10" s="193" t="s">
        <v>488</v>
      </c>
      <c r="AJV10" s="193" t="s">
        <v>488</v>
      </c>
      <c r="AJW10" s="193" t="s">
        <v>488</v>
      </c>
      <c r="AJX10" s="193" t="s">
        <v>488</v>
      </c>
      <c r="AJY10" s="193" t="s">
        <v>488</v>
      </c>
      <c r="AJZ10" s="193" t="s">
        <v>488</v>
      </c>
      <c r="AKA10" s="193" t="s">
        <v>488</v>
      </c>
      <c r="AKB10" s="197" t="s">
        <v>488</v>
      </c>
      <c r="AKC10" s="202" t="s">
        <v>488</v>
      </c>
      <c r="AKD10" s="200" t="s">
        <v>488</v>
      </c>
      <c r="AKE10" s="182" t="s">
        <v>488</v>
      </c>
      <c r="AKF10" s="182" t="s">
        <v>488</v>
      </c>
      <c r="AKG10" s="182" t="s">
        <v>488</v>
      </c>
      <c r="AKH10" s="201" t="s">
        <v>488</v>
      </c>
      <c r="AKI10" s="197" t="s">
        <v>488</v>
      </c>
      <c r="AKJ10" s="202" t="s">
        <v>488</v>
      </c>
      <c r="AKK10" s="139" t="n">
        <v>6936</v>
      </c>
      <c r="AKL10" s="172" t="n">
        <v>7659</v>
      </c>
      <c r="AKM10" s="172" t="n">
        <v>183</v>
      </c>
      <c r="AKN10" s="172" t="n">
        <v>499</v>
      </c>
      <c r="AKO10" s="193" t="s">
        <v>488</v>
      </c>
      <c r="AKP10" s="202" t="s">
        <v>488</v>
      </c>
      <c r="AKQ10" s="193" t="s">
        <v>488</v>
      </c>
      <c r="AKR10" s="193" t="s">
        <v>488</v>
      </c>
      <c r="AKS10" s="193" t="s">
        <v>488</v>
      </c>
      <c r="AKT10" s="193" t="s">
        <v>488</v>
      </c>
      <c r="AKU10" s="192" t="n">
        <v>1826</v>
      </c>
      <c r="AKV10" s="189" t="n">
        <v>2149</v>
      </c>
      <c r="AKW10" s="189" t="n">
        <v>4694</v>
      </c>
      <c r="AKX10" s="189" t="n">
        <v>5581</v>
      </c>
      <c r="AKY10" s="189"/>
      <c r="AKZ10" s="189"/>
      <c r="ALA10" s="189"/>
      <c r="ALB10" s="189"/>
      <c r="ALC10" s="189" t="s">
        <v>488</v>
      </c>
      <c r="ALD10" s="189" t="s">
        <v>488</v>
      </c>
      <c r="ALE10" s="189" t="s">
        <v>488</v>
      </c>
      <c r="ALF10" s="224" t="s">
        <v>488</v>
      </c>
      <c r="ALG10" s="227"/>
      <c r="ALT10" s="229"/>
      <c r="ALU10" s="175" t="n">
        <v>34133</v>
      </c>
      <c r="ALV10" s="175" t="n">
        <v>17787</v>
      </c>
      <c r="ALW10" s="175" t="n">
        <v>144767</v>
      </c>
      <c r="ALX10" s="175" t="n">
        <v>136139</v>
      </c>
      <c r="ALY10" s="175" t="n">
        <v>149812</v>
      </c>
      <c r="ALZ10" s="175" t="n">
        <v>155677</v>
      </c>
      <c r="AMA10" s="175" t="n">
        <v>94161</v>
      </c>
      <c r="AMB10" s="175" t="n">
        <v>85114</v>
      </c>
      <c r="AMC10" s="175" t="n">
        <v>273068</v>
      </c>
      <c r="AMD10" s="175" t="n">
        <v>246963</v>
      </c>
      <c r="AME10" s="175" t="n">
        <v>159154</v>
      </c>
      <c r="AMF10" s="175" t="n">
        <v>144176</v>
      </c>
      <c r="AMG10" s="175" t="n">
        <v>133751</v>
      </c>
      <c r="AMH10" s="175" t="n">
        <v>173350</v>
      </c>
      <c r="AMI10" s="175" t="n">
        <v>10475</v>
      </c>
      <c r="AMJ10" s="202" t="n">
        <v>45031</v>
      </c>
    </row>
    <row r="11" s="228" customFormat="true" ht="18" hidden="false" customHeight="true" outlineLevel="0" collapsed="false">
      <c r="A11" s="171" t="s">
        <v>495</v>
      </c>
      <c r="B11" s="171"/>
      <c r="C11" s="139" t="n">
        <v>1289781</v>
      </c>
      <c r="D11" s="172" t="n">
        <v>1276439</v>
      </c>
      <c r="E11" s="173" t="n">
        <v>101.045251672818</v>
      </c>
      <c r="F11" s="172" t="n">
        <v>486519</v>
      </c>
      <c r="G11" s="172" t="n">
        <v>289447</v>
      </c>
      <c r="H11" s="173" t="n">
        <v>168.085694444924</v>
      </c>
      <c r="I11" s="172" t="n">
        <v>96345</v>
      </c>
      <c r="J11" s="172" t="n">
        <v>82595</v>
      </c>
      <c r="K11" s="173" t="n">
        <v>116.647496821842</v>
      </c>
      <c r="L11" s="174" t="n">
        <v>276071</v>
      </c>
      <c r="M11" s="175" t="n">
        <v>254402</v>
      </c>
      <c r="N11" s="175" t="n">
        <v>912799</v>
      </c>
      <c r="O11" s="175" t="n">
        <v>922510</v>
      </c>
      <c r="P11" s="175" t="n">
        <v>100911</v>
      </c>
      <c r="Q11" s="175" t="n">
        <v>99527</v>
      </c>
      <c r="R11" s="176" t="n">
        <v>21.4044864980954</v>
      </c>
      <c r="S11" s="176" t="n">
        <v>19.9306038126381</v>
      </c>
      <c r="T11" s="176" t="n">
        <v>70.7716271211934</v>
      </c>
      <c r="U11" s="176" t="n">
        <v>72.2721571496954</v>
      </c>
      <c r="V11" s="176" t="n">
        <v>7.82388638071114</v>
      </c>
      <c r="W11" s="176" t="n">
        <v>7.79723903766651</v>
      </c>
      <c r="X11" s="176" t="s">
        <v>488</v>
      </c>
      <c r="Y11" s="177" t="s">
        <v>488</v>
      </c>
      <c r="Z11" s="178" t="n">
        <v>5.51960277570533</v>
      </c>
      <c r="AA11" s="179" t="n">
        <v>8.53961383689243</v>
      </c>
      <c r="AB11" s="175" t="n">
        <v>12585</v>
      </c>
      <c r="AC11" s="179" t="n">
        <f aca="false">AB11*1000/($C11+$C10)*2</f>
        <v>9.78432502151619</v>
      </c>
      <c r="AD11" s="175" t="n">
        <v>11464</v>
      </c>
      <c r="AE11" s="233" t="n">
        <f aca="false">AD11*1000/($D11+$D10)*2</f>
        <v>9.01942118037662</v>
      </c>
      <c r="AF11" s="179" t="n">
        <v>109.778436845778</v>
      </c>
      <c r="AG11" s="175" t="n">
        <v>8010</v>
      </c>
      <c r="AH11" s="179" t="n">
        <f aca="false">AG11*1000/($C11+$C10)*2</f>
        <v>6.22744882179934</v>
      </c>
      <c r="AI11" s="175" t="n">
        <v>4990</v>
      </c>
      <c r="AJ11" s="233" t="n">
        <f aca="false">AI11*1000/($D11+$D10)*2</f>
        <v>3.92593437631536</v>
      </c>
      <c r="AK11" s="175" t="n">
        <v>72583</v>
      </c>
      <c r="AL11" s="175" t="n">
        <v>86910</v>
      </c>
      <c r="AM11" s="179" t="n">
        <v>83.5151305948683</v>
      </c>
      <c r="AN11" s="175" t="n">
        <v>70023</v>
      </c>
      <c r="AO11" s="175" t="n">
        <v>83888</v>
      </c>
      <c r="AP11" s="181" t="n">
        <v>83.4720102994469</v>
      </c>
      <c r="AQ11" s="182" t="n">
        <v>10687</v>
      </c>
      <c r="AR11" s="182" t="n">
        <v>12379</v>
      </c>
      <c r="AS11" s="182" t="n">
        <v>4434</v>
      </c>
      <c r="AT11" s="182" t="n">
        <v>4635</v>
      </c>
      <c r="AU11" s="182" t="n">
        <v>6253</v>
      </c>
      <c r="AV11" s="182" t="n">
        <v>7744</v>
      </c>
      <c r="AW11" s="177" t="n">
        <v>86.3316907666209</v>
      </c>
      <c r="AX11" s="174" t="n">
        <v>1013710</v>
      </c>
      <c r="AY11" s="175" t="n">
        <v>1022037</v>
      </c>
      <c r="AZ11" s="175" t="n">
        <v>386476</v>
      </c>
      <c r="BA11" s="175" t="n">
        <v>324186</v>
      </c>
      <c r="BB11" s="175" t="n">
        <v>553137</v>
      </c>
      <c r="BC11" s="175" t="n">
        <v>554302</v>
      </c>
      <c r="BD11" s="175" t="n">
        <v>52979</v>
      </c>
      <c r="BE11" s="175" t="n">
        <v>63136</v>
      </c>
      <c r="BF11" s="175" t="n">
        <v>21118</v>
      </c>
      <c r="BG11" s="183" t="n">
        <v>80413</v>
      </c>
      <c r="BH11" s="174" t="n">
        <v>100336</v>
      </c>
      <c r="BI11" s="175" t="n">
        <v>92648</v>
      </c>
      <c r="BJ11" s="175" t="n">
        <v>108278</v>
      </c>
      <c r="BK11" s="175" t="n">
        <v>96745</v>
      </c>
      <c r="BL11" s="175" t="n">
        <v>88037</v>
      </c>
      <c r="BM11" s="175" t="n">
        <v>67127</v>
      </c>
      <c r="BN11" s="175" t="n">
        <v>39401</v>
      </c>
      <c r="BO11" s="175" t="n">
        <v>26705</v>
      </c>
      <c r="BP11" s="175" t="n">
        <v>20443</v>
      </c>
      <c r="BQ11" s="175" t="n">
        <v>15346</v>
      </c>
      <c r="BR11" s="175" t="n">
        <v>29981</v>
      </c>
      <c r="BS11" s="183" t="n">
        <v>25615</v>
      </c>
      <c r="BT11" s="184" t="n">
        <f aca="false">BH11/(BH11+CF11+DD11+EB11)*100</f>
        <v>99.8944664582545</v>
      </c>
      <c r="BU11" s="184" t="n">
        <f aca="false">BI11/(BI11+CG11+DE11+EC11)*100</f>
        <v>99.3544235924933</v>
      </c>
      <c r="BV11" s="184" t="n">
        <f aca="false">BJ11/(BJ11+CH11+DF11+ED11)*100</f>
        <v>96.7147808067455</v>
      </c>
      <c r="BW11" s="184" t="n">
        <f aca="false">BK11/(BK11+CI11+DG11+EE11)*100</f>
        <v>90.7645254200715</v>
      </c>
      <c r="BX11" s="184" t="n">
        <f aca="false">BL11/(BL11+CJ11+DH11+EF11)*100</f>
        <v>76.4913896467236</v>
      </c>
      <c r="BY11" s="184" t="n">
        <f aca="false">BM11/(BM11+CK11+DI11+EG11)*100</f>
        <v>59.5620269562826</v>
      </c>
      <c r="BZ11" s="184" t="n">
        <f aca="false">BN11/(BN11+CL11+DJ11+EH11)*100</f>
        <v>39.9405974718446</v>
      </c>
      <c r="CA11" s="184" t="n">
        <f aca="false">BO11/(BO11+CM11+DK11+EI11)*100</f>
        <v>25.7137354966058</v>
      </c>
      <c r="CB11" s="184" t="n">
        <f aca="false">BP11/(BP11+CN11+DL11+EJ11)*100</f>
        <v>19.2531550197777</v>
      </c>
      <c r="CC11" s="184" t="n">
        <f aca="false">BQ11/(BQ11+CO11+DM11+EK11)*100</f>
        <v>13.6713912818822</v>
      </c>
      <c r="CD11" s="184" t="n">
        <f aca="false">BR11/(BR11+CP11+DN11+EL11)*100</f>
        <v>6.22801933571394</v>
      </c>
      <c r="CE11" s="185" t="n">
        <f aca="false">BS11/(BS11+CQ11+DO11+EM11)*100</f>
        <v>5.19160182653584</v>
      </c>
      <c r="CF11" s="172" t="n">
        <v>99</v>
      </c>
      <c r="CG11" s="172" t="n">
        <v>544</v>
      </c>
      <c r="CH11" s="172" t="n">
        <v>3214</v>
      </c>
      <c r="CI11" s="172" t="n">
        <v>8578</v>
      </c>
      <c r="CJ11" s="172" t="n">
        <v>24206</v>
      </c>
      <c r="CK11" s="172" t="n">
        <v>40662</v>
      </c>
      <c r="CL11" s="172" t="n">
        <v>53519</v>
      </c>
      <c r="CM11" s="172" t="n">
        <v>68691</v>
      </c>
      <c r="CN11" s="172" t="n">
        <v>77024</v>
      </c>
      <c r="CO11" s="172" t="n">
        <v>85033</v>
      </c>
      <c r="CP11" s="172" t="n">
        <v>395075</v>
      </c>
      <c r="CQ11" s="186" t="n">
        <v>350794</v>
      </c>
      <c r="CR11" s="184" t="n">
        <f aca="false">CF11/(BH11+CF11+DD11+EB11)*100</f>
        <v>0.0985643455924812</v>
      </c>
      <c r="CS11" s="184" t="n">
        <f aca="false">CG11/(BI11+CG11+DE11+EC11)*100</f>
        <v>0.583378016085791</v>
      </c>
      <c r="CT11" s="184" t="n">
        <f aca="false">CH11/(BJ11+CH11+DF11+ED11)*100</f>
        <v>2.8707706599021</v>
      </c>
      <c r="CU11" s="184" t="n">
        <f aca="false">CI11/(BK11+CI11+DG11+EE11)*100</f>
        <v>8.04773475686985</v>
      </c>
      <c r="CV11" s="184" t="n">
        <f aca="false">CJ11/(BL11+CJ11+DH11+EF11)*100</f>
        <v>21.0315046831286</v>
      </c>
      <c r="CW11" s="184" t="n">
        <f aca="false">CK11/(BM11+CK11+DI11+EG11)*100</f>
        <v>36.0795378922991</v>
      </c>
      <c r="CX11" s="184" t="n">
        <f aca="false">CL11/(BN11+CL11+DJ11+EH11)*100</f>
        <v>54.2519437602003</v>
      </c>
      <c r="CY11" s="184" t="n">
        <f aca="false">CM11/(BO11+CM11+DK11+EI11)*100</f>
        <v>66.1412546338645</v>
      </c>
      <c r="CZ11" s="184" t="n">
        <f aca="false">CN11/(BP11+CN11+DL11+EJ11)*100</f>
        <v>72.5409681672632</v>
      </c>
      <c r="DA11" s="184" t="n">
        <f aca="false">CO11/(BQ11+CO11+DM11+EK11)*100</f>
        <v>75.7539042664077</v>
      </c>
      <c r="DB11" s="184" t="n">
        <f aca="false">CP11/(BR11+CP11+DN11+EL11)*100</f>
        <v>82.0698021766181</v>
      </c>
      <c r="DC11" s="184" t="n">
        <f aca="false">CQ11/(BS11+CQ11+DO11+EM11)*100</f>
        <v>71.098292841609</v>
      </c>
      <c r="DD11" s="139" t="n">
        <v>7</v>
      </c>
      <c r="DE11" s="172" t="n">
        <v>58</v>
      </c>
      <c r="DF11" s="172" t="n">
        <v>461</v>
      </c>
      <c r="DG11" s="172" t="n">
        <v>1236</v>
      </c>
      <c r="DH11" s="172" t="n">
        <v>2828</v>
      </c>
      <c r="DI11" s="172" t="n">
        <v>4715</v>
      </c>
      <c r="DJ11" s="172" t="n">
        <v>5655</v>
      </c>
      <c r="DK11" s="172" t="n">
        <v>7869</v>
      </c>
      <c r="DL11" s="172" t="n">
        <v>8485</v>
      </c>
      <c r="DM11" s="172" t="n">
        <v>10557</v>
      </c>
      <c r="DN11" s="172" t="n">
        <v>35543</v>
      </c>
      <c r="DO11" s="186" t="n">
        <v>38701</v>
      </c>
      <c r="DP11" s="187" t="n">
        <f aca="false">DD11/(CF11+DD11+EB11+BH11)*100</f>
        <v>0.00696919615300372</v>
      </c>
      <c r="DQ11" s="173" t="n">
        <f aca="false">DE11/(CG11+DE11+EC11+BI11)*100</f>
        <v>0.0621983914209115</v>
      </c>
      <c r="DR11" s="173" t="n">
        <f aca="false">DF11/(CH11+DF11+ED11+BJ11)*100</f>
        <v>0.411768909214334</v>
      </c>
      <c r="DS11" s="173" t="n">
        <f aca="false">DG11/(CI11+DG11+EE11+BK11)*100</f>
        <v>1.15959432962126</v>
      </c>
      <c r="DT11" s="173" t="n">
        <f aca="false">DH11/(CJ11+DH11+EF11+BL11)*100</f>
        <v>2.45712200462231</v>
      </c>
      <c r="DU11" s="173" t="n">
        <f aca="false">DI11/(CK11+DI11+EG11+BM11)*100</f>
        <v>4.18363634750357</v>
      </c>
      <c r="DV11" s="173" t="n">
        <f aca="false">DJ11/(CL11+DJ11+EH11+BN11)*100</f>
        <v>5.73244533649606</v>
      </c>
      <c r="DW11" s="173" t="n">
        <f aca="false">DK11/(CM11+DK11+EI11+BO11)*100</f>
        <v>7.57691011506427</v>
      </c>
      <c r="DX11" s="173" t="n">
        <f aca="false">DL11/(CN11+DL11+EJ11+BP11)*100</f>
        <v>7.99114710868337</v>
      </c>
      <c r="DY11" s="173" t="n">
        <f aca="false">DM11/(CO11+DM11+EK11+BQ11)*100</f>
        <v>9.40498356332796</v>
      </c>
      <c r="DZ11" s="173" t="n">
        <f aca="false">DN11/(CP11+DN11+EL11+BR11)*100</f>
        <v>7.38342587803211</v>
      </c>
      <c r="EA11" s="188" t="n">
        <f aca="false">DO11/(CQ11+DO11+EM11+BS11)*100</f>
        <v>7.84384861560663</v>
      </c>
      <c r="EB11" s="189" t="n">
        <v>0</v>
      </c>
      <c r="EC11" s="189" t="n">
        <v>0</v>
      </c>
      <c r="ED11" s="190" t="n">
        <v>3</v>
      </c>
      <c r="EE11" s="190" t="n">
        <v>30</v>
      </c>
      <c r="EF11" s="190" t="n">
        <v>23</v>
      </c>
      <c r="EG11" s="190" t="n">
        <v>197</v>
      </c>
      <c r="EH11" s="190" t="n">
        <v>74</v>
      </c>
      <c r="EI11" s="190" t="n">
        <v>590</v>
      </c>
      <c r="EJ11" s="190" t="n">
        <v>228</v>
      </c>
      <c r="EK11" s="190" t="n">
        <v>1313</v>
      </c>
      <c r="EL11" s="190" t="n">
        <v>20790</v>
      </c>
      <c r="EM11" s="191" t="n">
        <v>78283</v>
      </c>
      <c r="EN11" s="192" t="n">
        <f aca="false">EB11/(EB11+DD11+CF11+BH11)*100</f>
        <v>0</v>
      </c>
      <c r="EO11" s="189" t="n">
        <f aca="false">EC11/(EC11+DE11+CG11+BI11)*100</f>
        <v>0</v>
      </c>
      <c r="EP11" s="173" t="n">
        <f aca="false">ED11/(ED11+DF11+CH11+BJ11)*100</f>
        <v>0.00267962413805424</v>
      </c>
      <c r="EQ11" s="173" t="n">
        <f aca="false">EE11/(EE11+DG11+CI11+BK11)*100</f>
        <v>0.0281454934374091</v>
      </c>
      <c r="ER11" s="173" t="n">
        <f aca="false">EF11/(EF11+DH11+CJ11+BL11)*100</f>
        <v>0.0199836655255704</v>
      </c>
      <c r="ES11" s="173" t="n">
        <f aca="false">EG11/(EG11+DI11+CK11+BM11)*100</f>
        <v>0.174798803914783</v>
      </c>
      <c r="ET11" s="173" t="n">
        <f aca="false">EH11/(EH11+DJ11+CL11+BN11)*100</f>
        <v>0.0750134314590112</v>
      </c>
      <c r="EU11" s="173" t="n">
        <f aca="false">EI11/(EI11+DK11+CM11+BO11)*100</f>
        <v>0.56809975446536</v>
      </c>
      <c r="EV11" s="173" t="n">
        <f aca="false">EJ11/(EJ11+DL11+CN11+BP11)*100</f>
        <v>0.214729704275758</v>
      </c>
      <c r="EW11" s="173" t="n">
        <f aca="false">EK11/(EK11+DM11+CO11+BQ11)*100</f>
        <v>1.16972088838208</v>
      </c>
      <c r="EX11" s="173" t="n">
        <f aca="false">EL11/(EL11+DN11+CP11+BR11)*100</f>
        <v>4.31875260963587</v>
      </c>
      <c r="EY11" s="188" t="n">
        <f aca="false">EM11/(EM11+DO11+CQ11+BS11)*100</f>
        <v>15.8662567162485</v>
      </c>
      <c r="EZ11" s="175" t="n">
        <v>25</v>
      </c>
      <c r="FA11" s="175" t="n">
        <v>317</v>
      </c>
      <c r="FB11" s="176" t="n">
        <v>29.5</v>
      </c>
      <c r="FC11" s="176" t="n">
        <v>27.15</v>
      </c>
      <c r="FD11" s="176" t="n">
        <v>30.4</v>
      </c>
      <c r="FE11" s="176" t="n">
        <v>27.55</v>
      </c>
      <c r="FF11" s="175" t="n">
        <v>13830</v>
      </c>
      <c r="FG11" s="175" t="n">
        <v>14526</v>
      </c>
      <c r="FH11" s="175" t="n">
        <v>2386</v>
      </c>
      <c r="FI11" s="175" t="n">
        <v>1690</v>
      </c>
      <c r="FJ11" s="176" t="n">
        <v>36.1</v>
      </c>
      <c r="FK11" s="176" t="n">
        <v>44.95</v>
      </c>
      <c r="FL11" s="176" t="n">
        <v>33.7</v>
      </c>
      <c r="FM11" s="176" t="n">
        <v>12.15</v>
      </c>
      <c r="FN11" s="194" t="n">
        <v>48.7727465086754</v>
      </c>
      <c r="FO11" s="175" t="n">
        <v>13830</v>
      </c>
      <c r="FP11" s="176" t="n">
        <v>51.2272534913246</v>
      </c>
      <c r="FQ11" s="175" t="n">
        <v>14526</v>
      </c>
      <c r="FR11" s="195" t="n">
        <v>0</v>
      </c>
      <c r="FS11" s="189" t="n">
        <v>2</v>
      </c>
      <c r="FT11" s="175" t="n">
        <v>86</v>
      </c>
      <c r="FU11" s="175" t="n">
        <v>593</v>
      </c>
      <c r="FV11" s="175" t="n">
        <v>1553</v>
      </c>
      <c r="FW11" s="175" t="n">
        <v>3843</v>
      </c>
      <c r="FX11" s="175" t="n">
        <v>6217</v>
      </c>
      <c r="FY11" s="175" t="n">
        <v>7063</v>
      </c>
      <c r="FZ11" s="175" t="n">
        <v>4096</v>
      </c>
      <c r="GA11" s="175" t="n">
        <v>2294</v>
      </c>
      <c r="GB11" s="175" t="n">
        <v>1290</v>
      </c>
      <c r="GC11" s="175" t="n">
        <v>478</v>
      </c>
      <c r="GD11" s="175" t="n">
        <v>356</v>
      </c>
      <c r="GE11" s="175" t="n">
        <v>135</v>
      </c>
      <c r="GF11" s="175" t="n">
        <v>232</v>
      </c>
      <c r="GG11" s="183" t="n">
        <v>118</v>
      </c>
      <c r="GH11" s="179" t="n">
        <v>0</v>
      </c>
      <c r="GI11" s="179" t="n">
        <v>0.0137684152554041</v>
      </c>
      <c r="GJ11" s="179" t="n">
        <v>0.621836587129429</v>
      </c>
      <c r="GK11" s="179" t="n">
        <v>4.08233512322732</v>
      </c>
      <c r="GL11" s="179" t="n">
        <v>11.2292118582791</v>
      </c>
      <c r="GM11" s="179" t="n">
        <v>26.456009913259</v>
      </c>
      <c r="GN11" s="179" t="n">
        <v>44.9530007230658</v>
      </c>
      <c r="GO11" s="179" t="n">
        <v>48.6231584744596</v>
      </c>
      <c r="GP11" s="179" t="n">
        <v>29.6167751265365</v>
      </c>
      <c r="GQ11" s="179" t="n">
        <v>15.7923722979485</v>
      </c>
      <c r="GR11" s="179" t="n">
        <v>9.32754880694143</v>
      </c>
      <c r="GS11" s="179" t="n">
        <v>3.29065124604158</v>
      </c>
      <c r="GT11" s="179" t="n">
        <v>2.57411424439624</v>
      </c>
      <c r="GU11" s="179" t="n">
        <v>0.929368029739777</v>
      </c>
      <c r="GV11" s="179" t="n">
        <v>1.67751265365148</v>
      </c>
      <c r="GW11" s="181" t="n">
        <v>0.812336500068842</v>
      </c>
      <c r="GX11" s="174" t="n">
        <v>116</v>
      </c>
      <c r="GY11" s="175" t="n">
        <v>1051</v>
      </c>
      <c r="GZ11" s="175" t="n">
        <v>7032</v>
      </c>
      <c r="HA11" s="175" t="n">
        <v>7032</v>
      </c>
      <c r="HB11" s="179" t="n">
        <v>12.7459421248675</v>
      </c>
      <c r="HC11" s="179" t="n">
        <v>0</v>
      </c>
      <c r="HD11" s="175" t="n">
        <v>3825</v>
      </c>
      <c r="HE11" s="175" t="n">
        <v>3176</v>
      </c>
      <c r="HF11" s="175" t="n">
        <v>918</v>
      </c>
      <c r="HG11" s="175" t="n">
        <v>9</v>
      </c>
      <c r="HH11" s="179" t="n">
        <v>48.2467204843592</v>
      </c>
      <c r="HI11" s="179" t="n">
        <v>40.0605449041372</v>
      </c>
      <c r="HJ11" s="179" t="n">
        <v>11.5792129162462</v>
      </c>
      <c r="HK11" s="181" t="n">
        <v>0.113521695257316</v>
      </c>
      <c r="HL11" s="178" t="n">
        <v>27.5</v>
      </c>
      <c r="HM11" s="179" t="n">
        <v>32.05</v>
      </c>
      <c r="HN11" s="179" t="n">
        <v>1130.25</v>
      </c>
      <c r="HO11" s="179" t="n">
        <v>1091.25</v>
      </c>
      <c r="HP11" s="179" t="n">
        <v>57</v>
      </c>
      <c r="HQ11" s="181" t="n">
        <v>97.2306540812508</v>
      </c>
      <c r="HR11" s="176" t="n">
        <v>0.7</v>
      </c>
      <c r="HS11" s="176" t="n">
        <v>6.75</v>
      </c>
      <c r="HT11" s="176" t="n">
        <v>11.65</v>
      </c>
      <c r="HU11" s="176" t="n">
        <v>38.95</v>
      </c>
      <c r="HV11" s="176" t="n">
        <v>57.05</v>
      </c>
      <c r="HW11" s="176" t="n">
        <v>82</v>
      </c>
      <c r="HX11" s="176" t="n">
        <v>89.45</v>
      </c>
      <c r="HY11" s="176" t="n">
        <v>67.6</v>
      </c>
      <c r="HZ11" s="176" t="n">
        <v>46.85</v>
      </c>
      <c r="IA11" s="176" t="n">
        <v>20.3</v>
      </c>
      <c r="IB11" s="176" t="n">
        <v>14.65</v>
      </c>
      <c r="IC11" s="176" t="n">
        <v>2.55</v>
      </c>
      <c r="ID11" s="176" t="n">
        <v>3.6</v>
      </c>
      <c r="IE11" s="176" t="n">
        <v>0.1</v>
      </c>
      <c r="IF11" s="176" t="n">
        <v>2.1</v>
      </c>
      <c r="IG11" s="196" t="n">
        <v>0</v>
      </c>
      <c r="IH11" s="139" t="n">
        <v>12060</v>
      </c>
      <c r="II11" s="172" t="n">
        <v>10970</v>
      </c>
      <c r="IJ11" s="172" t="n">
        <v>525</v>
      </c>
      <c r="IK11" s="172" t="n">
        <v>490</v>
      </c>
      <c r="IL11" s="199" t="n">
        <v>0</v>
      </c>
      <c r="IM11" s="172" t="n">
        <v>4</v>
      </c>
      <c r="IN11" s="232" t="n">
        <v>12233</v>
      </c>
      <c r="IO11" s="172" t="n">
        <v>11120</v>
      </c>
      <c r="IP11" s="172" t="n">
        <v>341</v>
      </c>
      <c r="IQ11" s="172" t="n">
        <v>329</v>
      </c>
      <c r="IR11" s="172" t="n">
        <v>11</v>
      </c>
      <c r="IS11" s="186" t="n">
        <v>15</v>
      </c>
      <c r="IT11" s="194" t="n">
        <v>95.8283671036949</v>
      </c>
      <c r="IU11" s="176" t="n">
        <v>95.6908583391487</v>
      </c>
      <c r="IV11" s="176" t="n">
        <v>4.17163289630513</v>
      </c>
      <c r="IW11" s="176" t="n">
        <v>4.27424982554082</v>
      </c>
      <c r="IX11" s="176" t="n">
        <v>0</v>
      </c>
      <c r="IY11" s="176" t="n">
        <v>0.0348918353105373</v>
      </c>
      <c r="IZ11" s="176" t="n">
        <v>97.2030194676202</v>
      </c>
      <c r="JA11" s="176" t="n">
        <v>96.9993021632938</v>
      </c>
      <c r="JB11" s="176" t="n">
        <v>2.70957489074295</v>
      </c>
      <c r="JC11" s="176" t="n">
        <v>2.8698534542917</v>
      </c>
      <c r="JD11" s="176" t="n">
        <v>0.0874056416368693</v>
      </c>
      <c r="JE11" s="177" t="n">
        <v>0.130844382414515</v>
      </c>
      <c r="JF11" s="174" t="n">
        <v>12208</v>
      </c>
      <c r="JG11" s="175" t="n">
        <v>593</v>
      </c>
      <c r="JH11" s="175" t="n">
        <v>2970</v>
      </c>
      <c r="JI11" s="175" t="n">
        <v>5137</v>
      </c>
      <c r="JJ11" s="175" t="n">
        <v>2769</v>
      </c>
      <c r="JK11" s="175" t="n">
        <v>662</v>
      </c>
      <c r="JL11" s="175" t="n">
        <v>74</v>
      </c>
      <c r="JM11" s="175" t="n">
        <v>3</v>
      </c>
      <c r="JN11" s="175" t="n">
        <v>9029</v>
      </c>
      <c r="JO11" s="175" t="n">
        <v>2342</v>
      </c>
      <c r="JP11" s="183" t="n">
        <v>384</v>
      </c>
      <c r="JQ11" s="179" t="n">
        <v>50.9452071944247</v>
      </c>
      <c r="JR11" s="179" t="n">
        <v>2.47464841630848</v>
      </c>
      <c r="JS11" s="179" t="n">
        <v>12.3941075825231</v>
      </c>
      <c r="JT11" s="179" t="n">
        <v>21.4372157075491</v>
      </c>
      <c r="JU11" s="179" t="n">
        <v>11.5553144430998</v>
      </c>
      <c r="JV11" s="179" t="n">
        <v>2.76259232984184</v>
      </c>
      <c r="JW11" s="179" t="n">
        <v>0.308809414514042</v>
      </c>
      <c r="JX11" s="179" t="n">
        <v>0.0125193005884071</v>
      </c>
      <c r="JY11" s="179" t="n">
        <v>37.6789216709093</v>
      </c>
      <c r="JZ11" s="179" t="n">
        <v>9.77340065934983</v>
      </c>
      <c r="KA11" s="179" t="n">
        <v>1.60247047531611</v>
      </c>
      <c r="KB11" s="197" t="s">
        <v>488</v>
      </c>
      <c r="KC11" s="172" t="s">
        <v>488</v>
      </c>
      <c r="KD11" s="172" t="s">
        <v>488</v>
      </c>
      <c r="KE11" s="172" t="s">
        <v>488</v>
      </c>
      <c r="KF11" s="172" t="s">
        <v>488</v>
      </c>
      <c r="KG11" s="172" t="s">
        <v>488</v>
      </c>
      <c r="KH11" s="172" t="s">
        <v>488</v>
      </c>
      <c r="KI11" s="172" t="s">
        <v>488</v>
      </c>
      <c r="KJ11" s="172" t="s">
        <v>488</v>
      </c>
      <c r="KK11" s="172" t="s">
        <v>488</v>
      </c>
      <c r="KL11" s="172" t="s">
        <v>488</v>
      </c>
      <c r="KM11" s="172" t="s">
        <v>488</v>
      </c>
      <c r="KN11" s="172" t="s">
        <v>488</v>
      </c>
      <c r="KO11" s="172" t="s">
        <v>488</v>
      </c>
      <c r="KP11" s="172" t="s">
        <v>488</v>
      </c>
      <c r="KQ11" s="172" t="s">
        <v>488</v>
      </c>
      <c r="KR11" s="172" t="s">
        <v>488</v>
      </c>
      <c r="KS11" s="172" t="s">
        <v>488</v>
      </c>
      <c r="KT11" s="172" t="s">
        <v>488</v>
      </c>
      <c r="KU11" s="185" t="s">
        <v>488</v>
      </c>
      <c r="KV11" s="198" t="s">
        <v>488</v>
      </c>
      <c r="KW11" s="199" t="s">
        <v>488</v>
      </c>
      <c r="KX11" s="199" t="s">
        <v>488</v>
      </c>
      <c r="KY11" s="199" t="s">
        <v>488</v>
      </c>
      <c r="KZ11" s="199" t="s">
        <v>488</v>
      </c>
      <c r="LA11" s="199" t="s">
        <v>488</v>
      </c>
      <c r="LB11" s="199" t="s">
        <v>488</v>
      </c>
      <c r="LC11" s="196" t="s">
        <v>488</v>
      </c>
      <c r="LD11" s="200" t="s">
        <v>488</v>
      </c>
      <c r="LE11" s="182" t="s">
        <v>488</v>
      </c>
      <c r="LF11" s="182" t="s">
        <v>488</v>
      </c>
      <c r="LG11" s="182" t="s">
        <v>488</v>
      </c>
      <c r="LH11" s="182" t="s">
        <v>488</v>
      </c>
      <c r="LI11" s="182" t="s">
        <v>488</v>
      </c>
      <c r="LJ11" s="182" t="s">
        <v>488</v>
      </c>
      <c r="LK11" s="182" t="s">
        <v>488</v>
      </c>
      <c r="LL11" s="182" t="s">
        <v>488</v>
      </c>
      <c r="LM11" s="182" t="s">
        <v>488</v>
      </c>
      <c r="LN11" s="182" t="s">
        <v>488</v>
      </c>
      <c r="LO11" s="182" t="s">
        <v>488</v>
      </c>
      <c r="LP11" s="182" t="s">
        <v>488</v>
      </c>
      <c r="LQ11" s="182" t="s">
        <v>488</v>
      </c>
      <c r="LR11" s="182" t="s">
        <v>488</v>
      </c>
      <c r="LS11" s="182" t="s">
        <v>488</v>
      </c>
      <c r="LT11" s="182" t="s">
        <v>488</v>
      </c>
      <c r="LU11" s="182" t="s">
        <v>488</v>
      </c>
      <c r="LV11" s="182" t="s">
        <v>488</v>
      </c>
      <c r="LW11" s="182" t="s">
        <v>488</v>
      </c>
      <c r="LX11" s="182" t="s">
        <v>488</v>
      </c>
      <c r="LY11" s="182" t="s">
        <v>488</v>
      </c>
      <c r="LZ11" s="182" t="s">
        <v>488</v>
      </c>
      <c r="MA11" s="201" t="s">
        <v>488</v>
      </c>
      <c r="MB11" s="200" t="n">
        <v>3094</v>
      </c>
      <c r="MC11" s="182" t="n">
        <v>3194</v>
      </c>
      <c r="MD11" s="182" t="n">
        <v>3415</v>
      </c>
      <c r="ME11" s="182" t="n">
        <v>3951</v>
      </c>
      <c r="MF11" s="182" t="n">
        <v>1902</v>
      </c>
      <c r="MG11" s="182" t="n">
        <v>2275</v>
      </c>
      <c r="MH11" s="182" t="n">
        <v>1060</v>
      </c>
      <c r="MI11" s="182" t="n">
        <v>1494</v>
      </c>
      <c r="MJ11" s="182" t="n">
        <v>152</v>
      </c>
      <c r="MK11" s="182" t="n">
        <v>184</v>
      </c>
      <c r="ML11" s="182" t="n">
        <v>205</v>
      </c>
      <c r="MM11" s="182" t="n">
        <v>207</v>
      </c>
      <c r="MN11" s="182" t="n">
        <v>67</v>
      </c>
      <c r="MO11" s="182" t="n">
        <v>123</v>
      </c>
      <c r="MP11" s="182" t="n">
        <v>59</v>
      </c>
      <c r="MQ11" s="182" t="n">
        <v>67</v>
      </c>
      <c r="MR11" s="182" t="n">
        <v>37</v>
      </c>
      <c r="MS11" s="182" t="n">
        <v>59</v>
      </c>
      <c r="MT11" s="182" t="n">
        <v>40</v>
      </c>
      <c r="MU11" s="182" t="n">
        <v>47</v>
      </c>
      <c r="MV11" s="182" t="n">
        <v>3</v>
      </c>
      <c r="MW11" s="182" t="n">
        <v>4</v>
      </c>
      <c r="MX11" s="182" t="n">
        <v>54</v>
      </c>
      <c r="MY11" s="182" t="n">
        <v>71</v>
      </c>
      <c r="MZ11" s="182" t="n">
        <v>0</v>
      </c>
      <c r="NA11" s="182" t="n">
        <v>0</v>
      </c>
      <c r="NB11" s="182" t="n">
        <v>0</v>
      </c>
      <c r="NC11" s="182" t="n">
        <v>0</v>
      </c>
      <c r="ND11" s="182" t="n">
        <v>0</v>
      </c>
      <c r="NE11" s="182" t="n">
        <v>0</v>
      </c>
      <c r="NF11" s="182" t="n">
        <v>0</v>
      </c>
      <c r="NG11" s="182" t="n">
        <v>0</v>
      </c>
      <c r="NH11" s="182" t="n">
        <v>540</v>
      </c>
      <c r="NI11" s="201" t="n">
        <v>582</v>
      </c>
      <c r="NJ11" s="234" t="n">
        <v>967</v>
      </c>
      <c r="NK11" s="235" t="n">
        <v>1011</v>
      </c>
      <c r="NL11" s="235" t="n">
        <v>664</v>
      </c>
      <c r="NM11" s="236" t="n">
        <v>504</v>
      </c>
      <c r="NN11" s="236" t="n">
        <v>636</v>
      </c>
      <c r="NO11" s="235" t="n">
        <v>483</v>
      </c>
      <c r="NP11" s="235" t="n">
        <v>28</v>
      </c>
      <c r="NQ11" s="235" t="n">
        <v>21</v>
      </c>
      <c r="NR11" s="235" t="n">
        <v>303</v>
      </c>
      <c r="NS11" s="236" t="n">
        <v>507</v>
      </c>
      <c r="NT11" s="185" t="n">
        <f aca="false">NM11/(NL11+NM11)*100</f>
        <v>43.1506849315069</v>
      </c>
      <c r="NU11" s="193" t="n">
        <v>68.7</v>
      </c>
      <c r="NV11" s="193" t="n">
        <v>49.9</v>
      </c>
      <c r="NW11" s="193" t="s">
        <v>488</v>
      </c>
      <c r="NX11" s="193" t="s">
        <v>488</v>
      </c>
      <c r="NY11" s="193" t="s">
        <v>488</v>
      </c>
      <c r="NZ11" s="193" t="s">
        <v>488</v>
      </c>
      <c r="OA11" s="193" t="s">
        <v>488</v>
      </c>
      <c r="OB11" s="193" t="s">
        <v>488</v>
      </c>
      <c r="OC11" s="193" t="s">
        <v>488</v>
      </c>
      <c r="OD11" s="193" t="s">
        <v>488</v>
      </c>
      <c r="OE11" s="193" t="s">
        <v>488</v>
      </c>
      <c r="OF11" s="193" t="s">
        <v>488</v>
      </c>
      <c r="OG11" s="193" t="s">
        <v>488</v>
      </c>
      <c r="OH11" s="193" t="s">
        <v>488</v>
      </c>
      <c r="OI11" s="193" t="s">
        <v>488</v>
      </c>
      <c r="OJ11" s="202" t="s">
        <v>488</v>
      </c>
      <c r="OK11" s="197" t="s">
        <v>488</v>
      </c>
      <c r="OL11" s="193" t="s">
        <v>488</v>
      </c>
      <c r="OM11" s="193" t="s">
        <v>488</v>
      </c>
      <c r="ON11" s="193" t="s">
        <v>488</v>
      </c>
      <c r="OO11" s="193" t="s">
        <v>488</v>
      </c>
      <c r="OP11" s="193" t="s">
        <v>488</v>
      </c>
      <c r="OQ11" s="193" t="s">
        <v>488</v>
      </c>
      <c r="OR11" s="193" t="s">
        <v>488</v>
      </c>
      <c r="OS11" s="193" t="s">
        <v>488</v>
      </c>
      <c r="OT11" s="193" t="s">
        <v>488</v>
      </c>
      <c r="OU11" s="193" t="s">
        <v>488</v>
      </c>
      <c r="OV11" s="193" t="s">
        <v>488</v>
      </c>
      <c r="OW11" s="193" t="s">
        <v>488</v>
      </c>
      <c r="OX11" s="202" t="s">
        <v>488</v>
      </c>
      <c r="OY11" s="193" t="s">
        <v>488</v>
      </c>
      <c r="OZ11" s="193" t="s">
        <v>488</v>
      </c>
      <c r="PA11" s="193" t="s">
        <v>488</v>
      </c>
      <c r="PB11" s="193" t="s">
        <v>488</v>
      </c>
      <c r="PC11" s="193" t="s">
        <v>488</v>
      </c>
      <c r="PD11" s="193" t="s">
        <v>488</v>
      </c>
      <c r="PE11" s="193" t="s">
        <v>488</v>
      </c>
      <c r="PF11" s="193" t="s">
        <v>488</v>
      </c>
      <c r="PG11" s="193" t="s">
        <v>488</v>
      </c>
      <c r="PH11" s="193" t="s">
        <v>488</v>
      </c>
      <c r="PI11" s="193" t="s">
        <v>488</v>
      </c>
      <c r="PJ11" s="193" t="s">
        <v>488</v>
      </c>
      <c r="PK11" s="193" t="s">
        <v>488</v>
      </c>
      <c r="PL11" s="193" t="s">
        <v>488</v>
      </c>
      <c r="PM11" s="193" t="s">
        <v>488</v>
      </c>
      <c r="PN11" s="193" t="s">
        <v>488</v>
      </c>
      <c r="PO11" s="193" t="s">
        <v>488</v>
      </c>
      <c r="PP11" s="202" t="s">
        <v>488</v>
      </c>
      <c r="PQ11" s="193" t="s">
        <v>488</v>
      </c>
      <c r="PR11" s="193" t="s">
        <v>488</v>
      </c>
      <c r="PS11" s="193" t="s">
        <v>488</v>
      </c>
      <c r="PT11" s="193" t="s">
        <v>488</v>
      </c>
      <c r="PU11" s="193" t="s">
        <v>488</v>
      </c>
      <c r="PV11" s="193" t="s">
        <v>488</v>
      </c>
      <c r="PW11" s="193" t="s">
        <v>488</v>
      </c>
      <c r="PX11" s="193" t="s">
        <v>488</v>
      </c>
      <c r="PY11" s="193" t="s">
        <v>488</v>
      </c>
      <c r="PZ11" s="193" t="s">
        <v>488</v>
      </c>
      <c r="QA11" s="193" t="s">
        <v>488</v>
      </c>
      <c r="QB11" s="193" t="s">
        <v>488</v>
      </c>
      <c r="QC11" s="193" t="s">
        <v>488</v>
      </c>
      <c r="QD11" s="202" t="s">
        <v>488</v>
      </c>
      <c r="QE11" s="193" t="s">
        <v>488</v>
      </c>
      <c r="QF11" s="193" t="s">
        <v>488</v>
      </c>
      <c r="QG11" s="193" t="s">
        <v>488</v>
      </c>
      <c r="QH11" s="193" t="s">
        <v>488</v>
      </c>
      <c r="QI11" s="193" t="s">
        <v>488</v>
      </c>
      <c r="QJ11" s="193" t="s">
        <v>488</v>
      </c>
      <c r="QK11" s="193" t="s">
        <v>488</v>
      </c>
      <c r="QL11" s="193" t="s">
        <v>488</v>
      </c>
      <c r="QM11" s="193" t="s">
        <v>488</v>
      </c>
      <c r="QN11" s="193" t="s">
        <v>488</v>
      </c>
      <c r="QO11" s="193" t="s">
        <v>488</v>
      </c>
      <c r="QP11" s="202" t="s">
        <v>488</v>
      </c>
      <c r="QQ11" s="203" t="n">
        <v>4.2</v>
      </c>
      <c r="QR11" s="203" t="n">
        <v>4.2</v>
      </c>
      <c r="QS11" s="193" t="s">
        <v>488</v>
      </c>
      <c r="QT11" s="193" t="s">
        <v>488</v>
      </c>
      <c r="QU11" s="193" t="s">
        <v>488</v>
      </c>
      <c r="QV11" s="193" t="s">
        <v>488</v>
      </c>
      <c r="QW11" s="193" t="s">
        <v>488</v>
      </c>
      <c r="QX11" s="193" t="s">
        <v>488</v>
      </c>
      <c r="QY11" s="193" t="s">
        <v>488</v>
      </c>
      <c r="QZ11" s="193" t="s">
        <v>488</v>
      </c>
      <c r="RA11" s="193" t="s">
        <v>488</v>
      </c>
      <c r="RB11" s="193" t="s">
        <v>488</v>
      </c>
      <c r="RC11" s="193" t="s">
        <v>488</v>
      </c>
      <c r="RD11" s="193" t="s">
        <v>488</v>
      </c>
      <c r="RE11" s="193" t="s">
        <v>488</v>
      </c>
      <c r="RF11" s="193" t="s">
        <v>488</v>
      </c>
      <c r="RG11" s="197" t="s">
        <v>488</v>
      </c>
      <c r="RH11" s="193" t="s">
        <v>488</v>
      </c>
      <c r="RI11" s="193" t="s">
        <v>488</v>
      </c>
      <c r="RJ11" s="193" t="s">
        <v>488</v>
      </c>
      <c r="RK11" s="193" t="s">
        <v>488</v>
      </c>
      <c r="RL11" s="193" t="s">
        <v>488</v>
      </c>
      <c r="RM11" s="193" t="s">
        <v>488</v>
      </c>
      <c r="RN11" s="193" t="s">
        <v>488</v>
      </c>
      <c r="RO11" s="193" t="s">
        <v>488</v>
      </c>
      <c r="RP11" s="193" t="s">
        <v>488</v>
      </c>
      <c r="RQ11" s="193" t="s">
        <v>488</v>
      </c>
      <c r="RR11" s="193" t="s">
        <v>488</v>
      </c>
      <c r="RS11" s="193" t="s">
        <v>488</v>
      </c>
      <c r="RT11" s="193" t="s">
        <v>488</v>
      </c>
      <c r="RU11" s="193" t="s">
        <v>488</v>
      </c>
      <c r="RV11" s="193" t="s">
        <v>488</v>
      </c>
      <c r="RW11" s="193" t="s">
        <v>488</v>
      </c>
      <c r="RX11" s="193" t="s">
        <v>488</v>
      </c>
      <c r="RY11" s="193" t="s">
        <v>488</v>
      </c>
      <c r="RZ11" s="193" t="s">
        <v>488</v>
      </c>
      <c r="SA11" s="139" t="n">
        <v>10575</v>
      </c>
      <c r="SB11" s="172" t="n">
        <v>9925</v>
      </c>
      <c r="SC11" s="172" t="s">
        <v>489</v>
      </c>
      <c r="SD11" s="172" t="s">
        <v>489</v>
      </c>
      <c r="SE11" s="172" t="n">
        <v>16338</v>
      </c>
      <c r="SF11" s="172" t="n">
        <v>3621</v>
      </c>
      <c r="SG11" s="172" t="n">
        <v>3756</v>
      </c>
      <c r="SH11" s="172" t="s">
        <v>489</v>
      </c>
      <c r="SI11" s="172" t="s">
        <v>489</v>
      </c>
      <c r="SJ11" s="172" t="n">
        <v>2029</v>
      </c>
      <c r="SK11" s="172" t="s">
        <v>488</v>
      </c>
      <c r="SL11" s="173" t="s">
        <v>488</v>
      </c>
      <c r="SM11" s="172" t="s">
        <v>488</v>
      </c>
      <c r="SN11" s="173" t="s">
        <v>488</v>
      </c>
      <c r="SO11" s="173" t="s">
        <v>488</v>
      </c>
      <c r="SP11" s="173" t="s">
        <v>488</v>
      </c>
      <c r="SQ11" s="173" t="s">
        <v>488</v>
      </c>
      <c r="SR11" s="173" t="s">
        <v>488</v>
      </c>
      <c r="SS11" s="139" t="s">
        <v>488</v>
      </c>
      <c r="ST11" s="172" t="s">
        <v>488</v>
      </c>
      <c r="SU11" s="172" t="s">
        <v>488</v>
      </c>
      <c r="SV11" s="172" t="s">
        <v>488</v>
      </c>
      <c r="SW11" s="172" t="s">
        <v>488</v>
      </c>
      <c r="SX11" s="172" t="s">
        <v>488</v>
      </c>
      <c r="SY11" s="172" t="s">
        <v>488</v>
      </c>
      <c r="SZ11" s="172" t="s">
        <v>488</v>
      </c>
      <c r="TA11" s="172" t="s">
        <v>488</v>
      </c>
      <c r="TB11" s="172" t="s">
        <v>488</v>
      </c>
      <c r="TC11" s="172" t="s">
        <v>488</v>
      </c>
      <c r="TD11" s="172" t="s">
        <v>488</v>
      </c>
      <c r="TE11" s="172" t="s">
        <v>488</v>
      </c>
      <c r="TF11" s="172" t="s">
        <v>488</v>
      </c>
      <c r="TG11" s="172" t="s">
        <v>488</v>
      </c>
      <c r="TH11" s="172" t="s">
        <v>488</v>
      </c>
      <c r="TI11" s="172" t="s">
        <v>488</v>
      </c>
      <c r="TJ11" s="172" t="s">
        <v>488</v>
      </c>
      <c r="TK11" s="204" t="s">
        <v>488</v>
      </c>
      <c r="TL11" s="172" t="s">
        <v>488</v>
      </c>
      <c r="TM11" s="172" t="s">
        <v>488</v>
      </c>
      <c r="TN11" s="172" t="s">
        <v>488</v>
      </c>
      <c r="TO11" s="172" t="s">
        <v>488</v>
      </c>
      <c r="TP11" s="172" t="s">
        <v>488</v>
      </c>
      <c r="TQ11" s="172" t="s">
        <v>488</v>
      </c>
      <c r="TR11" s="172" t="s">
        <v>488</v>
      </c>
      <c r="TS11" s="172" t="s">
        <v>488</v>
      </c>
      <c r="TT11" s="205" t="s">
        <v>488</v>
      </c>
      <c r="TU11" s="172" t="s">
        <v>488</v>
      </c>
      <c r="TV11" s="172" t="s">
        <v>488</v>
      </c>
      <c r="TW11" s="172" t="s">
        <v>488</v>
      </c>
      <c r="TX11" s="172" t="s">
        <v>488</v>
      </c>
      <c r="TY11" s="172" t="s">
        <v>488</v>
      </c>
      <c r="TZ11" s="172" t="s">
        <v>488</v>
      </c>
      <c r="UA11" s="172" t="s">
        <v>488</v>
      </c>
      <c r="UB11" s="172" t="s">
        <v>488</v>
      </c>
      <c r="UC11" s="172" t="s">
        <v>488</v>
      </c>
      <c r="UD11" s="172" t="s">
        <v>488</v>
      </c>
      <c r="UE11" s="172" t="s">
        <v>488</v>
      </c>
      <c r="UF11" s="172" t="s">
        <v>488</v>
      </c>
      <c r="UG11" s="172" t="s">
        <v>488</v>
      </c>
      <c r="UH11" s="172" t="s">
        <v>488</v>
      </c>
      <c r="UI11" s="172" t="s">
        <v>488</v>
      </c>
      <c r="UJ11" s="172" t="s">
        <v>488</v>
      </c>
      <c r="UK11" s="172" t="s">
        <v>488</v>
      </c>
      <c r="UL11" s="205" t="s">
        <v>488</v>
      </c>
      <c r="UM11" s="172" t="s">
        <v>488</v>
      </c>
      <c r="UN11" s="172" t="s">
        <v>488</v>
      </c>
      <c r="UO11" s="172" t="s">
        <v>488</v>
      </c>
      <c r="UP11" s="172" t="s">
        <v>488</v>
      </c>
      <c r="UQ11" s="172" t="s">
        <v>488</v>
      </c>
      <c r="UR11" s="172" t="s">
        <v>488</v>
      </c>
      <c r="US11" s="172" t="s">
        <v>488</v>
      </c>
      <c r="UT11" s="172" t="s">
        <v>488</v>
      </c>
      <c r="UU11" s="172" t="s">
        <v>488</v>
      </c>
      <c r="UV11" s="186" t="s">
        <v>488</v>
      </c>
      <c r="UW11" s="172" t="s">
        <v>488</v>
      </c>
      <c r="UX11" s="172" t="s">
        <v>488</v>
      </c>
      <c r="UY11" s="172" t="s">
        <v>488</v>
      </c>
      <c r="UZ11" s="172" t="s">
        <v>488</v>
      </c>
      <c r="VA11" s="172" t="s">
        <v>488</v>
      </c>
      <c r="VB11" s="172" t="s">
        <v>488</v>
      </c>
      <c r="VC11" s="172" t="s">
        <v>488</v>
      </c>
      <c r="VD11" s="172" t="s">
        <v>488</v>
      </c>
      <c r="VE11" s="172" t="s">
        <v>488</v>
      </c>
      <c r="VF11" s="172" t="s">
        <v>488</v>
      </c>
      <c r="VG11" s="172" t="s">
        <v>488</v>
      </c>
      <c r="VH11" s="172" t="s">
        <v>488</v>
      </c>
      <c r="VI11" s="172" t="s">
        <v>488</v>
      </c>
      <c r="VJ11" s="172" t="s">
        <v>488</v>
      </c>
      <c r="VK11" s="172" t="s">
        <v>488</v>
      </c>
      <c r="VL11" s="172" t="s">
        <v>488</v>
      </c>
      <c r="VM11" s="172" t="s">
        <v>488</v>
      </c>
      <c r="VN11" s="172" t="s">
        <v>488</v>
      </c>
      <c r="VO11" s="172" t="s">
        <v>488</v>
      </c>
      <c r="VP11" s="172" t="s">
        <v>488</v>
      </c>
      <c r="VQ11" s="172" t="s">
        <v>488</v>
      </c>
      <c r="VR11" s="172" t="s">
        <v>488</v>
      </c>
      <c r="VS11" s="172" t="s">
        <v>488</v>
      </c>
      <c r="VT11" s="172" t="s">
        <v>488</v>
      </c>
      <c r="VU11" s="172" t="s">
        <v>488</v>
      </c>
      <c r="VV11" s="205" t="s">
        <v>488</v>
      </c>
      <c r="VW11" s="172" t="s">
        <v>488</v>
      </c>
      <c r="VX11" s="172" t="s">
        <v>488</v>
      </c>
      <c r="VY11" s="205" t="s">
        <v>488</v>
      </c>
      <c r="VZ11" s="172" t="s">
        <v>488</v>
      </c>
      <c r="WA11" s="172" t="s">
        <v>488</v>
      </c>
      <c r="WB11" s="172" t="s">
        <v>488</v>
      </c>
      <c r="WC11" s="172" t="s">
        <v>488</v>
      </c>
      <c r="WD11" s="172" t="s">
        <v>488</v>
      </c>
      <c r="WE11" s="172" t="s">
        <v>488</v>
      </c>
      <c r="WF11" s="172" t="s">
        <v>488</v>
      </c>
      <c r="WG11" s="172" t="s">
        <v>488</v>
      </c>
      <c r="WH11" s="172" t="s">
        <v>488</v>
      </c>
      <c r="WI11" s="172" t="s">
        <v>488</v>
      </c>
      <c r="WJ11" s="172" t="s">
        <v>488</v>
      </c>
      <c r="WK11" s="172" t="s">
        <v>488</v>
      </c>
      <c r="WL11" s="172" t="s">
        <v>488</v>
      </c>
      <c r="WM11" s="172" t="s">
        <v>488</v>
      </c>
      <c r="WN11" s="172" t="s">
        <v>488</v>
      </c>
      <c r="WO11" s="172" t="s">
        <v>488</v>
      </c>
      <c r="WP11" s="172" t="s">
        <v>488</v>
      </c>
      <c r="WQ11" s="172" t="s">
        <v>488</v>
      </c>
      <c r="WR11" s="172" t="s">
        <v>488</v>
      </c>
      <c r="WS11" s="172" t="s">
        <v>488</v>
      </c>
      <c r="WT11" s="172" t="s">
        <v>488</v>
      </c>
      <c r="WU11" s="172" t="s">
        <v>488</v>
      </c>
      <c r="WV11" s="172" t="s">
        <v>488</v>
      </c>
      <c r="WW11" s="172" t="s">
        <v>488</v>
      </c>
      <c r="WX11" s="172" t="s">
        <v>488</v>
      </c>
      <c r="WY11" s="205" t="s">
        <v>488</v>
      </c>
      <c r="WZ11" s="172" t="s">
        <v>488</v>
      </c>
      <c r="XA11" s="172" t="s">
        <v>488</v>
      </c>
      <c r="XB11" s="186" t="s">
        <v>488</v>
      </c>
      <c r="XC11" s="172" t="s">
        <v>488</v>
      </c>
      <c r="XD11" s="172" t="s">
        <v>488</v>
      </c>
      <c r="XE11" s="172" t="s">
        <v>488</v>
      </c>
      <c r="XF11" s="172" t="s">
        <v>488</v>
      </c>
      <c r="XG11" s="172" t="s">
        <v>488</v>
      </c>
      <c r="XH11" s="172" t="s">
        <v>488</v>
      </c>
      <c r="XI11" s="172" t="s">
        <v>488</v>
      </c>
      <c r="XJ11" s="172" t="s">
        <v>488</v>
      </c>
      <c r="XK11" s="172" t="s">
        <v>488</v>
      </c>
      <c r="XL11" s="172" t="s">
        <v>488</v>
      </c>
      <c r="XM11" s="172" t="s">
        <v>488</v>
      </c>
      <c r="XN11" s="172" t="s">
        <v>488</v>
      </c>
      <c r="XO11" s="172" t="s">
        <v>488</v>
      </c>
      <c r="XP11" s="172" t="s">
        <v>488</v>
      </c>
      <c r="XQ11" s="172" t="s">
        <v>488</v>
      </c>
      <c r="XR11" s="172" t="s">
        <v>488</v>
      </c>
      <c r="XS11" s="172" t="s">
        <v>488</v>
      </c>
      <c r="XT11" s="172" t="s">
        <v>488</v>
      </c>
      <c r="XU11" s="172" t="s">
        <v>488</v>
      </c>
      <c r="XV11" s="205" t="s">
        <v>488</v>
      </c>
      <c r="XW11" s="172" t="s">
        <v>488</v>
      </c>
      <c r="XX11" s="172" t="s">
        <v>488</v>
      </c>
      <c r="XY11" s="172" t="s">
        <v>488</v>
      </c>
      <c r="XZ11" s="172" t="s">
        <v>488</v>
      </c>
      <c r="YA11" s="172" t="s">
        <v>488</v>
      </c>
      <c r="YB11" s="172" t="s">
        <v>488</v>
      </c>
      <c r="YC11" s="172" t="s">
        <v>488</v>
      </c>
      <c r="YD11" s="172" t="s">
        <v>488</v>
      </c>
      <c r="YE11" s="172" t="s">
        <v>488</v>
      </c>
      <c r="YF11" s="205" t="s">
        <v>488</v>
      </c>
      <c r="YG11" s="172" t="s">
        <v>488</v>
      </c>
      <c r="YH11" s="172" t="s">
        <v>488</v>
      </c>
      <c r="YI11" s="172" t="s">
        <v>488</v>
      </c>
      <c r="YJ11" s="172" t="s">
        <v>488</v>
      </c>
      <c r="YK11" s="172" t="s">
        <v>488</v>
      </c>
      <c r="YL11" s="172" t="s">
        <v>488</v>
      </c>
      <c r="YM11" s="172" t="s">
        <v>488</v>
      </c>
      <c r="YN11" s="172" t="s">
        <v>488</v>
      </c>
      <c r="YO11" s="172" t="s">
        <v>488</v>
      </c>
      <c r="YP11" s="172" t="s">
        <v>488</v>
      </c>
      <c r="YQ11" s="172" t="s">
        <v>488</v>
      </c>
      <c r="YR11" s="172" t="s">
        <v>488</v>
      </c>
      <c r="YS11" s="172" t="s">
        <v>488</v>
      </c>
      <c r="YT11" s="172" t="s">
        <v>488</v>
      </c>
      <c r="YU11" s="172" t="s">
        <v>488</v>
      </c>
      <c r="YV11" s="172" t="s">
        <v>488</v>
      </c>
      <c r="YW11" s="172" t="s">
        <v>488</v>
      </c>
      <c r="YX11" s="172" t="s">
        <v>488</v>
      </c>
      <c r="YY11" s="172" t="s">
        <v>488</v>
      </c>
      <c r="YZ11" s="205" t="s">
        <v>488</v>
      </c>
      <c r="ZA11" s="172" t="s">
        <v>488</v>
      </c>
      <c r="ZB11" s="172" t="s">
        <v>488</v>
      </c>
      <c r="ZC11" s="172" t="s">
        <v>488</v>
      </c>
      <c r="ZD11" s="172" t="s">
        <v>488</v>
      </c>
      <c r="ZE11" s="172" t="s">
        <v>488</v>
      </c>
      <c r="ZF11" s="172" t="s">
        <v>488</v>
      </c>
      <c r="ZG11" s="172" t="s">
        <v>488</v>
      </c>
      <c r="ZH11" s="172" t="s">
        <v>488</v>
      </c>
      <c r="ZI11" s="172" t="s">
        <v>488</v>
      </c>
      <c r="ZJ11" s="172" t="s">
        <v>488</v>
      </c>
      <c r="ZK11" s="206" t="n">
        <v>1793</v>
      </c>
      <c r="ZL11" s="129" t="n">
        <v>1546</v>
      </c>
      <c r="ZM11" s="13" t="s">
        <v>488</v>
      </c>
      <c r="ZN11" s="119" t="s">
        <v>488</v>
      </c>
      <c r="ZO11" s="207" t="s">
        <v>488</v>
      </c>
      <c r="ZP11" s="208" t="s">
        <v>488</v>
      </c>
      <c r="ZQ11" s="208" t="s">
        <v>488</v>
      </c>
      <c r="ZR11" s="208" t="s">
        <v>488</v>
      </c>
      <c r="ZS11" s="174" t="s">
        <v>493</v>
      </c>
      <c r="ZT11" s="172" t="s">
        <v>489</v>
      </c>
      <c r="ZU11" s="172" t="s">
        <v>489</v>
      </c>
      <c r="ZV11" s="172" t="n">
        <v>1</v>
      </c>
      <c r="ZW11" s="179" t="n">
        <f aca="false">ZV11/ZV11*100</f>
        <v>100</v>
      </c>
      <c r="ZX11" s="172" t="s">
        <v>489</v>
      </c>
      <c r="ZY11" s="179" t="s">
        <v>489</v>
      </c>
      <c r="ZZ11" s="172" t="s">
        <v>489</v>
      </c>
      <c r="AAA11" s="179" t="s">
        <v>489</v>
      </c>
      <c r="AAB11" s="172" t="s">
        <v>489</v>
      </c>
      <c r="AAC11" s="179" t="s">
        <v>489</v>
      </c>
      <c r="AAD11" s="172" t="n">
        <v>1</v>
      </c>
      <c r="AAE11" s="179" t="n">
        <f aca="false">AAD11/AAD11*100</f>
        <v>100</v>
      </c>
      <c r="AAF11" s="172" t="s">
        <v>489</v>
      </c>
      <c r="AAG11" s="179" t="s">
        <v>489</v>
      </c>
      <c r="AAH11" s="172" t="s">
        <v>489</v>
      </c>
      <c r="AAI11" s="179" t="s">
        <v>489</v>
      </c>
      <c r="AAJ11" s="172" t="s">
        <v>489</v>
      </c>
      <c r="AAK11" s="179" t="s">
        <v>489</v>
      </c>
      <c r="AAL11" s="172" t="s">
        <v>489</v>
      </c>
      <c r="AAM11" s="179" t="s">
        <v>489</v>
      </c>
      <c r="AAN11" s="172" t="s">
        <v>489</v>
      </c>
      <c r="AAO11" s="179" t="s">
        <v>489</v>
      </c>
      <c r="AAP11" s="172" t="s">
        <v>489</v>
      </c>
      <c r="AAQ11" s="209" t="s">
        <v>489</v>
      </c>
      <c r="AAR11" s="237" t="s">
        <v>489</v>
      </c>
      <c r="AAS11" s="238" t="s">
        <v>489</v>
      </c>
      <c r="AAT11" s="238" t="s">
        <v>489</v>
      </c>
      <c r="AAU11" s="238" t="s">
        <v>489</v>
      </c>
      <c r="AAV11" s="239" t="s">
        <v>488</v>
      </c>
      <c r="AAW11" s="184" t="s">
        <v>488</v>
      </c>
      <c r="AAX11" s="184" t="s">
        <v>488</v>
      </c>
      <c r="AAY11" s="184" t="s">
        <v>488</v>
      </c>
      <c r="AAZ11" s="184" t="s">
        <v>488</v>
      </c>
      <c r="ABA11" s="184" t="s">
        <v>488</v>
      </c>
      <c r="ABB11" s="184" t="s">
        <v>488</v>
      </c>
      <c r="ABC11" s="184" t="s">
        <v>488</v>
      </c>
      <c r="ABD11" s="184" t="s">
        <v>488</v>
      </c>
      <c r="ABE11" s="184" t="s">
        <v>488</v>
      </c>
      <c r="ABF11" s="184" t="s">
        <v>488</v>
      </c>
      <c r="ABG11" s="185" t="s">
        <v>488</v>
      </c>
      <c r="ABH11" s="184" t="s">
        <v>488</v>
      </c>
      <c r="ABI11" s="184" t="s">
        <v>488</v>
      </c>
      <c r="ABJ11" s="184" t="s">
        <v>488</v>
      </c>
      <c r="ABK11" s="184" t="s">
        <v>488</v>
      </c>
      <c r="ABL11" s="184" t="s">
        <v>488</v>
      </c>
      <c r="ABM11" s="184" t="s">
        <v>488</v>
      </c>
      <c r="ABN11" s="184" t="s">
        <v>488</v>
      </c>
      <c r="ABO11" s="184" t="s">
        <v>488</v>
      </c>
      <c r="ABP11" s="184" t="s">
        <v>488</v>
      </c>
      <c r="ABQ11" s="184" t="s">
        <v>488</v>
      </c>
      <c r="ABR11" s="184" t="s">
        <v>488</v>
      </c>
      <c r="ABS11" s="185" t="s">
        <v>488</v>
      </c>
      <c r="ABT11" s="184" t="s">
        <v>488</v>
      </c>
      <c r="ABU11" s="184" t="s">
        <v>488</v>
      </c>
      <c r="ABV11" s="185" t="s">
        <v>488</v>
      </c>
      <c r="ABW11" s="231" t="s">
        <v>490</v>
      </c>
      <c r="ABX11" s="215" t="s">
        <v>490</v>
      </c>
      <c r="ABY11" s="215" t="s">
        <v>490</v>
      </c>
      <c r="ABZ11" s="215" t="s">
        <v>490</v>
      </c>
      <c r="ACA11" s="215" t="s">
        <v>490</v>
      </c>
      <c r="ACB11" s="215" t="s">
        <v>490</v>
      </c>
      <c r="ACC11" s="215" t="s">
        <v>490</v>
      </c>
      <c r="ACD11" s="215" t="s">
        <v>490</v>
      </c>
      <c r="ACE11" s="215" t="s">
        <v>490</v>
      </c>
      <c r="ACF11" s="215" t="s">
        <v>490</v>
      </c>
      <c r="ACG11" s="215" t="s">
        <v>490</v>
      </c>
      <c r="ACH11" s="226" t="s">
        <v>490</v>
      </c>
      <c r="ACI11" s="215" t="s">
        <v>490</v>
      </c>
      <c r="ACJ11" s="215" t="s">
        <v>490</v>
      </c>
      <c r="ACK11" s="215" t="s">
        <v>490</v>
      </c>
      <c r="ACL11" s="215" t="s">
        <v>490</v>
      </c>
      <c r="ACM11" s="215" t="s">
        <v>490</v>
      </c>
      <c r="ACN11" s="215" t="s">
        <v>490</v>
      </c>
      <c r="ACO11" s="215" t="s">
        <v>490</v>
      </c>
      <c r="ACP11" s="215" t="s">
        <v>490</v>
      </c>
      <c r="ACQ11" s="215" t="s">
        <v>490</v>
      </c>
      <c r="ACR11" s="215" t="s">
        <v>490</v>
      </c>
      <c r="ACS11" s="215" t="s">
        <v>490</v>
      </c>
      <c r="ACT11" s="215" t="s">
        <v>490</v>
      </c>
      <c r="ACU11" s="215" t="s">
        <v>490</v>
      </c>
      <c r="ACV11" s="215" t="s">
        <v>490</v>
      </c>
      <c r="ACW11" s="215" t="s">
        <v>490</v>
      </c>
      <c r="ACX11" s="215" t="s">
        <v>490</v>
      </c>
      <c r="ACY11" s="215" t="s">
        <v>490</v>
      </c>
      <c r="ACZ11" s="215" t="s">
        <v>490</v>
      </c>
      <c r="ADA11" s="215" t="s">
        <v>490</v>
      </c>
      <c r="ADB11" s="215" t="s">
        <v>490</v>
      </c>
      <c r="ADC11" s="215" t="s">
        <v>490</v>
      </c>
      <c r="ADD11" s="215" t="s">
        <v>490</v>
      </c>
      <c r="ADE11" s="215" t="s">
        <v>490</v>
      </c>
      <c r="ADF11" s="215" t="s">
        <v>490</v>
      </c>
      <c r="ADG11" s="215" t="s">
        <v>490</v>
      </c>
      <c r="ADH11" s="215" t="s">
        <v>490</v>
      </c>
      <c r="ADI11" s="215" t="s">
        <v>490</v>
      </c>
      <c r="ADJ11" s="215" t="s">
        <v>490</v>
      </c>
      <c r="ADK11" s="231" t="s">
        <v>490</v>
      </c>
      <c r="ADL11" s="215" t="s">
        <v>490</v>
      </c>
      <c r="ADM11" s="215" t="s">
        <v>490</v>
      </c>
      <c r="ADN11" s="215" t="s">
        <v>490</v>
      </c>
      <c r="ADO11" s="215" t="s">
        <v>490</v>
      </c>
      <c r="ADP11" s="226" t="s">
        <v>490</v>
      </c>
      <c r="ADQ11" s="216" t="s">
        <v>490</v>
      </c>
      <c r="ADR11" s="184" t="s">
        <v>490</v>
      </c>
      <c r="ADS11" s="184" t="s">
        <v>490</v>
      </c>
      <c r="ADT11" s="216" t="s">
        <v>488</v>
      </c>
      <c r="ADU11" s="184" t="s">
        <v>488</v>
      </c>
      <c r="ADV11" s="185" t="s">
        <v>488</v>
      </c>
      <c r="ADW11" s="216" t="s">
        <v>488</v>
      </c>
      <c r="ADX11" s="184" t="s">
        <v>488</v>
      </c>
      <c r="ADY11" s="184" t="s">
        <v>488</v>
      </c>
      <c r="ADZ11" s="184" t="s">
        <v>488</v>
      </c>
      <c r="AEA11" s="184" t="s">
        <v>488</v>
      </c>
      <c r="AEB11" s="184" t="s">
        <v>488</v>
      </c>
      <c r="AEC11" s="184" t="s">
        <v>488</v>
      </c>
      <c r="AED11" s="184" t="s">
        <v>488</v>
      </c>
      <c r="AEE11" s="184" t="s">
        <v>488</v>
      </c>
      <c r="AEF11" s="185" t="s">
        <v>488</v>
      </c>
      <c r="AEG11" s="216" t="s">
        <v>488</v>
      </c>
      <c r="AEH11" s="184" t="s">
        <v>488</v>
      </c>
      <c r="AEI11" s="184" t="s">
        <v>488</v>
      </c>
      <c r="AEJ11" s="216" t="s">
        <v>488</v>
      </c>
      <c r="AEK11" s="184" t="s">
        <v>488</v>
      </c>
      <c r="AEL11" s="184" t="s">
        <v>488</v>
      </c>
      <c r="AEM11" s="184" t="s">
        <v>488</v>
      </c>
      <c r="AEN11" s="216" t="s">
        <v>488</v>
      </c>
      <c r="AEO11" s="185" t="s">
        <v>488</v>
      </c>
      <c r="AEP11" s="217" t="s">
        <v>488</v>
      </c>
      <c r="AEQ11" s="203" t="s">
        <v>488</v>
      </c>
      <c r="AER11" s="203" t="s">
        <v>488</v>
      </c>
      <c r="AES11" s="203" t="s">
        <v>488</v>
      </c>
      <c r="AET11" s="203" t="s">
        <v>488</v>
      </c>
      <c r="AEU11" s="203" t="s">
        <v>488</v>
      </c>
      <c r="AEV11" s="203" t="s">
        <v>488</v>
      </c>
      <c r="AEW11" s="203" t="s">
        <v>488</v>
      </c>
      <c r="AEX11" s="202" t="s">
        <v>488</v>
      </c>
      <c r="AEY11" s="218" t="s">
        <v>488</v>
      </c>
      <c r="AEZ11" s="219" t="s">
        <v>488</v>
      </c>
      <c r="AFA11" s="219" t="s">
        <v>488</v>
      </c>
      <c r="AFB11" s="220" t="s">
        <v>488</v>
      </c>
      <c r="AFC11" s="159"/>
      <c r="AFD11" s="14"/>
      <c r="AFE11" s="14"/>
      <c r="AFF11" s="14"/>
      <c r="AFG11" s="14"/>
      <c r="AFH11" s="14"/>
      <c r="AFI11" s="14"/>
      <c r="AFJ11" s="160"/>
      <c r="AFK11" s="189" t="n">
        <v>512</v>
      </c>
      <c r="AFL11" s="189" t="n">
        <v>170</v>
      </c>
      <c r="AFM11" s="189" t="n">
        <v>102</v>
      </c>
      <c r="AFN11" s="189" t="n">
        <v>2343</v>
      </c>
      <c r="AFO11" s="189" t="n">
        <v>817</v>
      </c>
      <c r="AFP11" s="189" t="n">
        <v>948</v>
      </c>
      <c r="AFQ11" s="189" t="n">
        <v>311</v>
      </c>
      <c r="AFR11" s="189" t="n">
        <v>38</v>
      </c>
      <c r="AFS11" s="224" t="n">
        <v>65</v>
      </c>
      <c r="AFT11" s="189" t="n">
        <v>1748</v>
      </c>
      <c r="AFU11" s="189" t="n">
        <v>697</v>
      </c>
      <c r="AFV11" s="189" t="n">
        <v>5436</v>
      </c>
      <c r="AFW11" s="189" t="n">
        <v>14312</v>
      </c>
      <c r="AFX11" s="223" t="n">
        <v>37.9821129122415</v>
      </c>
      <c r="AFY11" s="192" t="n">
        <v>3</v>
      </c>
      <c r="AFZ11" s="189" t="n">
        <v>44</v>
      </c>
      <c r="AGA11" s="189" t="n">
        <v>0</v>
      </c>
      <c r="AGB11" s="189" t="n">
        <v>0</v>
      </c>
      <c r="AGC11" s="189" t="n">
        <v>3</v>
      </c>
      <c r="AGD11" s="189" t="n">
        <v>44</v>
      </c>
      <c r="AGE11" s="189" t="n">
        <v>1</v>
      </c>
      <c r="AGF11" s="189" t="n">
        <v>31</v>
      </c>
      <c r="AGG11" s="189" t="n">
        <v>1</v>
      </c>
      <c r="AGH11" s="189" t="n">
        <v>28</v>
      </c>
      <c r="AGI11" s="189" t="n">
        <v>0</v>
      </c>
      <c r="AGJ11" s="189" t="n">
        <v>43</v>
      </c>
      <c r="AGK11" s="189" t="n">
        <v>1</v>
      </c>
      <c r="AGL11" s="224" t="n">
        <v>28</v>
      </c>
      <c r="AGM11" s="189" t="n">
        <v>41769</v>
      </c>
      <c r="AGN11" s="189" t="s">
        <v>488</v>
      </c>
      <c r="AGO11" s="189" t="s">
        <v>488</v>
      </c>
      <c r="AGP11" s="189" t="s">
        <v>488</v>
      </c>
      <c r="AGQ11" s="189" t="s">
        <v>488</v>
      </c>
      <c r="AGR11" s="193" t="s">
        <v>488</v>
      </c>
      <c r="AGS11" s="192" t="n">
        <v>2</v>
      </c>
      <c r="AGT11" s="189" t="n">
        <v>43461</v>
      </c>
      <c r="AGU11" s="189" t="n">
        <v>3</v>
      </c>
      <c r="AGV11" s="189" t="n">
        <v>53</v>
      </c>
      <c r="AGW11" s="225" t="n">
        <v>0.4152</v>
      </c>
      <c r="AGX11" s="189" t="n">
        <v>142</v>
      </c>
      <c r="AGY11" s="225" t="n">
        <v>1.1171</v>
      </c>
      <c r="AGZ11" s="189" t="s">
        <v>491</v>
      </c>
      <c r="AHA11" s="189" t="s">
        <v>491</v>
      </c>
      <c r="AHB11" s="189" t="s">
        <v>488</v>
      </c>
      <c r="AHC11" s="189" t="s">
        <v>488</v>
      </c>
      <c r="AHD11" s="189" t="s">
        <v>488</v>
      </c>
      <c r="AHE11" s="189" t="s">
        <v>488</v>
      </c>
      <c r="AHF11" s="189" t="n">
        <v>7875</v>
      </c>
      <c r="AHG11" s="189" t="n">
        <v>667</v>
      </c>
      <c r="AHH11" s="173" t="n">
        <v>5.24769184168807</v>
      </c>
      <c r="AHI11" s="189" t="n">
        <v>1769.81</v>
      </c>
      <c r="AHJ11" s="189" t="s">
        <v>488</v>
      </c>
      <c r="AHK11" s="189" t="s">
        <v>488</v>
      </c>
      <c r="AHL11" s="189" t="s">
        <v>488</v>
      </c>
      <c r="AHM11" s="189" t="s">
        <v>488</v>
      </c>
      <c r="AHN11" s="192" t="n">
        <v>53362</v>
      </c>
      <c r="AHO11" s="189" t="n">
        <v>38134</v>
      </c>
      <c r="AHP11" s="189" t="n">
        <v>781</v>
      </c>
      <c r="AHQ11" s="189" t="n">
        <v>504</v>
      </c>
      <c r="AHR11" s="189" t="n">
        <v>1824</v>
      </c>
      <c r="AHS11" s="189" t="n">
        <v>1124</v>
      </c>
      <c r="AHT11" s="189" t="n">
        <v>969</v>
      </c>
      <c r="AHU11" s="189" t="n">
        <v>677</v>
      </c>
      <c r="AHV11" s="189" t="n">
        <v>1043</v>
      </c>
      <c r="AHW11" s="189" t="n">
        <v>757</v>
      </c>
      <c r="AHX11" s="189" t="n">
        <v>5760</v>
      </c>
      <c r="AHY11" s="189" t="n">
        <v>3480</v>
      </c>
      <c r="AHZ11" s="189" t="n">
        <v>10637</v>
      </c>
      <c r="AIA11" s="189" t="n">
        <v>6575</v>
      </c>
      <c r="AIB11" s="189" t="n">
        <v>14127</v>
      </c>
      <c r="AIC11" s="189" t="n">
        <v>9333</v>
      </c>
      <c r="AID11" s="189" t="n">
        <v>3532</v>
      </c>
      <c r="AIE11" s="189" t="n">
        <v>2743</v>
      </c>
      <c r="AIF11" s="189" t="n">
        <v>14689</v>
      </c>
      <c r="AIG11" s="189" t="n">
        <v>12941</v>
      </c>
      <c r="AIH11" s="189" t="n">
        <v>684</v>
      </c>
      <c r="AII11" s="189" t="n">
        <v>497</v>
      </c>
      <c r="AIJ11" s="192" t="s">
        <v>488</v>
      </c>
      <c r="AIK11" s="224" t="s">
        <v>488</v>
      </c>
      <c r="AIL11" s="215" t="s">
        <v>488</v>
      </c>
      <c r="AIM11" s="215" t="s">
        <v>488</v>
      </c>
      <c r="AIN11" s="215" t="s">
        <v>488</v>
      </c>
      <c r="AIO11" s="215" t="s">
        <v>488</v>
      </c>
      <c r="AIP11" s="215" t="s">
        <v>488</v>
      </c>
      <c r="AIQ11" s="215" t="s">
        <v>488</v>
      </c>
      <c r="AIR11" s="215" t="s">
        <v>488</v>
      </c>
      <c r="AIS11" s="215" t="s">
        <v>488</v>
      </c>
      <c r="AIT11" s="215" t="s">
        <v>488</v>
      </c>
      <c r="AIU11" s="215" t="s">
        <v>488</v>
      </c>
      <c r="AIV11" s="215" t="s">
        <v>488</v>
      </c>
      <c r="AIW11" s="226" t="s">
        <v>488</v>
      </c>
      <c r="AIX11" s="197" t="s">
        <v>488</v>
      </c>
      <c r="AIY11" s="193" t="s">
        <v>488</v>
      </c>
      <c r="AIZ11" s="193" t="s">
        <v>488</v>
      </c>
      <c r="AJA11" s="193" t="s">
        <v>488</v>
      </c>
      <c r="AJB11" s="193" t="s">
        <v>488</v>
      </c>
      <c r="AJC11" s="193" t="s">
        <v>488</v>
      </c>
      <c r="AJD11" s="193" t="s">
        <v>488</v>
      </c>
      <c r="AJE11" s="193" t="s">
        <v>488</v>
      </c>
      <c r="AJF11" s="193" t="s">
        <v>488</v>
      </c>
      <c r="AJG11" s="193" t="s">
        <v>488</v>
      </c>
      <c r="AJH11" s="193" t="s">
        <v>488</v>
      </c>
      <c r="AJI11" s="193" t="s">
        <v>488</v>
      </c>
      <c r="AJJ11" s="193" t="s">
        <v>488</v>
      </c>
      <c r="AJK11" s="193" t="s">
        <v>488</v>
      </c>
      <c r="AJL11" s="193" t="s">
        <v>488</v>
      </c>
      <c r="AJM11" s="193" t="s">
        <v>488</v>
      </c>
      <c r="AJN11" s="193" t="s">
        <v>488</v>
      </c>
      <c r="AJO11" s="193" t="s">
        <v>488</v>
      </c>
      <c r="AJP11" s="193" t="s">
        <v>488</v>
      </c>
      <c r="AJQ11" s="193" t="s">
        <v>488</v>
      </c>
      <c r="AJR11" s="193" t="s">
        <v>488</v>
      </c>
      <c r="AJS11" s="193" t="s">
        <v>488</v>
      </c>
      <c r="AJT11" s="193" t="s">
        <v>488</v>
      </c>
      <c r="AJU11" s="193" t="s">
        <v>488</v>
      </c>
      <c r="AJV11" s="193" t="s">
        <v>488</v>
      </c>
      <c r="AJW11" s="193" t="s">
        <v>488</v>
      </c>
      <c r="AJX11" s="193" t="s">
        <v>488</v>
      </c>
      <c r="AJY11" s="193" t="s">
        <v>488</v>
      </c>
      <c r="AJZ11" s="193" t="s">
        <v>488</v>
      </c>
      <c r="AKA11" s="193" t="s">
        <v>488</v>
      </c>
      <c r="AKB11" s="197" t="s">
        <v>488</v>
      </c>
      <c r="AKC11" s="202" t="s">
        <v>488</v>
      </c>
      <c r="AKD11" s="200" t="s">
        <v>488</v>
      </c>
      <c r="AKE11" s="182" t="s">
        <v>488</v>
      </c>
      <c r="AKF11" s="182" t="s">
        <v>488</v>
      </c>
      <c r="AKG11" s="182" t="s">
        <v>488</v>
      </c>
      <c r="AKH11" s="201" t="s">
        <v>488</v>
      </c>
      <c r="AKI11" s="197" t="s">
        <v>488</v>
      </c>
      <c r="AKJ11" s="202" t="s">
        <v>488</v>
      </c>
      <c r="AKK11" s="139" t="n">
        <v>6289</v>
      </c>
      <c r="AKL11" s="172" t="n">
        <v>6953</v>
      </c>
      <c r="AKM11" s="172" t="n">
        <v>205</v>
      </c>
      <c r="AKN11" s="172" t="n">
        <v>555</v>
      </c>
      <c r="AKO11" s="193" t="s">
        <v>488</v>
      </c>
      <c r="AKP11" s="202" t="s">
        <v>488</v>
      </c>
      <c r="AKQ11" s="193" t="s">
        <v>488</v>
      </c>
      <c r="AKR11" s="193" t="s">
        <v>488</v>
      </c>
      <c r="AKS11" s="193" t="s">
        <v>488</v>
      </c>
      <c r="AKT11" s="193" t="s">
        <v>488</v>
      </c>
      <c r="AKU11" s="192" t="n">
        <v>2264</v>
      </c>
      <c r="AKV11" s="189" t="n">
        <v>2461</v>
      </c>
      <c r="AKW11" s="189" t="n">
        <v>5875</v>
      </c>
      <c r="AKX11" s="189" t="n">
        <v>6458</v>
      </c>
      <c r="AKY11" s="189"/>
      <c r="AKZ11" s="189"/>
      <c r="ALA11" s="189"/>
      <c r="ALB11" s="189"/>
      <c r="ALC11" s="189" t="s">
        <v>488</v>
      </c>
      <c r="ALD11" s="189" t="s">
        <v>488</v>
      </c>
      <c r="ALE11" s="189" t="s">
        <v>488</v>
      </c>
      <c r="ALF11" s="224" t="s">
        <v>488</v>
      </c>
      <c r="ALG11" s="227"/>
      <c r="ALT11" s="229"/>
      <c r="ALU11" s="175" t="n">
        <v>38412</v>
      </c>
      <c r="ALV11" s="175" t="n">
        <v>20471</v>
      </c>
      <c r="ALW11" s="175" t="n">
        <v>154588</v>
      </c>
      <c r="ALX11" s="175" t="n">
        <v>148502</v>
      </c>
      <c r="ALY11" s="175" t="n">
        <v>148816</v>
      </c>
      <c r="ALZ11" s="175" t="n">
        <v>155247</v>
      </c>
      <c r="AMA11" s="175" t="n">
        <v>95451</v>
      </c>
      <c r="AMB11" s="175" t="n">
        <v>87859</v>
      </c>
      <c r="AMC11" s="175" t="n">
        <v>277377</v>
      </c>
      <c r="AMD11" s="175" t="n">
        <v>250542</v>
      </c>
      <c r="AME11" s="175" t="n">
        <v>159306</v>
      </c>
      <c r="AMF11" s="175" t="n">
        <v>145000</v>
      </c>
      <c r="AMG11" s="175" t="n">
        <v>129968</v>
      </c>
      <c r="AMH11" s="175" t="n">
        <v>171302</v>
      </c>
      <c r="AMI11" s="175" t="n">
        <v>9792</v>
      </c>
      <c r="AMJ11" s="193" t="n">
        <v>43114</v>
      </c>
    </row>
    <row r="12" s="228" customFormat="true" ht="18" hidden="false" customHeight="true" outlineLevel="0" collapsed="false">
      <c r="A12" s="171" t="s">
        <v>496</v>
      </c>
      <c r="B12" s="171"/>
      <c r="C12" s="139" t="n">
        <v>1298422</v>
      </c>
      <c r="D12" s="172" t="n">
        <v>1289406</v>
      </c>
      <c r="E12" s="173" t="n">
        <v>100.699236702792</v>
      </c>
      <c r="F12" s="172" t="n">
        <v>490762</v>
      </c>
      <c r="G12" s="172" t="n">
        <v>298425</v>
      </c>
      <c r="H12" s="173" t="n">
        <v>164.450699505738</v>
      </c>
      <c r="I12" s="172" t="n">
        <v>98276</v>
      </c>
      <c r="J12" s="172" t="n">
        <v>85447</v>
      </c>
      <c r="K12" s="173" t="n">
        <v>115.013985277423</v>
      </c>
      <c r="L12" s="174" t="n">
        <v>269657</v>
      </c>
      <c r="M12" s="175" t="n">
        <v>248312</v>
      </c>
      <c r="N12" s="175" t="n">
        <v>925391</v>
      </c>
      <c r="O12" s="175" t="n">
        <v>936982</v>
      </c>
      <c r="P12" s="175" t="n">
        <v>103374</v>
      </c>
      <c r="Q12" s="175" t="n">
        <v>104112</v>
      </c>
      <c r="R12" s="176" t="n">
        <v>20.7680553779896</v>
      </c>
      <c r="S12" s="176" t="n">
        <v>19.2578598207237</v>
      </c>
      <c r="T12" s="176" t="n">
        <v>71.2704344196263</v>
      </c>
      <c r="U12" s="176" t="n">
        <v>72.6677245181114</v>
      </c>
      <c r="V12" s="176" t="n">
        <v>7.96151020238412</v>
      </c>
      <c r="W12" s="176" t="n">
        <v>8.07441566116491</v>
      </c>
      <c r="X12" s="176" t="s">
        <v>488</v>
      </c>
      <c r="Y12" s="177" t="s">
        <v>488</v>
      </c>
      <c r="Z12" s="178" t="n">
        <v>6.69958698414692</v>
      </c>
      <c r="AA12" s="179" t="n">
        <v>10.1587306561457</v>
      </c>
      <c r="AB12" s="175" t="n">
        <v>12515</v>
      </c>
      <c r="AC12" s="179" t="n">
        <f aca="false">AB12*1000/($C12+$C11)*2</f>
        <v>9.67080248342189</v>
      </c>
      <c r="AD12" s="175" t="n">
        <v>11332</v>
      </c>
      <c r="AE12" s="233" t="n">
        <f aca="false">AD12*1000/($D12+$D11)*2</f>
        <v>8.8329575636876</v>
      </c>
      <c r="AF12" s="179" t="n">
        <v>110.43946346629</v>
      </c>
      <c r="AG12" s="175" t="n">
        <v>8098</v>
      </c>
      <c r="AH12" s="179" t="n">
        <f aca="false">AG12*1000/($C12+$C11)*2</f>
        <v>6.2576235326209</v>
      </c>
      <c r="AI12" s="175" t="n">
        <v>4816</v>
      </c>
      <c r="AJ12" s="233" t="n">
        <f aca="false">AI12*1000/($D12+$D11)*2</f>
        <v>3.75392901753613</v>
      </c>
      <c r="AK12" s="175" t="n">
        <v>75850</v>
      </c>
      <c r="AL12" s="175" t="n">
        <v>92116</v>
      </c>
      <c r="AM12" s="179" t="n">
        <v>82.3418298666898</v>
      </c>
      <c r="AN12" s="175" t="n">
        <v>72003</v>
      </c>
      <c r="AO12" s="175" t="n">
        <v>88325</v>
      </c>
      <c r="AP12" s="181" t="n">
        <v>81.5205208038494</v>
      </c>
      <c r="AQ12" s="182" t="n">
        <v>11095</v>
      </c>
      <c r="AR12" s="182" t="n">
        <v>12905</v>
      </c>
      <c r="AS12" s="182" t="n">
        <v>4563</v>
      </c>
      <c r="AT12" s="182" t="n">
        <v>4796</v>
      </c>
      <c r="AU12" s="182" t="n">
        <v>6532</v>
      </c>
      <c r="AV12" s="182" t="n">
        <v>8109</v>
      </c>
      <c r="AW12" s="177" t="n">
        <v>85.9744285160791</v>
      </c>
      <c r="AX12" s="174" t="n">
        <v>1028765</v>
      </c>
      <c r="AY12" s="175" t="n">
        <v>1041094</v>
      </c>
      <c r="AZ12" s="175" t="n">
        <v>393846</v>
      </c>
      <c r="BA12" s="175" t="n">
        <v>331330</v>
      </c>
      <c r="BB12" s="175" t="n">
        <v>556598</v>
      </c>
      <c r="BC12" s="175" t="n">
        <v>558923</v>
      </c>
      <c r="BD12" s="175" t="n">
        <v>56865</v>
      </c>
      <c r="BE12" s="175" t="n">
        <v>67778</v>
      </c>
      <c r="BF12" s="175" t="n">
        <v>21456</v>
      </c>
      <c r="BG12" s="183" t="n">
        <v>83063</v>
      </c>
      <c r="BH12" s="174" t="n">
        <v>102278</v>
      </c>
      <c r="BI12" s="175" t="n">
        <v>94093</v>
      </c>
      <c r="BJ12" s="175" t="n">
        <v>103430</v>
      </c>
      <c r="BK12" s="175" t="n">
        <v>92983</v>
      </c>
      <c r="BL12" s="175" t="n">
        <v>91074</v>
      </c>
      <c r="BM12" s="175" t="n">
        <v>70170</v>
      </c>
      <c r="BN12" s="175" t="n">
        <v>43608</v>
      </c>
      <c r="BO12" s="175" t="n">
        <v>29845</v>
      </c>
      <c r="BP12" s="175" t="n">
        <v>21464</v>
      </c>
      <c r="BQ12" s="175" t="n">
        <v>16273</v>
      </c>
      <c r="BR12" s="175" t="n">
        <v>31992</v>
      </c>
      <c r="BS12" s="183" t="n">
        <v>27966</v>
      </c>
      <c r="BT12" s="184" t="n">
        <f aca="false">BH12/(BH12+CF12+DD12+EB12)*100</f>
        <v>99.8935411722191</v>
      </c>
      <c r="BU12" s="184" t="n">
        <f aca="false">BI12/(BI12+CG12+DE12+EC12)*100</f>
        <v>99.4314759434012</v>
      </c>
      <c r="BV12" s="184" t="n">
        <f aca="false">BJ12/(BJ12+CH12+DF12+ED12)*100</f>
        <v>96.9962394380726</v>
      </c>
      <c r="BW12" s="184" t="n">
        <f aca="false">BK12/(BK12+CI12+DG12+EE12)*100</f>
        <v>91.3586433217395</v>
      </c>
      <c r="BX12" s="184" t="n">
        <f aca="false">BL12/(BL12+CJ12+DH12+EF12)*100</f>
        <v>78.1918866709594</v>
      </c>
      <c r="BY12" s="184" t="n">
        <f aca="false">BM12/(BM12+CK12+DI12+EG12)*100</f>
        <v>61.7443640779262</v>
      </c>
      <c r="BZ12" s="184" t="n">
        <f aca="false">BN12/(BN12+CL12+DJ12+EH12)*100</f>
        <v>42.6188172515906</v>
      </c>
      <c r="CA12" s="184" t="n">
        <f aca="false">BO12/(BO12+CM12+DK12+EI12)*100</f>
        <v>27.9408322801105</v>
      </c>
      <c r="CB12" s="184" t="n">
        <f aca="false">BP12/(BP12+CN12+DL12+EJ12)*100</f>
        <v>20.470563550876</v>
      </c>
      <c r="CC12" s="184" t="n">
        <f aca="false">BQ12/(BQ12+CO12+DM12+EK12)*100</f>
        <v>14.6077199281867</v>
      </c>
      <c r="CD12" s="184" t="n">
        <f aca="false">BR12/(BR12+CP12+DN12+EL12)*100</f>
        <v>6.44875185447978</v>
      </c>
      <c r="CE12" s="185" t="n">
        <f aca="false">BS12/(BS12+CQ12+DO12+EM12)*100</f>
        <v>5.45333291733616</v>
      </c>
      <c r="CF12" s="172" t="n">
        <v>100</v>
      </c>
      <c r="CG12" s="172" t="n">
        <v>488</v>
      </c>
      <c r="CH12" s="172" t="n">
        <v>2797</v>
      </c>
      <c r="CI12" s="172" t="n">
        <v>7628</v>
      </c>
      <c r="CJ12" s="172" t="n">
        <v>22691</v>
      </c>
      <c r="CK12" s="172" t="n">
        <v>38633</v>
      </c>
      <c r="CL12" s="172" t="n">
        <v>52634</v>
      </c>
      <c r="CM12" s="172" t="n">
        <v>68017</v>
      </c>
      <c r="CN12" s="172" t="n">
        <v>74351</v>
      </c>
      <c r="CO12" s="172" t="n">
        <v>82904</v>
      </c>
      <c r="CP12" s="172" t="n">
        <v>404025</v>
      </c>
      <c r="CQ12" s="186" t="n">
        <v>361253</v>
      </c>
      <c r="CR12" s="184" t="n">
        <f aca="false">CF12/(BH12+CF12+DD12+EB12)*100</f>
        <v>0.0976686493402483</v>
      </c>
      <c r="CS12" s="184" t="n">
        <f aca="false">CG12/(BI12+CG12+DE12+EC12)*100</f>
        <v>0.515687248364701</v>
      </c>
      <c r="CT12" s="184" t="n">
        <f aca="false">CH12/(BJ12+CH12+DF12+ED12)*100</f>
        <v>2.62301538923223</v>
      </c>
      <c r="CU12" s="184" t="n">
        <f aca="false">CI12/(BK12+CI12+DG12+EE12)*100</f>
        <v>7.49474346125882</v>
      </c>
      <c r="CV12" s="184" t="n">
        <f aca="false">CJ12/(BL12+CJ12+DH12+EF12)*100</f>
        <v>19.4814337840738</v>
      </c>
      <c r="CW12" s="184" t="n">
        <f aca="false">CK12/(BM12+CK12+DI12+EG12)*100</f>
        <v>33.9941572954613</v>
      </c>
      <c r="CX12" s="184" t="n">
        <f aca="false">CL12/(BN12+CL12+DJ12+EH12)*100</f>
        <v>51.4400758397592</v>
      </c>
      <c r="CY12" s="184" t="n">
        <f aca="false">CM12/(BO12+CM12+DK12+EI12)*100</f>
        <v>63.6773861349061</v>
      </c>
      <c r="CZ12" s="184" t="n">
        <f aca="false">CN12/(BP12+CN12+DL12+EJ12)*100</f>
        <v>70.9097498402525</v>
      </c>
      <c r="DA12" s="184" t="n">
        <f aca="false">CO12/(BQ12+CO12+DM12+EK12)*100</f>
        <v>74.4201077199282</v>
      </c>
      <c r="DB12" s="184" t="n">
        <f aca="false">CP12/(BR12+CP12+DN12+EL12)*100</f>
        <v>81.4408904728117</v>
      </c>
      <c r="DC12" s="184" t="n">
        <f aca="false">CQ12/(BS12+CQ12+DO12+EM12)*100</f>
        <v>70.4438559817793</v>
      </c>
      <c r="DD12" s="139" t="n">
        <v>9</v>
      </c>
      <c r="DE12" s="172" t="n">
        <v>49</v>
      </c>
      <c r="DF12" s="172" t="n">
        <v>402</v>
      </c>
      <c r="DG12" s="172" t="n">
        <v>1131</v>
      </c>
      <c r="DH12" s="172" t="n">
        <v>2688</v>
      </c>
      <c r="DI12" s="172" t="n">
        <v>4670</v>
      </c>
      <c r="DJ12" s="172" t="n">
        <v>6001</v>
      </c>
      <c r="DK12" s="172" t="n">
        <v>8380</v>
      </c>
      <c r="DL12" s="172" t="n">
        <v>8818</v>
      </c>
      <c r="DM12" s="172" t="n">
        <v>10935</v>
      </c>
      <c r="DN12" s="172" t="n">
        <v>38947</v>
      </c>
      <c r="DO12" s="186" t="n">
        <v>42613</v>
      </c>
      <c r="DP12" s="187" t="n">
        <f aca="false">DD12/(CF12+DD12+EB12+BH12)*100</f>
        <v>0.00879017844062235</v>
      </c>
      <c r="DQ12" s="173" t="n">
        <f aca="false">DE12/(CG12+DE12+EC12+BI12)*100</f>
        <v>0.0517800720694064</v>
      </c>
      <c r="DR12" s="173" t="n">
        <f aca="false">DF12/(CH12+DF12+ED12+BJ12)*100</f>
        <v>0.376993988727692</v>
      </c>
      <c r="DS12" s="173" t="n">
        <f aca="false">DG12/(CI12+DG12+EE12+BK12)*100</f>
        <v>1.11124211519189</v>
      </c>
      <c r="DT12" s="173" t="n">
        <f aca="false">DH12/(CJ12+DH12+EF12+BL12)*100</f>
        <v>2.30779137153896</v>
      </c>
      <c r="DU12" s="173" t="n">
        <f aca="false">DI12/(CK12+DI12+EG12+BM12)*100</f>
        <v>4.10925153546979</v>
      </c>
      <c r="DV12" s="173" t="n">
        <f aca="false">DJ12/(CL12+DJ12+EH12+BN12)*100</f>
        <v>5.86487622286725</v>
      </c>
      <c r="DW12" s="173" t="n">
        <f aca="false">DK12/(CM12+DK12+EI12+BO12)*100</f>
        <v>7.84534007395965</v>
      </c>
      <c r="DX12" s="173" t="n">
        <f aca="false">DL12/(CN12+DL12+EJ12+BP12)*100</f>
        <v>8.40986905477192</v>
      </c>
      <c r="DY12" s="173" t="n">
        <f aca="false">DM12/(CO12+DM12+EK12+BQ12)*100</f>
        <v>9.81597845601436</v>
      </c>
      <c r="DZ12" s="173" t="n">
        <f aca="false">DN12/(CP12+DN12+EL12+BR12)*100</f>
        <v>7.85069825195124</v>
      </c>
      <c r="EA12" s="188" t="n">
        <f aca="false">DO12/(CQ12+DO12+EM12+BS12)*100</f>
        <v>8.30947849554623</v>
      </c>
      <c r="EB12" s="189" t="n">
        <v>0</v>
      </c>
      <c r="EC12" s="189" t="n">
        <v>1</v>
      </c>
      <c r="ED12" s="190" t="n">
        <v>4</v>
      </c>
      <c r="EE12" s="190" t="n">
        <v>36</v>
      </c>
      <c r="EF12" s="190" t="n">
        <v>22</v>
      </c>
      <c r="EG12" s="190" t="n">
        <v>173</v>
      </c>
      <c r="EH12" s="190" t="n">
        <v>78</v>
      </c>
      <c r="EI12" s="190" t="n">
        <v>573</v>
      </c>
      <c r="EJ12" s="190" t="n">
        <v>220</v>
      </c>
      <c r="EK12" s="190" t="n">
        <v>1288</v>
      </c>
      <c r="EL12" s="190" t="n">
        <v>21132</v>
      </c>
      <c r="EM12" s="191" t="n">
        <v>80992</v>
      </c>
      <c r="EN12" s="192" t="n">
        <f aca="false">EB12/(EB12+DD12+CF12+BH12)*100</f>
        <v>0</v>
      </c>
      <c r="EO12" s="173" t="n">
        <f aca="false">EC12/(EC12+DE12+CG12+BI12)*100</f>
        <v>0.00105673616468176</v>
      </c>
      <c r="EP12" s="173" t="n">
        <f aca="false">ED12/(ED12+DF12+CH12+BJ12)*100</f>
        <v>0.00375118396743972</v>
      </c>
      <c r="EQ12" s="173" t="n">
        <f aca="false">EE12/(EE12+DG12+CI12+BK12)*100</f>
        <v>0.0353711018098214</v>
      </c>
      <c r="ER12" s="173" t="n">
        <f aca="false">EF12/(EF12+DH12+CJ12+BL12)*100</f>
        <v>0.0188881734277742</v>
      </c>
      <c r="ES12" s="173" t="n">
        <f aca="false">EG12/(EG12+DI12+CK12+BM12)*100</f>
        <v>0.152227091142671</v>
      </c>
      <c r="ET12" s="173" t="n">
        <f aca="false">EH12/(EH12+DJ12+CL12+BN12)*100</f>
        <v>0.0762306857829771</v>
      </c>
      <c r="EU12" s="173" t="n">
        <f aca="false">EI12/(EI12+DK12+CM12+BO12)*100</f>
        <v>0.536441511023733</v>
      </c>
      <c r="EV12" s="173" t="n">
        <f aca="false">EJ12/(EJ12+DL12+CN12+BP12)*100</f>
        <v>0.209817554099549</v>
      </c>
      <c r="EW12" s="173" t="n">
        <f aca="false">EK12/(EK12+DM12+CO12+BQ12)*100</f>
        <v>1.15619389587074</v>
      </c>
      <c r="EX12" s="173" t="n">
        <f aca="false">EL12/(EL12+DN12+CP12+BR12)*100</f>
        <v>4.25965942075727</v>
      </c>
      <c r="EY12" s="188" t="n">
        <f aca="false">EM12/(EM12+DO12+CQ12+BS12)*100</f>
        <v>15.7933326053383</v>
      </c>
      <c r="EZ12" s="175" t="n">
        <v>19</v>
      </c>
      <c r="FA12" s="175" t="n">
        <v>234</v>
      </c>
      <c r="FB12" s="176" t="n">
        <v>29.7</v>
      </c>
      <c r="FC12" s="176" t="n">
        <v>27.45</v>
      </c>
      <c r="FD12" s="176" t="n">
        <v>30.6</v>
      </c>
      <c r="FE12" s="176" t="n">
        <v>27.95</v>
      </c>
      <c r="FF12" s="175" t="n">
        <v>13579</v>
      </c>
      <c r="FG12" s="175" t="n">
        <v>14112</v>
      </c>
      <c r="FH12" s="175" t="n">
        <v>2415</v>
      </c>
      <c r="FI12" s="175" t="n">
        <v>1882</v>
      </c>
      <c r="FJ12" s="176" t="n">
        <v>32.55</v>
      </c>
      <c r="FK12" s="176" t="n">
        <v>42.8</v>
      </c>
      <c r="FL12" s="176" t="n">
        <v>32.4</v>
      </c>
      <c r="FM12" s="176" t="n">
        <v>12.95</v>
      </c>
      <c r="FN12" s="194" t="n">
        <v>49.0375934419125</v>
      </c>
      <c r="FO12" s="175" t="n">
        <v>13579</v>
      </c>
      <c r="FP12" s="176" t="n">
        <v>50.9624065580875</v>
      </c>
      <c r="FQ12" s="175" t="n">
        <v>14112</v>
      </c>
      <c r="FR12" s="195" t="n">
        <v>0</v>
      </c>
      <c r="FS12" s="189" t="n">
        <v>1</v>
      </c>
      <c r="FT12" s="175" t="n">
        <v>111</v>
      </c>
      <c r="FU12" s="175" t="n">
        <v>455</v>
      </c>
      <c r="FV12" s="175" t="n">
        <v>1312</v>
      </c>
      <c r="FW12" s="175" t="n">
        <v>3245</v>
      </c>
      <c r="FX12" s="175" t="n">
        <v>6044</v>
      </c>
      <c r="FY12" s="175" t="n">
        <v>7039</v>
      </c>
      <c r="FZ12" s="175" t="n">
        <v>4140</v>
      </c>
      <c r="GA12" s="175" t="n">
        <v>2528</v>
      </c>
      <c r="GB12" s="175" t="n">
        <v>1380</v>
      </c>
      <c r="GC12" s="175" t="n">
        <v>577</v>
      </c>
      <c r="GD12" s="175" t="n">
        <v>387</v>
      </c>
      <c r="GE12" s="175" t="n">
        <v>158</v>
      </c>
      <c r="GF12" s="175" t="n">
        <v>205</v>
      </c>
      <c r="GG12" s="183" t="n">
        <v>109</v>
      </c>
      <c r="GH12" s="179" t="n">
        <v>0</v>
      </c>
      <c r="GI12" s="179" t="n">
        <v>0.00708616780045352</v>
      </c>
      <c r="GJ12" s="179" t="n">
        <v>0.817438692098093</v>
      </c>
      <c r="GK12" s="179" t="n">
        <v>3.22420634920635</v>
      </c>
      <c r="GL12" s="179" t="n">
        <v>9.66197805434863</v>
      </c>
      <c r="GM12" s="179" t="n">
        <v>22.9946145124717</v>
      </c>
      <c r="GN12" s="179" t="n">
        <v>44.5099050003682</v>
      </c>
      <c r="GO12" s="179" t="n">
        <v>49.8795351473923</v>
      </c>
      <c r="GP12" s="179" t="n">
        <v>30.4882539214964</v>
      </c>
      <c r="GQ12" s="179" t="n">
        <v>17.9138321995465</v>
      </c>
      <c r="GR12" s="179" t="n">
        <v>10.1627513071655</v>
      </c>
      <c r="GS12" s="179" t="n">
        <v>4.08871882086168</v>
      </c>
      <c r="GT12" s="179" t="n">
        <v>2.84998895353119</v>
      </c>
      <c r="GU12" s="179" t="n">
        <v>1.11961451247166</v>
      </c>
      <c r="GV12" s="179" t="n">
        <v>1.50968407099197</v>
      </c>
      <c r="GW12" s="181" t="n">
        <v>0.772392290249433</v>
      </c>
      <c r="GX12" s="174" t="n">
        <v>103</v>
      </c>
      <c r="GY12" s="175" t="n">
        <v>1100</v>
      </c>
      <c r="GZ12" s="175" t="n">
        <v>7235</v>
      </c>
      <c r="HA12" s="175" t="n">
        <v>7235</v>
      </c>
      <c r="HB12" s="179" t="n">
        <v>13.0391372362436</v>
      </c>
      <c r="HC12" s="179" t="n">
        <v>12.9982591136032</v>
      </c>
      <c r="HD12" s="175" t="n">
        <v>3939</v>
      </c>
      <c r="HE12" s="175" t="n">
        <v>3162</v>
      </c>
      <c r="HF12" s="175" t="n">
        <v>945</v>
      </c>
      <c r="HG12" s="175" t="n">
        <v>31</v>
      </c>
      <c r="HH12" s="179" t="n">
        <v>48.7681069704098</v>
      </c>
      <c r="HI12" s="179" t="n">
        <v>39.1481985885849</v>
      </c>
      <c r="HJ12" s="179" t="n">
        <v>11.6998885724898</v>
      </c>
      <c r="HK12" s="181" t="n">
        <v>0.383805868515538</v>
      </c>
      <c r="HL12" s="178" t="n">
        <v>26.95</v>
      </c>
      <c r="HM12" s="179" t="n">
        <v>31.65</v>
      </c>
      <c r="HN12" s="179" t="n">
        <v>1117.25</v>
      </c>
      <c r="HO12" s="179" t="n">
        <v>1080.25</v>
      </c>
      <c r="HP12" s="179" t="n">
        <v>58</v>
      </c>
      <c r="HQ12" s="181" t="n">
        <v>97.8571728099971</v>
      </c>
      <c r="HR12" s="176" t="n">
        <v>0.9</v>
      </c>
      <c r="HS12" s="176" t="n">
        <v>5.55</v>
      </c>
      <c r="HT12" s="176" t="n">
        <v>11.65</v>
      </c>
      <c r="HU12" s="176" t="n">
        <v>35.7</v>
      </c>
      <c r="HV12" s="176" t="n">
        <v>53.9</v>
      </c>
      <c r="HW12" s="176" t="n">
        <v>80.3</v>
      </c>
      <c r="HX12" s="176" t="n">
        <v>88.55</v>
      </c>
      <c r="HY12" s="176" t="n">
        <v>70.55</v>
      </c>
      <c r="HZ12" s="176" t="n">
        <v>47.65</v>
      </c>
      <c r="IA12" s="176" t="n">
        <v>21.15</v>
      </c>
      <c r="IB12" s="176" t="n">
        <v>14.9</v>
      </c>
      <c r="IC12" s="176" t="n">
        <v>2.65</v>
      </c>
      <c r="ID12" s="176" t="n">
        <v>4</v>
      </c>
      <c r="IE12" s="176" t="n">
        <v>0.15</v>
      </c>
      <c r="IF12" s="176" t="n">
        <v>1.9</v>
      </c>
      <c r="IG12" s="196" t="n">
        <v>0</v>
      </c>
      <c r="IH12" s="139" t="n">
        <v>11987</v>
      </c>
      <c r="II12" s="172" t="n">
        <v>10821</v>
      </c>
      <c r="IJ12" s="172" t="n">
        <v>527</v>
      </c>
      <c r="IK12" s="172" t="n">
        <v>511</v>
      </c>
      <c r="IL12" s="172" t="n">
        <v>1</v>
      </c>
      <c r="IM12" s="199" t="n">
        <v>0</v>
      </c>
      <c r="IN12" s="172" t="n">
        <v>12127</v>
      </c>
      <c r="IO12" s="172" t="n">
        <v>10991</v>
      </c>
      <c r="IP12" s="172" t="n">
        <v>375</v>
      </c>
      <c r="IQ12" s="172" t="n">
        <v>327</v>
      </c>
      <c r="IR12" s="172" t="n">
        <v>13</v>
      </c>
      <c r="IS12" s="186" t="n">
        <v>14</v>
      </c>
      <c r="IT12" s="194" t="n">
        <v>95.7810627247303</v>
      </c>
      <c r="IU12" s="176" t="n">
        <v>95.490645958348</v>
      </c>
      <c r="IV12" s="176" t="n">
        <v>4.21094686376348</v>
      </c>
      <c r="IW12" s="176" t="n">
        <v>4.50935404165196</v>
      </c>
      <c r="IX12" s="176" t="n">
        <v>0.00799041150619257</v>
      </c>
      <c r="IY12" s="176" t="n">
        <v>0</v>
      </c>
      <c r="IZ12" s="176" t="n">
        <v>96.8997203355973</v>
      </c>
      <c r="JA12" s="176" t="n">
        <v>96.9908224497</v>
      </c>
      <c r="JB12" s="176" t="n">
        <v>2.99640431482221</v>
      </c>
      <c r="JC12" s="176" t="n">
        <v>2.88563360395341</v>
      </c>
      <c r="JD12" s="176" t="n">
        <v>0.103875349580503</v>
      </c>
      <c r="JE12" s="177" t="n">
        <v>0.123543946346629</v>
      </c>
      <c r="JF12" s="174" t="n">
        <v>12453</v>
      </c>
      <c r="JG12" s="175" t="n">
        <v>487</v>
      </c>
      <c r="JH12" s="175" t="n">
        <v>2581</v>
      </c>
      <c r="JI12" s="175" t="n">
        <v>5465</v>
      </c>
      <c r="JJ12" s="175" t="n">
        <v>3112</v>
      </c>
      <c r="JK12" s="175" t="n">
        <v>721</v>
      </c>
      <c r="JL12" s="175" t="n">
        <v>78</v>
      </c>
      <c r="JM12" s="175" t="n">
        <v>9</v>
      </c>
      <c r="JN12" s="175" t="n">
        <v>8698</v>
      </c>
      <c r="JO12" s="175" t="n">
        <v>2286</v>
      </c>
      <c r="JP12" s="183" t="n">
        <v>358</v>
      </c>
      <c r="JQ12" s="179" t="n">
        <v>52.3345240596764</v>
      </c>
      <c r="JR12" s="179" t="n">
        <v>2.04664845555789</v>
      </c>
      <c r="JS12" s="179" t="n">
        <v>10.8468165581004</v>
      </c>
      <c r="JT12" s="179" t="n">
        <v>22.9670098760244</v>
      </c>
      <c r="JU12" s="179" t="n">
        <v>13.0783778104644</v>
      </c>
      <c r="JV12" s="179" t="n">
        <v>3.03004832948098</v>
      </c>
      <c r="JW12" s="179" t="n">
        <v>0.327799957974364</v>
      </c>
      <c r="JX12" s="179" t="n">
        <v>0.0378230720739651</v>
      </c>
      <c r="JY12" s="179" t="n">
        <v>36.5538978777054</v>
      </c>
      <c r="JZ12" s="179" t="n">
        <v>9.60706030678714</v>
      </c>
      <c r="KA12" s="179" t="n">
        <v>1.50451775583106</v>
      </c>
      <c r="KB12" s="197" t="s">
        <v>488</v>
      </c>
      <c r="KC12" s="172" t="s">
        <v>488</v>
      </c>
      <c r="KD12" s="172" t="s">
        <v>488</v>
      </c>
      <c r="KE12" s="172" t="s">
        <v>488</v>
      </c>
      <c r="KF12" s="172" t="s">
        <v>488</v>
      </c>
      <c r="KG12" s="172" t="s">
        <v>488</v>
      </c>
      <c r="KH12" s="172" t="s">
        <v>488</v>
      </c>
      <c r="KI12" s="172" t="s">
        <v>488</v>
      </c>
      <c r="KJ12" s="172" t="s">
        <v>488</v>
      </c>
      <c r="KK12" s="172" t="s">
        <v>488</v>
      </c>
      <c r="KL12" s="172" t="s">
        <v>488</v>
      </c>
      <c r="KM12" s="172" t="s">
        <v>488</v>
      </c>
      <c r="KN12" s="172" t="s">
        <v>488</v>
      </c>
      <c r="KO12" s="172" t="s">
        <v>488</v>
      </c>
      <c r="KP12" s="172" t="s">
        <v>488</v>
      </c>
      <c r="KQ12" s="172" t="s">
        <v>488</v>
      </c>
      <c r="KR12" s="172" t="s">
        <v>488</v>
      </c>
      <c r="KS12" s="172" t="s">
        <v>488</v>
      </c>
      <c r="KT12" s="172" t="s">
        <v>488</v>
      </c>
      <c r="KU12" s="185" t="s">
        <v>488</v>
      </c>
      <c r="KV12" s="198" t="s">
        <v>488</v>
      </c>
      <c r="KW12" s="199" t="s">
        <v>488</v>
      </c>
      <c r="KX12" s="199" t="s">
        <v>488</v>
      </c>
      <c r="KY12" s="199" t="s">
        <v>488</v>
      </c>
      <c r="KZ12" s="199" t="s">
        <v>488</v>
      </c>
      <c r="LA12" s="199" t="s">
        <v>488</v>
      </c>
      <c r="LB12" s="199" t="s">
        <v>488</v>
      </c>
      <c r="LC12" s="196" t="s">
        <v>488</v>
      </c>
      <c r="LD12" s="200" t="s">
        <v>488</v>
      </c>
      <c r="LE12" s="182" t="s">
        <v>488</v>
      </c>
      <c r="LF12" s="182" t="s">
        <v>488</v>
      </c>
      <c r="LG12" s="182" t="s">
        <v>488</v>
      </c>
      <c r="LH12" s="182" t="s">
        <v>488</v>
      </c>
      <c r="LI12" s="182" t="s">
        <v>488</v>
      </c>
      <c r="LJ12" s="182" t="s">
        <v>488</v>
      </c>
      <c r="LK12" s="182" t="s">
        <v>488</v>
      </c>
      <c r="LL12" s="182" t="s">
        <v>488</v>
      </c>
      <c r="LM12" s="182" t="s">
        <v>488</v>
      </c>
      <c r="LN12" s="182" t="s">
        <v>488</v>
      </c>
      <c r="LO12" s="182" t="s">
        <v>488</v>
      </c>
      <c r="LP12" s="182" t="s">
        <v>488</v>
      </c>
      <c r="LQ12" s="182" t="s">
        <v>488</v>
      </c>
      <c r="LR12" s="182" t="s">
        <v>488</v>
      </c>
      <c r="LS12" s="182" t="s">
        <v>488</v>
      </c>
      <c r="LT12" s="182" t="s">
        <v>488</v>
      </c>
      <c r="LU12" s="182" t="s">
        <v>488</v>
      </c>
      <c r="LV12" s="182" t="s">
        <v>488</v>
      </c>
      <c r="LW12" s="182" t="s">
        <v>488</v>
      </c>
      <c r="LX12" s="182" t="s">
        <v>488</v>
      </c>
      <c r="LY12" s="182" t="s">
        <v>488</v>
      </c>
      <c r="LZ12" s="182" t="s">
        <v>488</v>
      </c>
      <c r="MA12" s="201" t="s">
        <v>488</v>
      </c>
      <c r="MB12" s="200" t="n">
        <v>3071</v>
      </c>
      <c r="MC12" s="182" t="n">
        <v>3210</v>
      </c>
      <c r="MD12" s="182" t="n">
        <v>3316</v>
      </c>
      <c r="ME12" s="182" t="n">
        <v>3867</v>
      </c>
      <c r="MF12" s="182" t="n">
        <v>1906</v>
      </c>
      <c r="MG12" s="182" t="n">
        <v>2296</v>
      </c>
      <c r="MH12" s="182" t="n">
        <v>1092</v>
      </c>
      <c r="MI12" s="182" t="n">
        <v>1507</v>
      </c>
      <c r="MJ12" s="182" t="n">
        <v>139</v>
      </c>
      <c r="MK12" s="182" t="n">
        <v>158</v>
      </c>
      <c r="ML12" s="182" t="n">
        <v>206</v>
      </c>
      <c r="MM12" s="182" t="n">
        <v>209</v>
      </c>
      <c r="MN12" s="182" t="n">
        <v>86</v>
      </c>
      <c r="MO12" s="182" t="n">
        <v>136</v>
      </c>
      <c r="MP12" s="182" t="n">
        <v>56</v>
      </c>
      <c r="MQ12" s="182" t="n">
        <v>60</v>
      </c>
      <c r="MR12" s="182" t="n">
        <v>28</v>
      </c>
      <c r="MS12" s="182" t="n">
        <v>54</v>
      </c>
      <c r="MT12" s="182" t="n">
        <v>40</v>
      </c>
      <c r="MU12" s="182" t="n">
        <v>54</v>
      </c>
      <c r="MV12" s="182" t="n">
        <v>3</v>
      </c>
      <c r="MW12" s="182" t="n">
        <v>6</v>
      </c>
      <c r="MX12" s="182" t="n">
        <v>89</v>
      </c>
      <c r="MY12" s="182" t="n">
        <v>126</v>
      </c>
      <c r="MZ12" s="182" t="n">
        <v>0</v>
      </c>
      <c r="NA12" s="182" t="n">
        <v>0</v>
      </c>
      <c r="NB12" s="182" t="n">
        <v>0</v>
      </c>
      <c r="NC12" s="182" t="n">
        <v>0</v>
      </c>
      <c r="ND12" s="182" t="n">
        <v>0</v>
      </c>
      <c r="NE12" s="182" t="n">
        <v>0</v>
      </c>
      <c r="NF12" s="182" t="n">
        <v>0</v>
      </c>
      <c r="NG12" s="182" t="n">
        <v>0</v>
      </c>
      <c r="NH12" s="182" t="n">
        <v>1061</v>
      </c>
      <c r="NI12" s="201" t="n">
        <v>1164</v>
      </c>
      <c r="NJ12" s="234" t="n">
        <v>984</v>
      </c>
      <c r="NK12" s="235" t="n">
        <v>1029</v>
      </c>
      <c r="NL12" s="236" t="n">
        <v>670</v>
      </c>
      <c r="NM12" s="236" t="n">
        <v>519</v>
      </c>
      <c r="NN12" s="236" t="n">
        <v>642</v>
      </c>
      <c r="NO12" s="236" t="n">
        <v>499</v>
      </c>
      <c r="NP12" s="235" t="n">
        <v>28</v>
      </c>
      <c r="NQ12" s="235" t="n">
        <v>20</v>
      </c>
      <c r="NR12" s="235" t="n">
        <v>314</v>
      </c>
      <c r="NS12" s="236" t="n">
        <v>510</v>
      </c>
      <c r="NT12" s="185" t="n">
        <f aca="false">NM12/(NL12+NM12)*100</f>
        <v>43.650126156434</v>
      </c>
      <c r="NU12" s="193" t="n">
        <v>68.1</v>
      </c>
      <c r="NV12" s="193" t="n">
        <v>50.4</v>
      </c>
      <c r="NW12" s="193" t="s">
        <v>488</v>
      </c>
      <c r="NX12" s="193" t="s">
        <v>488</v>
      </c>
      <c r="NY12" s="193" t="s">
        <v>488</v>
      </c>
      <c r="NZ12" s="193" t="s">
        <v>488</v>
      </c>
      <c r="OA12" s="193" t="s">
        <v>488</v>
      </c>
      <c r="OB12" s="193" t="s">
        <v>488</v>
      </c>
      <c r="OC12" s="193" t="s">
        <v>488</v>
      </c>
      <c r="OD12" s="193" t="s">
        <v>488</v>
      </c>
      <c r="OE12" s="193" t="s">
        <v>488</v>
      </c>
      <c r="OF12" s="193" t="s">
        <v>488</v>
      </c>
      <c r="OG12" s="193" t="s">
        <v>488</v>
      </c>
      <c r="OH12" s="193" t="s">
        <v>488</v>
      </c>
      <c r="OI12" s="193" t="s">
        <v>488</v>
      </c>
      <c r="OJ12" s="202" t="s">
        <v>488</v>
      </c>
      <c r="OK12" s="197" t="s">
        <v>488</v>
      </c>
      <c r="OL12" s="193" t="s">
        <v>488</v>
      </c>
      <c r="OM12" s="193" t="s">
        <v>488</v>
      </c>
      <c r="ON12" s="193" t="s">
        <v>488</v>
      </c>
      <c r="OO12" s="193" t="s">
        <v>488</v>
      </c>
      <c r="OP12" s="193" t="s">
        <v>488</v>
      </c>
      <c r="OQ12" s="193" t="s">
        <v>488</v>
      </c>
      <c r="OR12" s="193" t="s">
        <v>488</v>
      </c>
      <c r="OS12" s="193" t="s">
        <v>488</v>
      </c>
      <c r="OT12" s="193" t="s">
        <v>488</v>
      </c>
      <c r="OU12" s="193" t="s">
        <v>488</v>
      </c>
      <c r="OV12" s="193" t="s">
        <v>488</v>
      </c>
      <c r="OW12" s="193" t="s">
        <v>488</v>
      </c>
      <c r="OX12" s="202" t="s">
        <v>488</v>
      </c>
      <c r="OY12" s="193" t="s">
        <v>488</v>
      </c>
      <c r="OZ12" s="193" t="s">
        <v>488</v>
      </c>
      <c r="PA12" s="193" t="s">
        <v>488</v>
      </c>
      <c r="PB12" s="193" t="s">
        <v>488</v>
      </c>
      <c r="PC12" s="193" t="s">
        <v>488</v>
      </c>
      <c r="PD12" s="193" t="s">
        <v>488</v>
      </c>
      <c r="PE12" s="193" t="s">
        <v>488</v>
      </c>
      <c r="PF12" s="193" t="s">
        <v>488</v>
      </c>
      <c r="PG12" s="193" t="s">
        <v>488</v>
      </c>
      <c r="PH12" s="193" t="s">
        <v>488</v>
      </c>
      <c r="PI12" s="193" t="s">
        <v>488</v>
      </c>
      <c r="PJ12" s="193" t="s">
        <v>488</v>
      </c>
      <c r="PK12" s="193" t="s">
        <v>488</v>
      </c>
      <c r="PL12" s="193" t="s">
        <v>488</v>
      </c>
      <c r="PM12" s="193" t="s">
        <v>488</v>
      </c>
      <c r="PN12" s="193" t="s">
        <v>488</v>
      </c>
      <c r="PO12" s="193" t="s">
        <v>488</v>
      </c>
      <c r="PP12" s="202" t="s">
        <v>488</v>
      </c>
      <c r="PQ12" s="193" t="s">
        <v>488</v>
      </c>
      <c r="PR12" s="193" t="s">
        <v>488</v>
      </c>
      <c r="PS12" s="193" t="s">
        <v>488</v>
      </c>
      <c r="PT12" s="193" t="s">
        <v>488</v>
      </c>
      <c r="PU12" s="193" t="s">
        <v>488</v>
      </c>
      <c r="PV12" s="193" t="s">
        <v>488</v>
      </c>
      <c r="PW12" s="193" t="s">
        <v>488</v>
      </c>
      <c r="PX12" s="193" t="s">
        <v>488</v>
      </c>
      <c r="PY12" s="193" t="s">
        <v>488</v>
      </c>
      <c r="PZ12" s="193" t="s">
        <v>488</v>
      </c>
      <c r="QA12" s="193" t="s">
        <v>488</v>
      </c>
      <c r="QB12" s="193" t="s">
        <v>488</v>
      </c>
      <c r="QC12" s="193" t="s">
        <v>488</v>
      </c>
      <c r="QD12" s="202" t="s">
        <v>488</v>
      </c>
      <c r="QE12" s="193" t="s">
        <v>488</v>
      </c>
      <c r="QF12" s="193" t="s">
        <v>488</v>
      </c>
      <c r="QG12" s="193" t="s">
        <v>488</v>
      </c>
      <c r="QH12" s="193" t="s">
        <v>488</v>
      </c>
      <c r="QI12" s="193" t="s">
        <v>488</v>
      </c>
      <c r="QJ12" s="193" t="s">
        <v>488</v>
      </c>
      <c r="QK12" s="193" t="s">
        <v>488</v>
      </c>
      <c r="QL12" s="193" t="s">
        <v>488</v>
      </c>
      <c r="QM12" s="193" t="s">
        <v>488</v>
      </c>
      <c r="QN12" s="193" t="s">
        <v>488</v>
      </c>
      <c r="QO12" s="193" t="s">
        <v>488</v>
      </c>
      <c r="QP12" s="202" t="s">
        <v>488</v>
      </c>
      <c r="QQ12" s="203" t="n">
        <v>4.2</v>
      </c>
      <c r="QR12" s="203" t="n">
        <v>3.9</v>
      </c>
      <c r="QS12" s="193" t="s">
        <v>488</v>
      </c>
      <c r="QT12" s="193" t="s">
        <v>488</v>
      </c>
      <c r="QU12" s="193" t="s">
        <v>488</v>
      </c>
      <c r="QV12" s="193" t="s">
        <v>488</v>
      </c>
      <c r="QW12" s="193" t="s">
        <v>488</v>
      </c>
      <c r="QX12" s="193" t="s">
        <v>488</v>
      </c>
      <c r="QY12" s="193" t="s">
        <v>488</v>
      </c>
      <c r="QZ12" s="193" t="s">
        <v>488</v>
      </c>
      <c r="RA12" s="193" t="s">
        <v>488</v>
      </c>
      <c r="RB12" s="193" t="s">
        <v>488</v>
      </c>
      <c r="RC12" s="193" t="s">
        <v>488</v>
      </c>
      <c r="RD12" s="193" t="s">
        <v>488</v>
      </c>
      <c r="RE12" s="193" t="s">
        <v>488</v>
      </c>
      <c r="RF12" s="193" t="s">
        <v>488</v>
      </c>
      <c r="RG12" s="197" t="s">
        <v>488</v>
      </c>
      <c r="RH12" s="193" t="s">
        <v>488</v>
      </c>
      <c r="RI12" s="193" t="s">
        <v>488</v>
      </c>
      <c r="RJ12" s="193" t="s">
        <v>488</v>
      </c>
      <c r="RK12" s="193" t="s">
        <v>488</v>
      </c>
      <c r="RL12" s="193" t="s">
        <v>488</v>
      </c>
      <c r="RM12" s="193" t="s">
        <v>488</v>
      </c>
      <c r="RN12" s="193" t="s">
        <v>488</v>
      </c>
      <c r="RO12" s="193" t="s">
        <v>488</v>
      </c>
      <c r="RP12" s="193" t="s">
        <v>488</v>
      </c>
      <c r="RQ12" s="193" t="s">
        <v>488</v>
      </c>
      <c r="RR12" s="193" t="s">
        <v>488</v>
      </c>
      <c r="RS12" s="193" t="s">
        <v>488</v>
      </c>
      <c r="RT12" s="193" t="s">
        <v>488</v>
      </c>
      <c r="RU12" s="193" t="s">
        <v>488</v>
      </c>
      <c r="RV12" s="193" t="s">
        <v>488</v>
      </c>
      <c r="RW12" s="193" t="s">
        <v>488</v>
      </c>
      <c r="RX12" s="193" t="s">
        <v>488</v>
      </c>
      <c r="RY12" s="193" t="s">
        <v>488</v>
      </c>
      <c r="RZ12" s="193" t="s">
        <v>488</v>
      </c>
      <c r="SA12" s="139" t="n">
        <v>12111</v>
      </c>
      <c r="SB12" s="172" t="n">
        <v>11763</v>
      </c>
      <c r="SC12" s="172" t="s">
        <v>489</v>
      </c>
      <c r="SD12" s="172" t="s">
        <v>489</v>
      </c>
      <c r="SE12" s="172" t="n">
        <v>164442</v>
      </c>
      <c r="SF12" s="172" t="n">
        <v>5061</v>
      </c>
      <c r="SG12" s="172" t="n">
        <v>5579</v>
      </c>
      <c r="SH12" s="172" t="s">
        <v>489</v>
      </c>
      <c r="SI12" s="172" t="s">
        <v>489</v>
      </c>
      <c r="SJ12" s="172" t="n">
        <v>17688</v>
      </c>
      <c r="SK12" s="172" t="s">
        <v>488</v>
      </c>
      <c r="SL12" s="173" t="s">
        <v>488</v>
      </c>
      <c r="SM12" s="172" t="s">
        <v>488</v>
      </c>
      <c r="SN12" s="173" t="s">
        <v>488</v>
      </c>
      <c r="SO12" s="173" t="s">
        <v>488</v>
      </c>
      <c r="SP12" s="173" t="s">
        <v>488</v>
      </c>
      <c r="SQ12" s="173" t="s">
        <v>488</v>
      </c>
      <c r="SR12" s="173" t="s">
        <v>488</v>
      </c>
      <c r="SS12" s="139" t="s">
        <v>488</v>
      </c>
      <c r="ST12" s="172" t="s">
        <v>488</v>
      </c>
      <c r="SU12" s="172" t="s">
        <v>488</v>
      </c>
      <c r="SV12" s="172" t="s">
        <v>488</v>
      </c>
      <c r="SW12" s="172" t="s">
        <v>488</v>
      </c>
      <c r="SX12" s="172" t="s">
        <v>488</v>
      </c>
      <c r="SY12" s="172" t="s">
        <v>488</v>
      </c>
      <c r="SZ12" s="172" t="s">
        <v>488</v>
      </c>
      <c r="TA12" s="172" t="s">
        <v>488</v>
      </c>
      <c r="TB12" s="172" t="s">
        <v>488</v>
      </c>
      <c r="TC12" s="172" t="s">
        <v>488</v>
      </c>
      <c r="TD12" s="172" t="s">
        <v>488</v>
      </c>
      <c r="TE12" s="172" t="s">
        <v>488</v>
      </c>
      <c r="TF12" s="172" t="s">
        <v>488</v>
      </c>
      <c r="TG12" s="172" t="s">
        <v>488</v>
      </c>
      <c r="TH12" s="172" t="s">
        <v>488</v>
      </c>
      <c r="TI12" s="172" t="s">
        <v>488</v>
      </c>
      <c r="TJ12" s="172" t="s">
        <v>488</v>
      </c>
      <c r="TK12" s="204" t="s">
        <v>488</v>
      </c>
      <c r="TL12" s="172" t="s">
        <v>488</v>
      </c>
      <c r="TM12" s="172" t="s">
        <v>488</v>
      </c>
      <c r="TN12" s="172" t="s">
        <v>488</v>
      </c>
      <c r="TO12" s="172" t="s">
        <v>488</v>
      </c>
      <c r="TP12" s="172" t="s">
        <v>488</v>
      </c>
      <c r="TQ12" s="172" t="s">
        <v>488</v>
      </c>
      <c r="TR12" s="172" t="s">
        <v>488</v>
      </c>
      <c r="TS12" s="172" t="s">
        <v>488</v>
      </c>
      <c r="TT12" s="205" t="s">
        <v>488</v>
      </c>
      <c r="TU12" s="172" t="s">
        <v>488</v>
      </c>
      <c r="TV12" s="172" t="s">
        <v>488</v>
      </c>
      <c r="TW12" s="172" t="s">
        <v>488</v>
      </c>
      <c r="TX12" s="172" t="s">
        <v>488</v>
      </c>
      <c r="TY12" s="172" t="s">
        <v>488</v>
      </c>
      <c r="TZ12" s="172" t="s">
        <v>488</v>
      </c>
      <c r="UA12" s="172" t="s">
        <v>488</v>
      </c>
      <c r="UB12" s="172" t="s">
        <v>488</v>
      </c>
      <c r="UC12" s="172" t="s">
        <v>488</v>
      </c>
      <c r="UD12" s="172" t="s">
        <v>488</v>
      </c>
      <c r="UE12" s="172" t="s">
        <v>488</v>
      </c>
      <c r="UF12" s="172" t="s">
        <v>488</v>
      </c>
      <c r="UG12" s="172" t="s">
        <v>488</v>
      </c>
      <c r="UH12" s="172" t="s">
        <v>488</v>
      </c>
      <c r="UI12" s="172" t="s">
        <v>488</v>
      </c>
      <c r="UJ12" s="172" t="s">
        <v>488</v>
      </c>
      <c r="UK12" s="172" t="s">
        <v>488</v>
      </c>
      <c r="UL12" s="205" t="s">
        <v>488</v>
      </c>
      <c r="UM12" s="172" t="s">
        <v>488</v>
      </c>
      <c r="UN12" s="172" t="s">
        <v>488</v>
      </c>
      <c r="UO12" s="172" t="s">
        <v>488</v>
      </c>
      <c r="UP12" s="172" t="s">
        <v>488</v>
      </c>
      <c r="UQ12" s="172" t="s">
        <v>488</v>
      </c>
      <c r="UR12" s="172" t="s">
        <v>488</v>
      </c>
      <c r="US12" s="172" t="s">
        <v>488</v>
      </c>
      <c r="UT12" s="172" t="s">
        <v>488</v>
      </c>
      <c r="UU12" s="172" t="s">
        <v>488</v>
      </c>
      <c r="UV12" s="186" t="s">
        <v>488</v>
      </c>
      <c r="UW12" s="172" t="s">
        <v>488</v>
      </c>
      <c r="UX12" s="172" t="s">
        <v>488</v>
      </c>
      <c r="UY12" s="172" t="s">
        <v>488</v>
      </c>
      <c r="UZ12" s="172" t="s">
        <v>488</v>
      </c>
      <c r="VA12" s="172" t="s">
        <v>488</v>
      </c>
      <c r="VB12" s="172" t="s">
        <v>488</v>
      </c>
      <c r="VC12" s="172" t="s">
        <v>488</v>
      </c>
      <c r="VD12" s="172" t="s">
        <v>488</v>
      </c>
      <c r="VE12" s="172" t="s">
        <v>488</v>
      </c>
      <c r="VF12" s="172" t="s">
        <v>488</v>
      </c>
      <c r="VG12" s="172" t="s">
        <v>488</v>
      </c>
      <c r="VH12" s="172" t="s">
        <v>488</v>
      </c>
      <c r="VI12" s="172" t="s">
        <v>488</v>
      </c>
      <c r="VJ12" s="172" t="s">
        <v>488</v>
      </c>
      <c r="VK12" s="172" t="s">
        <v>488</v>
      </c>
      <c r="VL12" s="172" t="s">
        <v>488</v>
      </c>
      <c r="VM12" s="172" t="s">
        <v>488</v>
      </c>
      <c r="VN12" s="172" t="s">
        <v>488</v>
      </c>
      <c r="VO12" s="172" t="s">
        <v>488</v>
      </c>
      <c r="VP12" s="172" t="s">
        <v>488</v>
      </c>
      <c r="VQ12" s="172" t="s">
        <v>488</v>
      </c>
      <c r="VR12" s="172" t="s">
        <v>488</v>
      </c>
      <c r="VS12" s="172" t="s">
        <v>488</v>
      </c>
      <c r="VT12" s="172" t="s">
        <v>488</v>
      </c>
      <c r="VU12" s="172" t="s">
        <v>488</v>
      </c>
      <c r="VV12" s="205" t="s">
        <v>488</v>
      </c>
      <c r="VW12" s="172" t="s">
        <v>488</v>
      </c>
      <c r="VX12" s="172" t="s">
        <v>488</v>
      </c>
      <c r="VY12" s="205" t="s">
        <v>488</v>
      </c>
      <c r="VZ12" s="172" t="s">
        <v>488</v>
      </c>
      <c r="WA12" s="172" t="s">
        <v>488</v>
      </c>
      <c r="WB12" s="172" t="s">
        <v>488</v>
      </c>
      <c r="WC12" s="172" t="s">
        <v>488</v>
      </c>
      <c r="WD12" s="172" t="s">
        <v>488</v>
      </c>
      <c r="WE12" s="172" t="s">
        <v>488</v>
      </c>
      <c r="WF12" s="172" t="s">
        <v>488</v>
      </c>
      <c r="WG12" s="172" t="s">
        <v>488</v>
      </c>
      <c r="WH12" s="172" t="s">
        <v>488</v>
      </c>
      <c r="WI12" s="172" t="s">
        <v>488</v>
      </c>
      <c r="WJ12" s="172" t="s">
        <v>488</v>
      </c>
      <c r="WK12" s="172" t="s">
        <v>488</v>
      </c>
      <c r="WL12" s="172" t="s">
        <v>488</v>
      </c>
      <c r="WM12" s="172" t="s">
        <v>488</v>
      </c>
      <c r="WN12" s="172" t="s">
        <v>488</v>
      </c>
      <c r="WO12" s="172" t="s">
        <v>488</v>
      </c>
      <c r="WP12" s="172" t="s">
        <v>488</v>
      </c>
      <c r="WQ12" s="172" t="s">
        <v>488</v>
      </c>
      <c r="WR12" s="172" t="s">
        <v>488</v>
      </c>
      <c r="WS12" s="172" t="s">
        <v>488</v>
      </c>
      <c r="WT12" s="172" t="s">
        <v>488</v>
      </c>
      <c r="WU12" s="172" t="s">
        <v>488</v>
      </c>
      <c r="WV12" s="172" t="s">
        <v>488</v>
      </c>
      <c r="WW12" s="172" t="s">
        <v>488</v>
      </c>
      <c r="WX12" s="172" t="s">
        <v>488</v>
      </c>
      <c r="WY12" s="205" t="s">
        <v>488</v>
      </c>
      <c r="WZ12" s="172" t="s">
        <v>488</v>
      </c>
      <c r="XA12" s="172" t="s">
        <v>488</v>
      </c>
      <c r="XB12" s="186" t="s">
        <v>488</v>
      </c>
      <c r="XC12" s="172" t="s">
        <v>488</v>
      </c>
      <c r="XD12" s="172" t="s">
        <v>488</v>
      </c>
      <c r="XE12" s="172" t="s">
        <v>488</v>
      </c>
      <c r="XF12" s="172" t="s">
        <v>488</v>
      </c>
      <c r="XG12" s="172" t="s">
        <v>488</v>
      </c>
      <c r="XH12" s="172" t="s">
        <v>488</v>
      </c>
      <c r="XI12" s="172" t="s">
        <v>488</v>
      </c>
      <c r="XJ12" s="172" t="s">
        <v>488</v>
      </c>
      <c r="XK12" s="172" t="s">
        <v>488</v>
      </c>
      <c r="XL12" s="172" t="s">
        <v>488</v>
      </c>
      <c r="XM12" s="172" t="s">
        <v>488</v>
      </c>
      <c r="XN12" s="172" t="s">
        <v>488</v>
      </c>
      <c r="XO12" s="172" t="s">
        <v>488</v>
      </c>
      <c r="XP12" s="172" t="s">
        <v>488</v>
      </c>
      <c r="XQ12" s="172" t="s">
        <v>488</v>
      </c>
      <c r="XR12" s="172" t="s">
        <v>488</v>
      </c>
      <c r="XS12" s="172" t="s">
        <v>488</v>
      </c>
      <c r="XT12" s="172" t="s">
        <v>488</v>
      </c>
      <c r="XU12" s="172" t="s">
        <v>488</v>
      </c>
      <c r="XV12" s="205" t="s">
        <v>488</v>
      </c>
      <c r="XW12" s="172" t="s">
        <v>488</v>
      </c>
      <c r="XX12" s="172" t="s">
        <v>488</v>
      </c>
      <c r="XY12" s="172" t="s">
        <v>488</v>
      </c>
      <c r="XZ12" s="172" t="s">
        <v>488</v>
      </c>
      <c r="YA12" s="172" t="s">
        <v>488</v>
      </c>
      <c r="YB12" s="172" t="s">
        <v>488</v>
      </c>
      <c r="YC12" s="172" t="s">
        <v>488</v>
      </c>
      <c r="YD12" s="172" t="s">
        <v>488</v>
      </c>
      <c r="YE12" s="172" t="s">
        <v>488</v>
      </c>
      <c r="YF12" s="205" t="s">
        <v>488</v>
      </c>
      <c r="YG12" s="172" t="s">
        <v>488</v>
      </c>
      <c r="YH12" s="172" t="s">
        <v>488</v>
      </c>
      <c r="YI12" s="172" t="s">
        <v>488</v>
      </c>
      <c r="YJ12" s="172" t="s">
        <v>488</v>
      </c>
      <c r="YK12" s="172" t="s">
        <v>488</v>
      </c>
      <c r="YL12" s="172" t="s">
        <v>488</v>
      </c>
      <c r="YM12" s="172" t="s">
        <v>488</v>
      </c>
      <c r="YN12" s="172" t="s">
        <v>488</v>
      </c>
      <c r="YO12" s="172" t="s">
        <v>488</v>
      </c>
      <c r="YP12" s="172" t="s">
        <v>488</v>
      </c>
      <c r="YQ12" s="172" t="s">
        <v>488</v>
      </c>
      <c r="YR12" s="172" t="s">
        <v>488</v>
      </c>
      <c r="YS12" s="172" t="s">
        <v>488</v>
      </c>
      <c r="YT12" s="172" t="s">
        <v>488</v>
      </c>
      <c r="YU12" s="172" t="s">
        <v>488</v>
      </c>
      <c r="YV12" s="172" t="s">
        <v>488</v>
      </c>
      <c r="YW12" s="172" t="s">
        <v>488</v>
      </c>
      <c r="YX12" s="172" t="s">
        <v>488</v>
      </c>
      <c r="YY12" s="172" t="s">
        <v>488</v>
      </c>
      <c r="YZ12" s="205" t="s">
        <v>488</v>
      </c>
      <c r="ZA12" s="172" t="s">
        <v>488</v>
      </c>
      <c r="ZB12" s="172" t="s">
        <v>488</v>
      </c>
      <c r="ZC12" s="172" t="s">
        <v>488</v>
      </c>
      <c r="ZD12" s="172" t="s">
        <v>488</v>
      </c>
      <c r="ZE12" s="172" t="s">
        <v>488</v>
      </c>
      <c r="ZF12" s="172" t="s">
        <v>488</v>
      </c>
      <c r="ZG12" s="172" t="s">
        <v>488</v>
      </c>
      <c r="ZH12" s="172" t="s">
        <v>488</v>
      </c>
      <c r="ZI12" s="172" t="s">
        <v>488</v>
      </c>
      <c r="ZJ12" s="172" t="s">
        <v>488</v>
      </c>
      <c r="ZK12" s="206" t="n">
        <v>2281</v>
      </c>
      <c r="ZL12" s="129" t="n">
        <v>2406</v>
      </c>
      <c r="ZM12" s="13" t="s">
        <v>488</v>
      </c>
      <c r="ZN12" s="119" t="s">
        <v>488</v>
      </c>
      <c r="ZO12" s="207" t="s">
        <v>488</v>
      </c>
      <c r="ZP12" s="208" t="s">
        <v>488</v>
      </c>
      <c r="ZQ12" s="208" t="s">
        <v>488</v>
      </c>
      <c r="ZR12" s="208" t="s">
        <v>488</v>
      </c>
      <c r="ZS12" s="174" t="s">
        <v>489</v>
      </c>
      <c r="ZT12" s="172" t="s">
        <v>489</v>
      </c>
      <c r="ZU12" s="172" t="s">
        <v>489</v>
      </c>
      <c r="ZV12" s="172" t="s">
        <v>489</v>
      </c>
      <c r="ZW12" s="172" t="s">
        <v>489</v>
      </c>
      <c r="ZX12" s="172" t="s">
        <v>489</v>
      </c>
      <c r="ZY12" s="179" t="s">
        <v>489</v>
      </c>
      <c r="ZZ12" s="172" t="s">
        <v>489</v>
      </c>
      <c r="AAA12" s="179" t="s">
        <v>489</v>
      </c>
      <c r="AAB12" s="172" t="s">
        <v>489</v>
      </c>
      <c r="AAC12" s="179" t="s">
        <v>489</v>
      </c>
      <c r="AAD12" s="172" t="s">
        <v>489</v>
      </c>
      <c r="AAE12" s="172" t="s">
        <v>489</v>
      </c>
      <c r="AAF12" s="172" t="s">
        <v>489</v>
      </c>
      <c r="AAG12" s="179" t="s">
        <v>489</v>
      </c>
      <c r="AAH12" s="172" t="s">
        <v>489</v>
      </c>
      <c r="AAI12" s="179" t="s">
        <v>489</v>
      </c>
      <c r="AAJ12" s="172" t="s">
        <v>489</v>
      </c>
      <c r="AAK12" s="179" t="s">
        <v>489</v>
      </c>
      <c r="AAL12" s="172" t="s">
        <v>489</v>
      </c>
      <c r="AAM12" s="179" t="s">
        <v>489</v>
      </c>
      <c r="AAN12" s="172" t="s">
        <v>489</v>
      </c>
      <c r="AAO12" s="179" t="s">
        <v>489</v>
      </c>
      <c r="AAP12" s="172" t="s">
        <v>489</v>
      </c>
      <c r="AAQ12" s="209" t="s">
        <v>489</v>
      </c>
      <c r="AAR12" s="237" t="s">
        <v>489</v>
      </c>
      <c r="AAS12" s="238" t="s">
        <v>489</v>
      </c>
      <c r="AAT12" s="238" t="s">
        <v>489</v>
      </c>
      <c r="AAU12" s="238" t="s">
        <v>489</v>
      </c>
      <c r="AAV12" s="239" t="s">
        <v>488</v>
      </c>
      <c r="AAW12" s="184" t="s">
        <v>488</v>
      </c>
      <c r="AAX12" s="184" t="s">
        <v>488</v>
      </c>
      <c r="AAY12" s="184" t="s">
        <v>488</v>
      </c>
      <c r="AAZ12" s="184" t="s">
        <v>488</v>
      </c>
      <c r="ABA12" s="184" t="s">
        <v>488</v>
      </c>
      <c r="ABB12" s="184" t="s">
        <v>488</v>
      </c>
      <c r="ABC12" s="184" t="s">
        <v>488</v>
      </c>
      <c r="ABD12" s="184" t="s">
        <v>488</v>
      </c>
      <c r="ABE12" s="184" t="s">
        <v>488</v>
      </c>
      <c r="ABF12" s="184" t="s">
        <v>488</v>
      </c>
      <c r="ABG12" s="185" t="s">
        <v>488</v>
      </c>
      <c r="ABH12" s="184" t="s">
        <v>488</v>
      </c>
      <c r="ABI12" s="184" t="s">
        <v>488</v>
      </c>
      <c r="ABJ12" s="184" t="s">
        <v>488</v>
      </c>
      <c r="ABK12" s="184" t="s">
        <v>488</v>
      </c>
      <c r="ABL12" s="184" t="s">
        <v>488</v>
      </c>
      <c r="ABM12" s="184" t="s">
        <v>488</v>
      </c>
      <c r="ABN12" s="184" t="s">
        <v>488</v>
      </c>
      <c r="ABO12" s="184" t="s">
        <v>488</v>
      </c>
      <c r="ABP12" s="184" t="s">
        <v>488</v>
      </c>
      <c r="ABQ12" s="184" t="s">
        <v>488</v>
      </c>
      <c r="ABR12" s="184" t="s">
        <v>488</v>
      </c>
      <c r="ABS12" s="185" t="s">
        <v>488</v>
      </c>
      <c r="ABT12" s="184" t="s">
        <v>488</v>
      </c>
      <c r="ABU12" s="184" t="s">
        <v>488</v>
      </c>
      <c r="ABV12" s="185" t="s">
        <v>488</v>
      </c>
      <c r="ABW12" s="231" t="s">
        <v>490</v>
      </c>
      <c r="ABX12" s="215" t="s">
        <v>490</v>
      </c>
      <c r="ABY12" s="215" t="s">
        <v>490</v>
      </c>
      <c r="ABZ12" s="215" t="s">
        <v>490</v>
      </c>
      <c r="ACA12" s="215" t="s">
        <v>490</v>
      </c>
      <c r="ACB12" s="215" t="s">
        <v>490</v>
      </c>
      <c r="ACC12" s="215" t="s">
        <v>490</v>
      </c>
      <c r="ACD12" s="215" t="s">
        <v>490</v>
      </c>
      <c r="ACE12" s="215" t="s">
        <v>490</v>
      </c>
      <c r="ACF12" s="215" t="s">
        <v>490</v>
      </c>
      <c r="ACG12" s="215" t="s">
        <v>490</v>
      </c>
      <c r="ACH12" s="226" t="s">
        <v>490</v>
      </c>
      <c r="ACI12" s="215" t="s">
        <v>490</v>
      </c>
      <c r="ACJ12" s="215" t="s">
        <v>490</v>
      </c>
      <c r="ACK12" s="215" t="s">
        <v>490</v>
      </c>
      <c r="ACL12" s="215" t="s">
        <v>490</v>
      </c>
      <c r="ACM12" s="215" t="s">
        <v>490</v>
      </c>
      <c r="ACN12" s="215" t="s">
        <v>490</v>
      </c>
      <c r="ACO12" s="215" t="s">
        <v>490</v>
      </c>
      <c r="ACP12" s="215" t="s">
        <v>490</v>
      </c>
      <c r="ACQ12" s="215" t="s">
        <v>490</v>
      </c>
      <c r="ACR12" s="215" t="s">
        <v>490</v>
      </c>
      <c r="ACS12" s="215" t="s">
        <v>490</v>
      </c>
      <c r="ACT12" s="215" t="s">
        <v>490</v>
      </c>
      <c r="ACU12" s="215" t="s">
        <v>490</v>
      </c>
      <c r="ACV12" s="215" t="s">
        <v>490</v>
      </c>
      <c r="ACW12" s="215" t="s">
        <v>490</v>
      </c>
      <c r="ACX12" s="215" t="s">
        <v>490</v>
      </c>
      <c r="ACY12" s="215" t="s">
        <v>490</v>
      </c>
      <c r="ACZ12" s="215" t="s">
        <v>490</v>
      </c>
      <c r="ADA12" s="215" t="s">
        <v>490</v>
      </c>
      <c r="ADB12" s="215" t="s">
        <v>490</v>
      </c>
      <c r="ADC12" s="215" t="s">
        <v>490</v>
      </c>
      <c r="ADD12" s="215" t="s">
        <v>490</v>
      </c>
      <c r="ADE12" s="215" t="s">
        <v>490</v>
      </c>
      <c r="ADF12" s="215" t="s">
        <v>490</v>
      </c>
      <c r="ADG12" s="215" t="s">
        <v>490</v>
      </c>
      <c r="ADH12" s="215" t="s">
        <v>490</v>
      </c>
      <c r="ADI12" s="215" t="s">
        <v>490</v>
      </c>
      <c r="ADJ12" s="215" t="s">
        <v>490</v>
      </c>
      <c r="ADK12" s="231" t="s">
        <v>490</v>
      </c>
      <c r="ADL12" s="215" t="s">
        <v>490</v>
      </c>
      <c r="ADM12" s="215" t="s">
        <v>490</v>
      </c>
      <c r="ADN12" s="215" t="s">
        <v>490</v>
      </c>
      <c r="ADO12" s="215" t="s">
        <v>490</v>
      </c>
      <c r="ADP12" s="226" t="s">
        <v>490</v>
      </c>
      <c r="ADQ12" s="216" t="s">
        <v>490</v>
      </c>
      <c r="ADR12" s="184" t="s">
        <v>490</v>
      </c>
      <c r="ADS12" s="184" t="s">
        <v>490</v>
      </c>
      <c r="ADT12" s="216" t="s">
        <v>488</v>
      </c>
      <c r="ADU12" s="184" t="s">
        <v>488</v>
      </c>
      <c r="ADV12" s="185" t="s">
        <v>488</v>
      </c>
      <c r="ADW12" s="216" t="s">
        <v>488</v>
      </c>
      <c r="ADX12" s="184" t="s">
        <v>488</v>
      </c>
      <c r="ADY12" s="184" t="s">
        <v>488</v>
      </c>
      <c r="ADZ12" s="184" t="s">
        <v>488</v>
      </c>
      <c r="AEA12" s="184" t="s">
        <v>488</v>
      </c>
      <c r="AEB12" s="184" t="s">
        <v>488</v>
      </c>
      <c r="AEC12" s="184" t="s">
        <v>488</v>
      </c>
      <c r="AED12" s="184" t="s">
        <v>488</v>
      </c>
      <c r="AEE12" s="184" t="s">
        <v>488</v>
      </c>
      <c r="AEF12" s="185" t="s">
        <v>488</v>
      </c>
      <c r="AEG12" s="216" t="s">
        <v>488</v>
      </c>
      <c r="AEH12" s="184" t="s">
        <v>488</v>
      </c>
      <c r="AEI12" s="184" t="s">
        <v>488</v>
      </c>
      <c r="AEJ12" s="216" t="s">
        <v>488</v>
      </c>
      <c r="AEK12" s="184" t="s">
        <v>488</v>
      </c>
      <c r="AEL12" s="184" t="s">
        <v>488</v>
      </c>
      <c r="AEM12" s="184" t="s">
        <v>488</v>
      </c>
      <c r="AEN12" s="216" t="s">
        <v>488</v>
      </c>
      <c r="AEO12" s="185" t="s">
        <v>488</v>
      </c>
      <c r="AEP12" s="217" t="s">
        <v>488</v>
      </c>
      <c r="AEQ12" s="203" t="s">
        <v>488</v>
      </c>
      <c r="AER12" s="203" t="s">
        <v>488</v>
      </c>
      <c r="AES12" s="203" t="s">
        <v>488</v>
      </c>
      <c r="AET12" s="203" t="s">
        <v>488</v>
      </c>
      <c r="AEU12" s="203" t="s">
        <v>488</v>
      </c>
      <c r="AEV12" s="203" t="s">
        <v>488</v>
      </c>
      <c r="AEW12" s="203" t="s">
        <v>488</v>
      </c>
      <c r="AEX12" s="202" t="s">
        <v>488</v>
      </c>
      <c r="AEY12" s="218" t="s">
        <v>488</v>
      </c>
      <c r="AEZ12" s="219" t="s">
        <v>488</v>
      </c>
      <c r="AFA12" s="219" t="s">
        <v>488</v>
      </c>
      <c r="AFB12" s="220" t="s">
        <v>488</v>
      </c>
      <c r="AFC12" s="159"/>
      <c r="AFD12" s="14"/>
      <c r="AFE12" s="14"/>
      <c r="AFF12" s="14"/>
      <c r="AFG12" s="14"/>
      <c r="AFH12" s="14"/>
      <c r="AFI12" s="14"/>
      <c r="AFJ12" s="160"/>
      <c r="AFK12" s="189" t="n">
        <v>527</v>
      </c>
      <c r="AFL12" s="189" t="n">
        <v>170</v>
      </c>
      <c r="AFM12" s="189" t="n">
        <v>113</v>
      </c>
      <c r="AFN12" s="189" t="n">
        <v>2381</v>
      </c>
      <c r="AFO12" s="189" t="n">
        <v>914</v>
      </c>
      <c r="AFP12" s="189" t="n">
        <v>1002</v>
      </c>
      <c r="AFQ12" s="189" t="n">
        <v>359</v>
      </c>
      <c r="AFR12" s="189" t="n">
        <v>70</v>
      </c>
      <c r="AFS12" s="224" t="n">
        <v>92</v>
      </c>
      <c r="AFT12" s="189" t="n">
        <v>452</v>
      </c>
      <c r="AFU12" s="189" t="n">
        <v>723</v>
      </c>
      <c r="AFV12" s="189" t="n">
        <v>5461</v>
      </c>
      <c r="AFW12" s="189" t="n">
        <v>15412</v>
      </c>
      <c r="AFX12" s="223" t="n">
        <v>35.4334284972748</v>
      </c>
      <c r="AFY12" s="192" t="n">
        <v>9</v>
      </c>
      <c r="AFZ12" s="189" t="n">
        <v>35</v>
      </c>
      <c r="AGA12" s="189" t="n">
        <v>0</v>
      </c>
      <c r="AGB12" s="189" t="n">
        <v>0</v>
      </c>
      <c r="AGC12" s="189" t="n">
        <v>9</v>
      </c>
      <c r="AGD12" s="189" t="n">
        <v>35</v>
      </c>
      <c r="AGE12" s="189" t="n">
        <v>9</v>
      </c>
      <c r="AGF12" s="189" t="n">
        <v>28</v>
      </c>
      <c r="AGG12" s="189" t="n">
        <v>7</v>
      </c>
      <c r="AGH12" s="189" t="n">
        <v>22</v>
      </c>
      <c r="AGI12" s="189" t="n">
        <v>0</v>
      </c>
      <c r="AGJ12" s="189" t="n">
        <v>23</v>
      </c>
      <c r="AGK12" s="189" t="n">
        <v>0</v>
      </c>
      <c r="AGL12" s="224" t="n">
        <v>11</v>
      </c>
      <c r="AGM12" s="189" t="n">
        <v>40513</v>
      </c>
      <c r="AGN12" s="189" t="s">
        <v>488</v>
      </c>
      <c r="AGO12" s="189" t="s">
        <v>488</v>
      </c>
      <c r="AGP12" s="189" t="s">
        <v>488</v>
      </c>
      <c r="AGQ12" s="189" t="s">
        <v>488</v>
      </c>
      <c r="AGR12" s="193" t="s">
        <v>488</v>
      </c>
      <c r="AGS12" s="192" t="n">
        <v>3</v>
      </c>
      <c r="AGT12" s="189" t="n">
        <v>58381</v>
      </c>
      <c r="AGU12" s="189" t="n">
        <v>2</v>
      </c>
      <c r="AGV12" s="189" t="n">
        <v>28</v>
      </c>
      <c r="AGW12" s="225" t="n">
        <v>0.2171</v>
      </c>
      <c r="AGX12" s="189" t="n">
        <v>112</v>
      </c>
      <c r="AGY12" s="225" t="n">
        <v>0.873</v>
      </c>
      <c r="AGZ12" s="189" t="s">
        <v>491</v>
      </c>
      <c r="AHA12" s="189" t="n">
        <v>581</v>
      </c>
      <c r="AHB12" s="189" t="s">
        <v>488</v>
      </c>
      <c r="AHC12" s="189" t="s">
        <v>488</v>
      </c>
      <c r="AHD12" s="189" t="s">
        <v>488</v>
      </c>
      <c r="AHE12" s="225" t="n">
        <v>100</v>
      </c>
      <c r="AHF12" s="189" t="n">
        <v>9214</v>
      </c>
      <c r="AHG12" s="189" t="n">
        <v>868</v>
      </c>
      <c r="AHH12" s="173" t="n">
        <v>6.76580229904768</v>
      </c>
      <c r="AHI12" s="189" t="n">
        <v>2495.56</v>
      </c>
      <c r="AHJ12" s="189" t="s">
        <v>488</v>
      </c>
      <c r="AHK12" s="189" t="s">
        <v>488</v>
      </c>
      <c r="AHL12" s="189" t="s">
        <v>488</v>
      </c>
      <c r="AHM12" s="189" t="s">
        <v>488</v>
      </c>
      <c r="AHN12" s="192" t="n">
        <v>56803</v>
      </c>
      <c r="AHO12" s="189" t="n">
        <v>40624</v>
      </c>
      <c r="AHP12" s="189" t="n">
        <v>750</v>
      </c>
      <c r="AHQ12" s="189" t="n">
        <v>496</v>
      </c>
      <c r="AHR12" s="189" t="n">
        <v>1911</v>
      </c>
      <c r="AHS12" s="189" t="n">
        <v>1121</v>
      </c>
      <c r="AHT12" s="189" t="n">
        <v>1032</v>
      </c>
      <c r="AHU12" s="189" t="n">
        <v>707</v>
      </c>
      <c r="AHV12" s="189" t="n">
        <v>1072</v>
      </c>
      <c r="AHW12" s="189" t="n">
        <v>774</v>
      </c>
      <c r="AHX12" s="189" t="n">
        <v>5871</v>
      </c>
      <c r="AHY12" s="189" t="n">
        <v>3618</v>
      </c>
      <c r="AHZ12" s="189" t="n">
        <v>10981</v>
      </c>
      <c r="AIA12" s="189" t="n">
        <v>6719</v>
      </c>
      <c r="AIB12" s="189" t="n">
        <v>15421</v>
      </c>
      <c r="AIC12" s="189" t="n">
        <v>10302</v>
      </c>
      <c r="AID12" s="189" t="n">
        <v>3780</v>
      </c>
      <c r="AIE12" s="189" t="n">
        <v>2999</v>
      </c>
      <c r="AIF12" s="189" t="n">
        <v>15985</v>
      </c>
      <c r="AIG12" s="189" t="n">
        <v>13888</v>
      </c>
      <c r="AIH12" s="189" t="n">
        <v>780</v>
      </c>
      <c r="AII12" s="189" t="n">
        <v>564</v>
      </c>
      <c r="AIJ12" s="192" t="s">
        <v>488</v>
      </c>
      <c r="AIK12" s="224" t="s">
        <v>488</v>
      </c>
      <c r="AIL12" s="215" t="s">
        <v>488</v>
      </c>
      <c r="AIM12" s="215" t="s">
        <v>488</v>
      </c>
      <c r="AIN12" s="215" t="s">
        <v>488</v>
      </c>
      <c r="AIO12" s="215" t="s">
        <v>488</v>
      </c>
      <c r="AIP12" s="215" t="s">
        <v>488</v>
      </c>
      <c r="AIQ12" s="215" t="s">
        <v>488</v>
      </c>
      <c r="AIR12" s="215" t="s">
        <v>488</v>
      </c>
      <c r="AIS12" s="215" t="s">
        <v>488</v>
      </c>
      <c r="AIT12" s="215" t="s">
        <v>488</v>
      </c>
      <c r="AIU12" s="215" t="s">
        <v>488</v>
      </c>
      <c r="AIV12" s="215" t="s">
        <v>488</v>
      </c>
      <c r="AIW12" s="226" t="s">
        <v>488</v>
      </c>
      <c r="AIX12" s="197" t="s">
        <v>488</v>
      </c>
      <c r="AIY12" s="193" t="s">
        <v>488</v>
      </c>
      <c r="AIZ12" s="193" t="s">
        <v>488</v>
      </c>
      <c r="AJA12" s="193" t="s">
        <v>488</v>
      </c>
      <c r="AJB12" s="193" t="s">
        <v>488</v>
      </c>
      <c r="AJC12" s="193" t="s">
        <v>488</v>
      </c>
      <c r="AJD12" s="193" t="s">
        <v>488</v>
      </c>
      <c r="AJE12" s="193" t="s">
        <v>488</v>
      </c>
      <c r="AJF12" s="193" t="s">
        <v>488</v>
      </c>
      <c r="AJG12" s="193" t="s">
        <v>488</v>
      </c>
      <c r="AJH12" s="193" t="s">
        <v>488</v>
      </c>
      <c r="AJI12" s="193" t="s">
        <v>488</v>
      </c>
      <c r="AJJ12" s="193" t="s">
        <v>488</v>
      </c>
      <c r="AJK12" s="193" t="s">
        <v>488</v>
      </c>
      <c r="AJL12" s="193" t="s">
        <v>488</v>
      </c>
      <c r="AJM12" s="193" t="s">
        <v>488</v>
      </c>
      <c r="AJN12" s="193" t="s">
        <v>488</v>
      </c>
      <c r="AJO12" s="193" t="s">
        <v>488</v>
      </c>
      <c r="AJP12" s="193" t="s">
        <v>488</v>
      </c>
      <c r="AJQ12" s="193" t="s">
        <v>488</v>
      </c>
      <c r="AJR12" s="193" t="s">
        <v>488</v>
      </c>
      <c r="AJS12" s="193" t="s">
        <v>488</v>
      </c>
      <c r="AJT12" s="193" t="s">
        <v>488</v>
      </c>
      <c r="AJU12" s="193" t="s">
        <v>488</v>
      </c>
      <c r="AJV12" s="193" t="s">
        <v>488</v>
      </c>
      <c r="AJW12" s="193" t="s">
        <v>488</v>
      </c>
      <c r="AJX12" s="193" t="s">
        <v>488</v>
      </c>
      <c r="AJY12" s="193" t="s">
        <v>488</v>
      </c>
      <c r="AJZ12" s="193" t="s">
        <v>488</v>
      </c>
      <c r="AKA12" s="193" t="s">
        <v>488</v>
      </c>
      <c r="AKB12" s="197" t="s">
        <v>488</v>
      </c>
      <c r="AKC12" s="202" t="s">
        <v>488</v>
      </c>
      <c r="AKD12" s="200" t="s">
        <v>488</v>
      </c>
      <c r="AKE12" s="182" t="s">
        <v>488</v>
      </c>
      <c r="AKF12" s="182" t="s">
        <v>488</v>
      </c>
      <c r="AKG12" s="182" t="s">
        <v>488</v>
      </c>
      <c r="AKH12" s="201" t="s">
        <v>488</v>
      </c>
      <c r="AKI12" s="197" t="s">
        <v>488</v>
      </c>
      <c r="AKJ12" s="202" t="s">
        <v>488</v>
      </c>
      <c r="AKK12" s="139" t="n">
        <v>5411</v>
      </c>
      <c r="AKL12" s="172" t="n">
        <v>6572</v>
      </c>
      <c r="AKM12" s="172" t="n">
        <v>174</v>
      </c>
      <c r="AKN12" s="172" t="n">
        <v>456</v>
      </c>
      <c r="AKO12" s="193" t="s">
        <v>488</v>
      </c>
      <c r="AKP12" s="202" t="s">
        <v>488</v>
      </c>
      <c r="AKQ12" s="193" t="s">
        <v>488</v>
      </c>
      <c r="AKR12" s="193" t="s">
        <v>488</v>
      </c>
      <c r="AKS12" s="193" t="s">
        <v>488</v>
      </c>
      <c r="AKT12" s="193" t="s">
        <v>488</v>
      </c>
      <c r="AKU12" s="192" t="n">
        <v>2403</v>
      </c>
      <c r="AKV12" s="189" t="n">
        <v>2827</v>
      </c>
      <c r="AKW12" s="189" t="n">
        <v>6311</v>
      </c>
      <c r="AKX12" s="189" t="n">
        <v>7220</v>
      </c>
      <c r="AKY12" s="189"/>
      <c r="AKZ12" s="189"/>
      <c r="ALA12" s="189"/>
      <c r="ALB12" s="189"/>
      <c r="ALC12" s="189" t="s">
        <v>488</v>
      </c>
      <c r="ALD12" s="189" t="s">
        <v>488</v>
      </c>
      <c r="ALE12" s="189" t="s">
        <v>488</v>
      </c>
      <c r="ALF12" s="224" t="s">
        <v>488</v>
      </c>
      <c r="ALG12" s="227"/>
      <c r="ALT12" s="229"/>
      <c r="ALU12" s="236" t="n">
        <v>43342</v>
      </c>
      <c r="ALV12" s="236" t="n">
        <v>23561</v>
      </c>
      <c r="ALW12" s="236" t="n">
        <v>166609</v>
      </c>
      <c r="ALX12" s="236" t="n">
        <v>162184</v>
      </c>
      <c r="ALY12" s="236" t="n">
        <v>148066</v>
      </c>
      <c r="ALZ12" s="236" t="n">
        <v>154777</v>
      </c>
      <c r="AMA12" s="236" t="n">
        <v>94858</v>
      </c>
      <c r="AMB12" s="236" t="n">
        <v>89335</v>
      </c>
      <c r="AMC12" s="236" t="n">
        <v>282344</v>
      </c>
      <c r="AMD12" s="236" t="n">
        <v>255298</v>
      </c>
      <c r="AME12" s="236" t="n">
        <v>157887</v>
      </c>
      <c r="AMF12" s="236" t="n">
        <v>144556</v>
      </c>
      <c r="AMG12" s="236" t="n">
        <v>126491</v>
      </c>
      <c r="AMH12" s="236" t="n">
        <v>169975</v>
      </c>
      <c r="AMI12" s="236" t="n">
        <v>9168</v>
      </c>
      <c r="AMJ12" s="236" t="n">
        <v>41408</v>
      </c>
    </row>
    <row r="13" s="228" customFormat="true" ht="18" hidden="false" customHeight="true" outlineLevel="0" collapsed="false">
      <c r="A13" s="171" t="s">
        <v>497</v>
      </c>
      <c r="B13" s="171"/>
      <c r="C13" s="139" t="n">
        <v>1305410</v>
      </c>
      <c r="D13" s="172" t="n">
        <v>1301384</v>
      </c>
      <c r="E13" s="173" t="n">
        <v>100.309362955131</v>
      </c>
      <c r="F13" s="172" t="n">
        <v>494763</v>
      </c>
      <c r="G13" s="172" t="n">
        <v>309359</v>
      </c>
      <c r="H13" s="173" t="n">
        <v>159.931665152784</v>
      </c>
      <c r="I13" s="172" t="n">
        <v>101411</v>
      </c>
      <c r="J13" s="172" t="n">
        <v>89119</v>
      </c>
      <c r="K13" s="173" t="n">
        <v>113.792793904779</v>
      </c>
      <c r="L13" s="174" t="n">
        <v>262965</v>
      </c>
      <c r="M13" s="175" t="n">
        <v>242402</v>
      </c>
      <c r="N13" s="175" t="n">
        <v>937133</v>
      </c>
      <c r="O13" s="175" t="n">
        <v>950607</v>
      </c>
      <c r="P13" s="175" t="n">
        <v>105312</v>
      </c>
      <c r="Q13" s="175" t="n">
        <v>108375</v>
      </c>
      <c r="R13" s="176" t="n">
        <v>20.1442458691139</v>
      </c>
      <c r="S13" s="176" t="n">
        <v>18.6264776576322</v>
      </c>
      <c r="T13" s="176" t="n">
        <v>71.7884036432998</v>
      </c>
      <c r="U13" s="176" t="n">
        <v>73.0458496492964</v>
      </c>
      <c r="V13" s="176" t="n">
        <v>8.06735048758628</v>
      </c>
      <c r="W13" s="176" t="n">
        <v>8.32767269307138</v>
      </c>
      <c r="X13" s="176" t="s">
        <v>488</v>
      </c>
      <c r="Y13" s="177" t="s">
        <v>488</v>
      </c>
      <c r="Z13" s="178" t="n">
        <v>5.38191743516361</v>
      </c>
      <c r="AA13" s="179" t="n">
        <v>9.28954883101211</v>
      </c>
      <c r="AB13" s="175" t="n">
        <v>12702</v>
      </c>
      <c r="AC13" s="179" t="n">
        <f aca="false">AB13*1000/($C13+$C12)*2</f>
        <v>9.75638981316767</v>
      </c>
      <c r="AD13" s="175" t="n">
        <v>11901</v>
      </c>
      <c r="AE13" s="233" t="n">
        <f aca="false">AD13*1000/($D13+$D12)*2</f>
        <v>9.18715912906874</v>
      </c>
      <c r="AF13" s="179" t="n">
        <v>106.730526846484</v>
      </c>
      <c r="AG13" s="175" t="n">
        <v>8220</v>
      </c>
      <c r="AH13" s="179" t="n">
        <f aca="false">AG13*1000/($C13+$C12)*2</f>
        <v>6.31377139538956</v>
      </c>
      <c r="AI13" s="175" t="n">
        <v>5267</v>
      </c>
      <c r="AJ13" s="233" t="n">
        <f aca="false">AI13*1000/($D13+$D12)*2</f>
        <v>4.06594127659903</v>
      </c>
      <c r="AK13" s="175" t="n">
        <v>63659</v>
      </c>
      <c r="AL13" s="175" t="n">
        <v>79189</v>
      </c>
      <c r="AM13" s="179" t="n">
        <v>80.388690348407</v>
      </c>
      <c r="AN13" s="175" t="n">
        <v>61153</v>
      </c>
      <c r="AO13" s="175" t="n">
        <v>73845</v>
      </c>
      <c r="AP13" s="181" t="n">
        <v>82.8126481142935</v>
      </c>
      <c r="AQ13" s="182" t="n">
        <v>11538</v>
      </c>
      <c r="AR13" s="182" t="n">
        <v>13397</v>
      </c>
      <c r="AS13" s="182" t="n">
        <v>4738</v>
      </c>
      <c r="AT13" s="182" t="n">
        <v>5009</v>
      </c>
      <c r="AU13" s="182" t="n">
        <v>6800</v>
      </c>
      <c r="AV13" s="182" t="n">
        <v>8388</v>
      </c>
      <c r="AW13" s="177" t="n">
        <v>86.1237590505337</v>
      </c>
      <c r="AX13" s="174" t="n">
        <v>1042445</v>
      </c>
      <c r="AY13" s="175" t="n">
        <v>1058982</v>
      </c>
      <c r="AZ13" s="175" t="n">
        <v>401454</v>
      </c>
      <c r="BA13" s="175" t="n">
        <v>339282</v>
      </c>
      <c r="BB13" s="175" t="n">
        <v>559061</v>
      </c>
      <c r="BC13" s="175" t="n">
        <v>562238</v>
      </c>
      <c r="BD13" s="175" t="n">
        <v>60123</v>
      </c>
      <c r="BE13" s="175" t="n">
        <v>72000</v>
      </c>
      <c r="BF13" s="175" t="n">
        <v>21807</v>
      </c>
      <c r="BG13" s="183" t="n">
        <v>85462</v>
      </c>
      <c r="BH13" s="174" t="n">
        <v>103685</v>
      </c>
      <c r="BI13" s="175" t="n">
        <v>95239</v>
      </c>
      <c r="BJ13" s="175" t="n">
        <v>99796</v>
      </c>
      <c r="BK13" s="175" t="n">
        <v>89765</v>
      </c>
      <c r="BL13" s="175" t="n">
        <v>94429</v>
      </c>
      <c r="BM13" s="175" t="n">
        <v>74393</v>
      </c>
      <c r="BN13" s="175" t="n">
        <v>47148</v>
      </c>
      <c r="BO13" s="175" t="n">
        <v>32293</v>
      </c>
      <c r="BP13" s="175" t="n">
        <v>22514</v>
      </c>
      <c r="BQ13" s="175" t="n">
        <v>17429</v>
      </c>
      <c r="BR13" s="175" t="n">
        <v>33882</v>
      </c>
      <c r="BS13" s="183" t="n">
        <v>30163</v>
      </c>
      <c r="BT13" s="184" t="n">
        <f aca="false">BH13/(BH13+CF13+DD13+EB13)*100</f>
        <v>99.8940218700323</v>
      </c>
      <c r="BU13" s="184" t="n">
        <f aca="false">BI13/(BI13+CG13+DE13+EC13)*100</f>
        <v>99.452815805687</v>
      </c>
      <c r="BV13" s="184" t="n">
        <f aca="false">BJ13/(BJ13+CH13+DF13+ED13)*100</f>
        <v>97.1827556992472</v>
      </c>
      <c r="BW13" s="184" t="n">
        <f aca="false">BK13/(BK13+CI13+DG13+EE13)*100</f>
        <v>92.1725469256993</v>
      </c>
      <c r="BX13" s="184" t="n">
        <f aca="false">BL13/(BL13+CJ13+DH13+EF13)*100</f>
        <v>79.9141863358242</v>
      </c>
      <c r="BY13" s="184" t="n">
        <f aca="false">BM13/(BM13+CK13+DI13+EG13)*100</f>
        <v>64.183907649302</v>
      </c>
      <c r="BZ13" s="184" t="n">
        <f aca="false">BN13/(BN13+CL13+DJ13+EH13)*100</f>
        <v>44.9118395107593</v>
      </c>
      <c r="CA13" s="184" t="n">
        <f aca="false">BO13/(BO13+CM13+DK13+EI13)*100</f>
        <v>29.7625850214743</v>
      </c>
      <c r="CB13" s="184" t="n">
        <f aca="false">BP13/(BP13+CN13+DL13+EJ13)*100</f>
        <v>21.660365014768</v>
      </c>
      <c r="CC13" s="184" t="n">
        <f aca="false">BQ13/(BQ13+CO13+DM13+EK13)*100</f>
        <v>15.6462646103022</v>
      </c>
      <c r="CD13" s="184" t="n">
        <f aca="false">BR13/(BR13+CP13+DN13+EL13)*100</f>
        <v>6.65817740204921</v>
      </c>
      <c r="CE13" s="185" t="n">
        <f aca="false">BS13/(BS13+CQ13+DO13+EM13)*100</f>
        <v>5.69082069094333</v>
      </c>
      <c r="CF13" s="172" t="n">
        <v>103</v>
      </c>
      <c r="CG13" s="172" t="n">
        <v>475</v>
      </c>
      <c r="CH13" s="172" t="n">
        <v>2552</v>
      </c>
      <c r="CI13" s="172" t="n">
        <v>6590</v>
      </c>
      <c r="CJ13" s="172" t="n">
        <v>21123</v>
      </c>
      <c r="CK13" s="172" t="n">
        <v>36719</v>
      </c>
      <c r="CL13" s="172" t="n">
        <v>51672</v>
      </c>
      <c r="CM13" s="172" t="n">
        <v>67030</v>
      </c>
      <c r="CN13" s="172" t="n">
        <v>72125</v>
      </c>
      <c r="CO13" s="172" t="n">
        <v>81321</v>
      </c>
      <c r="CP13" s="172" t="n">
        <v>411486</v>
      </c>
      <c r="CQ13" s="186" t="n">
        <v>370103</v>
      </c>
      <c r="CR13" s="184" t="n">
        <f aca="false">CF13/(BH13+CF13+DD13+EB13)*100</f>
        <v>0.0992340671515969</v>
      </c>
      <c r="CS13" s="184" t="n">
        <f aca="false">CG13/(BI13+CG13+DE13+EC13)*100</f>
        <v>0.4960162066769</v>
      </c>
      <c r="CT13" s="184" t="n">
        <f aca="false">CH13/(BJ13+CH13+DF13+ED13)*100</f>
        <v>2.48517367975148</v>
      </c>
      <c r="CU13" s="184" t="n">
        <f aca="false">CI13/(BK13+CI13+DG13+EE13)*100</f>
        <v>6.76674744321682</v>
      </c>
      <c r="CV13" s="184" t="n">
        <f aca="false">CJ13/(BL13+CJ13+DH13+EF13)*100</f>
        <v>17.8761541260801</v>
      </c>
      <c r="CW13" s="184" t="n">
        <f aca="false">CK13/(BM13+CK13+DI13+EG13)*100</f>
        <v>31.6799820544234</v>
      </c>
      <c r="CX13" s="184" t="n">
        <f aca="false">CL13/(BN13+CL13+DJ13+EH13)*100</f>
        <v>49.2212728259938</v>
      </c>
      <c r="CY13" s="184" t="n">
        <f aca="false">CM13/(BO13+CM13+DK13+EI13)*100</f>
        <v>61.7776630845514</v>
      </c>
      <c r="CZ13" s="184" t="n">
        <f aca="false">CN13/(BP13+CN13+DL13+EJ13)*100</f>
        <v>69.3903272048566</v>
      </c>
      <c r="DA13" s="184" t="n">
        <f aca="false">CO13/(BQ13+CO13+DM13+EK13)*100</f>
        <v>73.0030342747365</v>
      </c>
      <c r="DB13" s="184" t="n">
        <f aca="false">CP13/(BR13+CP13+DN13+EL13)*100</f>
        <v>80.8614245457654</v>
      </c>
      <c r="DC13" s="184" t="n">
        <f aca="false">CQ13/(BS13+CQ13+DO13+EM13)*100</f>
        <v>69.8269339979511</v>
      </c>
      <c r="DD13" s="139" t="n">
        <v>7</v>
      </c>
      <c r="DE13" s="172" t="n">
        <v>49</v>
      </c>
      <c r="DF13" s="172" t="n">
        <v>338</v>
      </c>
      <c r="DG13" s="172" t="n">
        <v>1010</v>
      </c>
      <c r="DH13" s="172" t="n">
        <v>2587</v>
      </c>
      <c r="DI13" s="172" t="n">
        <v>4622</v>
      </c>
      <c r="DJ13" s="172" t="n">
        <v>6092</v>
      </c>
      <c r="DK13" s="172" t="n">
        <v>8615</v>
      </c>
      <c r="DL13" s="172" t="n">
        <v>9087</v>
      </c>
      <c r="DM13" s="172" t="n">
        <v>11430</v>
      </c>
      <c r="DN13" s="172" t="n">
        <v>42012</v>
      </c>
      <c r="DO13" s="186" t="n">
        <v>46274</v>
      </c>
      <c r="DP13" s="187" t="n">
        <f aca="false">DD13/(CF13+DD13+EB13+BH13)*100</f>
        <v>0.00674406281612794</v>
      </c>
      <c r="DQ13" s="173" t="n">
        <f aca="false">DE13/(CG13+DE13+EC13+BI13)*100</f>
        <v>0.0511679876361434</v>
      </c>
      <c r="DR13" s="173" t="n">
        <f aca="false">DF13/(CH13+DF13+ED13+BJ13)*100</f>
        <v>0.329149178587775</v>
      </c>
      <c r="DS13" s="173" t="n">
        <f aca="false">DG13/(CI13+DG13+EE13+BK13)*100</f>
        <v>1.03708875836859</v>
      </c>
      <c r="DT13" s="173" t="n">
        <f aca="false">DH13/(CJ13+DH13+EF13+BL13)*100</f>
        <v>2.18934861166355</v>
      </c>
      <c r="DU13" s="173" t="n">
        <f aca="false">DI13/(CK13+DI13+EG13+BM13)*100</f>
        <v>3.98771418218211</v>
      </c>
      <c r="DV13" s="173" t="n">
        <f aca="false">DJ13/(CL13+DJ13+EH13+BN13)*100</f>
        <v>5.80306537497976</v>
      </c>
      <c r="DW13" s="173" t="n">
        <f aca="false">DK13/(CM13+DK13+EI13+BO13)*100</f>
        <v>7.93994580745055</v>
      </c>
      <c r="DX13" s="173" t="n">
        <f aca="false">DL13/(CN13+DL13+EJ13+BP13)*100</f>
        <v>8.74245966461743</v>
      </c>
      <c r="DY13" s="173" t="n">
        <f aca="false">DM13/(CO13+DM13+EK13+BQ13)*100</f>
        <v>10.2608758101873</v>
      </c>
      <c r="DZ13" s="173" t="n">
        <f aca="false">DN13/(CP13+DN13+EL13+BR13)*100</f>
        <v>8.25580984047257</v>
      </c>
      <c r="EA13" s="188" t="n">
        <f aca="false">DO13/(CQ13+DO13+EM13+BS13)*100</f>
        <v>8.7304656914999</v>
      </c>
      <c r="EB13" s="189" t="n">
        <v>0</v>
      </c>
      <c r="EC13" s="189" t="n">
        <v>0</v>
      </c>
      <c r="ED13" s="190" t="n">
        <v>3</v>
      </c>
      <c r="EE13" s="190" t="n">
        <v>23</v>
      </c>
      <c r="EF13" s="190" t="n">
        <v>24</v>
      </c>
      <c r="EG13" s="190" t="n">
        <v>172</v>
      </c>
      <c r="EH13" s="190" t="n">
        <v>67</v>
      </c>
      <c r="EI13" s="190" t="n">
        <v>564</v>
      </c>
      <c r="EJ13" s="190" t="n">
        <v>215</v>
      </c>
      <c r="EK13" s="190" t="n">
        <v>1214</v>
      </c>
      <c r="EL13" s="190" t="n">
        <v>21498</v>
      </c>
      <c r="EM13" s="191" t="n">
        <v>83489</v>
      </c>
      <c r="EN13" s="192" t="n">
        <f aca="false">EB13/(EB13+DD13+CF13+BH13)*100</f>
        <v>0</v>
      </c>
      <c r="EO13" s="189" t="n">
        <f aca="false">EC13/(EC13+DE13+CG13+BI13)*100</f>
        <v>0</v>
      </c>
      <c r="EP13" s="173" t="n">
        <f aca="false">ED13/(ED13+DF13+CH13+BJ13)*100</f>
        <v>0.00292144241350096</v>
      </c>
      <c r="EQ13" s="173" t="n">
        <f aca="false">EE13/(EE13+DG13+CI13+BK13)*100</f>
        <v>0.0236168727153243</v>
      </c>
      <c r="ER13" s="173" t="n">
        <f aca="false">EF13/(EF13+DH13+CJ13+BL13)*100</f>
        <v>0.0203109264321319</v>
      </c>
      <c r="ES13" s="173" t="n">
        <f aca="false">EG13/(EG13+DI13+CK13+BM13)*100</f>
        <v>0.148396114092454</v>
      </c>
      <c r="ET13" s="173" t="n">
        <f aca="false">EH13/(EH13+DJ13+CL13+BN13)*100</f>
        <v>0.0638222882671772</v>
      </c>
      <c r="EU13" s="173" t="n">
        <f aca="false">EI13/(EI13+DK13+CM13+BO13)*100</f>
        <v>0.519806086523751</v>
      </c>
      <c r="EV13" s="173" t="n">
        <f aca="false">EJ13/(EJ13+DL13+CN13+BP13)*100</f>
        <v>0.206848115757978</v>
      </c>
      <c r="EW13" s="173" t="n">
        <f aca="false">EK13/(EK13+DM13+CO13+BQ13)*100</f>
        <v>1.08982530477405</v>
      </c>
      <c r="EX13" s="173" t="n">
        <f aca="false">EL13/(EL13+DN13+CP13+BR13)*100</f>
        <v>4.22458821171283</v>
      </c>
      <c r="EY13" s="188" t="n">
        <f aca="false">EM13/(EM13+DO13+CQ13+BS13)*100</f>
        <v>15.7517796196057</v>
      </c>
      <c r="EZ13" s="175" t="n">
        <v>24</v>
      </c>
      <c r="FA13" s="175" t="n">
        <v>174</v>
      </c>
      <c r="FB13" s="176" t="n">
        <v>29.95</v>
      </c>
      <c r="FC13" s="176" t="n">
        <v>27.65</v>
      </c>
      <c r="FD13" s="176" t="n">
        <v>30.9</v>
      </c>
      <c r="FE13" s="176" t="n">
        <v>28.1</v>
      </c>
      <c r="FF13" s="175" t="n">
        <v>12648</v>
      </c>
      <c r="FG13" s="175" t="n">
        <v>13180</v>
      </c>
      <c r="FH13" s="175" t="n">
        <v>2320</v>
      </c>
      <c r="FI13" s="175" t="n">
        <v>1788</v>
      </c>
      <c r="FJ13" s="176" t="n">
        <v>31.8</v>
      </c>
      <c r="FK13" s="176" t="n">
        <v>39</v>
      </c>
      <c r="FL13" s="176" t="n">
        <v>29.3</v>
      </c>
      <c r="FM13" s="176" t="n">
        <v>11.6</v>
      </c>
      <c r="FN13" s="194" t="n">
        <v>48.9701099581849</v>
      </c>
      <c r="FO13" s="175" t="n">
        <v>12648</v>
      </c>
      <c r="FP13" s="176" t="n">
        <v>51.0298900418151</v>
      </c>
      <c r="FQ13" s="175" t="n">
        <v>13180</v>
      </c>
      <c r="FR13" s="195" t="n">
        <v>0</v>
      </c>
      <c r="FS13" s="189" t="n">
        <v>3</v>
      </c>
      <c r="FT13" s="175" t="n">
        <v>104</v>
      </c>
      <c r="FU13" s="175" t="n">
        <v>442</v>
      </c>
      <c r="FV13" s="175" t="n">
        <v>1282</v>
      </c>
      <c r="FW13" s="175" t="n">
        <v>2972</v>
      </c>
      <c r="FX13" s="175" t="n">
        <v>5262</v>
      </c>
      <c r="FY13" s="175" t="n">
        <v>6205</v>
      </c>
      <c r="FZ13" s="175" t="n">
        <v>4076</v>
      </c>
      <c r="GA13" s="175" t="n">
        <v>2723</v>
      </c>
      <c r="GB13" s="175" t="n">
        <v>1330</v>
      </c>
      <c r="GC13" s="175" t="n">
        <v>554</v>
      </c>
      <c r="GD13" s="175" t="n">
        <v>383</v>
      </c>
      <c r="GE13" s="175" t="n">
        <v>179</v>
      </c>
      <c r="GF13" s="175" t="n">
        <v>175</v>
      </c>
      <c r="GG13" s="183" t="n">
        <v>102</v>
      </c>
      <c r="GH13" s="179" t="n">
        <v>0</v>
      </c>
      <c r="GI13" s="179" t="n">
        <v>0.0227617602427921</v>
      </c>
      <c r="GJ13" s="179" t="n">
        <v>0.822264389626819</v>
      </c>
      <c r="GK13" s="179" t="n">
        <v>3.3535660091047</v>
      </c>
      <c r="GL13" s="179" t="n">
        <v>10.1359898798229</v>
      </c>
      <c r="GM13" s="179" t="n">
        <v>22.5493171471927</v>
      </c>
      <c r="GN13" s="179" t="n">
        <v>41.6034155597723</v>
      </c>
      <c r="GO13" s="179" t="n">
        <v>47.0789074355083</v>
      </c>
      <c r="GP13" s="179" t="n">
        <v>32.2264389626818</v>
      </c>
      <c r="GQ13" s="179" t="n">
        <v>20.660091047041</v>
      </c>
      <c r="GR13" s="179" t="n">
        <v>10.5154965211891</v>
      </c>
      <c r="GS13" s="179" t="n">
        <v>4.20333839150228</v>
      </c>
      <c r="GT13" s="179" t="n">
        <v>3.02814674256799</v>
      </c>
      <c r="GU13" s="179" t="n">
        <v>1.35811836115326</v>
      </c>
      <c r="GV13" s="179" t="n">
        <v>1.38361796331436</v>
      </c>
      <c r="GW13" s="181" t="n">
        <v>0.773899848254932</v>
      </c>
      <c r="GX13" s="174" t="n">
        <v>112</v>
      </c>
      <c r="GY13" s="175" t="n">
        <v>1027</v>
      </c>
      <c r="GZ13" s="175" t="n">
        <v>6605</v>
      </c>
      <c r="HA13" s="175" t="n">
        <v>6605</v>
      </c>
      <c r="HB13" s="179" t="n">
        <v>12.15</v>
      </c>
      <c r="HC13" s="179" t="n">
        <v>12</v>
      </c>
      <c r="HD13" s="175" t="n">
        <v>3524</v>
      </c>
      <c r="HE13" s="175" t="n">
        <v>2828</v>
      </c>
      <c r="HF13" s="175" t="n">
        <v>1066</v>
      </c>
      <c r="HG13" s="175" t="n">
        <v>3</v>
      </c>
      <c r="HH13" s="179" t="n">
        <v>47.4868616089476</v>
      </c>
      <c r="HI13" s="179" t="n">
        <v>38.1080716884517</v>
      </c>
      <c r="HJ13" s="179" t="n">
        <v>14.3646408839779</v>
      </c>
      <c r="HK13" s="181" t="n">
        <v>0.0404258186228271</v>
      </c>
      <c r="HL13" s="178" t="n">
        <v>27.25</v>
      </c>
      <c r="HM13" s="179" t="n">
        <v>32.35</v>
      </c>
      <c r="HN13" s="179" t="n">
        <v>1133.75</v>
      </c>
      <c r="HO13" s="179" t="n">
        <v>1102.75</v>
      </c>
      <c r="HP13" s="179" t="n">
        <v>61</v>
      </c>
      <c r="HQ13" s="181" t="n">
        <v>97.4840466609763</v>
      </c>
      <c r="HR13" s="176" t="n">
        <v>0.7</v>
      </c>
      <c r="HS13" s="176" t="n">
        <v>4.95</v>
      </c>
      <c r="HT13" s="176" t="n">
        <v>11.2</v>
      </c>
      <c r="HU13" s="176" t="n">
        <v>33.35</v>
      </c>
      <c r="HV13" s="176" t="n">
        <v>52.7</v>
      </c>
      <c r="HW13" s="176" t="n">
        <v>80.9</v>
      </c>
      <c r="HX13" s="176" t="n">
        <v>92.05</v>
      </c>
      <c r="HY13" s="176" t="n">
        <v>75.9</v>
      </c>
      <c r="HZ13" s="176" t="n">
        <v>50</v>
      </c>
      <c r="IA13" s="176" t="n">
        <v>22.65</v>
      </c>
      <c r="IB13" s="176" t="n">
        <v>15.05</v>
      </c>
      <c r="IC13" s="176" t="n">
        <v>2.7</v>
      </c>
      <c r="ID13" s="176" t="n">
        <v>3.7</v>
      </c>
      <c r="IE13" s="176" t="n">
        <v>0.1</v>
      </c>
      <c r="IF13" s="176" t="n">
        <v>1.35</v>
      </c>
      <c r="IG13" s="196" t="n">
        <v>0</v>
      </c>
      <c r="IH13" s="139" t="n">
        <v>12095</v>
      </c>
      <c r="II13" s="172" t="n">
        <v>11339</v>
      </c>
      <c r="IJ13" s="172" t="n">
        <v>599</v>
      </c>
      <c r="IK13" s="172" t="n">
        <v>559</v>
      </c>
      <c r="IL13" s="172" t="n">
        <v>8</v>
      </c>
      <c r="IM13" s="172" t="n">
        <v>3</v>
      </c>
      <c r="IN13" s="172" t="n">
        <v>12349</v>
      </c>
      <c r="IO13" s="172" t="n">
        <v>11559</v>
      </c>
      <c r="IP13" s="172" t="n">
        <v>342</v>
      </c>
      <c r="IQ13" s="172" t="n">
        <v>335</v>
      </c>
      <c r="IR13" s="172" t="n">
        <v>11</v>
      </c>
      <c r="IS13" s="186" t="n">
        <v>7</v>
      </c>
      <c r="IT13" s="194" t="n">
        <v>95.2212250039364</v>
      </c>
      <c r="IU13" s="176" t="n">
        <v>95.2777077556508</v>
      </c>
      <c r="IV13" s="176" t="n">
        <v>4.71579278853724</v>
      </c>
      <c r="IW13" s="176" t="n">
        <v>4.69708427863205</v>
      </c>
      <c r="IX13" s="176" t="n">
        <v>0.0629822075263738</v>
      </c>
      <c r="IY13" s="176" t="n">
        <v>0.0252079657171666</v>
      </c>
      <c r="IZ13" s="176" t="n">
        <v>97.2209100928988</v>
      </c>
      <c r="JA13" s="176" t="n">
        <v>97.126291908243</v>
      </c>
      <c r="JB13" s="176" t="n">
        <v>2.69248937175248</v>
      </c>
      <c r="JC13" s="176" t="n">
        <v>2.81488950508361</v>
      </c>
      <c r="JD13" s="176" t="n">
        <v>0.086600535348764</v>
      </c>
      <c r="JE13" s="177" t="n">
        <v>0.0588185866733888</v>
      </c>
      <c r="JF13" s="174" t="n">
        <v>12805</v>
      </c>
      <c r="JG13" s="175" t="n">
        <v>435</v>
      </c>
      <c r="JH13" s="175" t="n">
        <v>2302</v>
      </c>
      <c r="JI13" s="175" t="n">
        <v>5647</v>
      </c>
      <c r="JJ13" s="175" t="n">
        <v>3588</v>
      </c>
      <c r="JK13" s="175" t="n">
        <v>746</v>
      </c>
      <c r="JL13" s="175" t="n">
        <v>84</v>
      </c>
      <c r="JM13" s="175" t="n">
        <v>3</v>
      </c>
      <c r="JN13" s="175" t="n">
        <v>9013</v>
      </c>
      <c r="JO13" s="175" t="n">
        <v>2199</v>
      </c>
      <c r="JP13" s="183" t="n">
        <v>374</v>
      </c>
      <c r="JQ13" s="179" t="n">
        <v>52.4988725349514</v>
      </c>
      <c r="JR13" s="179" t="n">
        <v>1.78344471321389</v>
      </c>
      <c r="JS13" s="179" t="n">
        <v>9.43790742486983</v>
      </c>
      <c r="JT13" s="179" t="n">
        <v>23.1519822885491</v>
      </c>
      <c r="JU13" s="179" t="n">
        <v>14.7103439793366</v>
      </c>
      <c r="JV13" s="179" t="n">
        <v>3.05850518633922</v>
      </c>
      <c r="JW13" s="179" t="n">
        <v>0.344389323930958</v>
      </c>
      <c r="JX13" s="179" t="n">
        <v>0.0122996187118199</v>
      </c>
      <c r="JY13" s="179" t="n">
        <v>36.952154483211</v>
      </c>
      <c r="JZ13" s="179" t="n">
        <v>9.01562051576401</v>
      </c>
      <c r="KA13" s="179" t="n">
        <v>1.53335246607355</v>
      </c>
      <c r="KB13" s="197" t="s">
        <v>488</v>
      </c>
      <c r="KC13" s="172" t="s">
        <v>488</v>
      </c>
      <c r="KD13" s="172" t="s">
        <v>488</v>
      </c>
      <c r="KE13" s="172" t="s">
        <v>488</v>
      </c>
      <c r="KF13" s="172" t="s">
        <v>488</v>
      </c>
      <c r="KG13" s="172" t="s">
        <v>488</v>
      </c>
      <c r="KH13" s="172" t="s">
        <v>488</v>
      </c>
      <c r="KI13" s="172" t="s">
        <v>488</v>
      </c>
      <c r="KJ13" s="172" t="s">
        <v>488</v>
      </c>
      <c r="KK13" s="172" t="s">
        <v>488</v>
      </c>
      <c r="KL13" s="172" t="s">
        <v>488</v>
      </c>
      <c r="KM13" s="172" t="s">
        <v>488</v>
      </c>
      <c r="KN13" s="172" t="s">
        <v>488</v>
      </c>
      <c r="KO13" s="172" t="s">
        <v>488</v>
      </c>
      <c r="KP13" s="172" t="s">
        <v>488</v>
      </c>
      <c r="KQ13" s="172" t="s">
        <v>488</v>
      </c>
      <c r="KR13" s="172" t="s">
        <v>488</v>
      </c>
      <c r="KS13" s="172" t="s">
        <v>488</v>
      </c>
      <c r="KT13" s="172" t="s">
        <v>488</v>
      </c>
      <c r="KU13" s="185" t="s">
        <v>488</v>
      </c>
      <c r="KV13" s="198" t="s">
        <v>488</v>
      </c>
      <c r="KW13" s="199" t="s">
        <v>488</v>
      </c>
      <c r="KX13" s="199" t="s">
        <v>488</v>
      </c>
      <c r="KY13" s="199" t="s">
        <v>488</v>
      </c>
      <c r="KZ13" s="199" t="s">
        <v>488</v>
      </c>
      <c r="LA13" s="199" t="s">
        <v>488</v>
      </c>
      <c r="LB13" s="199" t="s">
        <v>488</v>
      </c>
      <c r="LC13" s="196" t="s">
        <v>488</v>
      </c>
      <c r="LD13" s="200" t="s">
        <v>488</v>
      </c>
      <c r="LE13" s="182" t="s">
        <v>488</v>
      </c>
      <c r="LF13" s="182" t="s">
        <v>488</v>
      </c>
      <c r="LG13" s="182" t="s">
        <v>488</v>
      </c>
      <c r="LH13" s="182" t="s">
        <v>488</v>
      </c>
      <c r="LI13" s="182" t="s">
        <v>488</v>
      </c>
      <c r="LJ13" s="182" t="s">
        <v>488</v>
      </c>
      <c r="LK13" s="182" t="s">
        <v>488</v>
      </c>
      <c r="LL13" s="182" t="s">
        <v>488</v>
      </c>
      <c r="LM13" s="182" t="s">
        <v>488</v>
      </c>
      <c r="LN13" s="182" t="s">
        <v>488</v>
      </c>
      <c r="LO13" s="182" t="s">
        <v>488</v>
      </c>
      <c r="LP13" s="182" t="s">
        <v>488</v>
      </c>
      <c r="LQ13" s="182" t="s">
        <v>488</v>
      </c>
      <c r="LR13" s="182" t="s">
        <v>488</v>
      </c>
      <c r="LS13" s="182" t="s">
        <v>488</v>
      </c>
      <c r="LT13" s="182" t="s">
        <v>488</v>
      </c>
      <c r="LU13" s="182" t="s">
        <v>488</v>
      </c>
      <c r="LV13" s="182" t="s">
        <v>488</v>
      </c>
      <c r="LW13" s="182" t="s">
        <v>488</v>
      </c>
      <c r="LX13" s="182" t="s">
        <v>488</v>
      </c>
      <c r="LY13" s="182" t="s">
        <v>488</v>
      </c>
      <c r="LZ13" s="182" t="s">
        <v>488</v>
      </c>
      <c r="MA13" s="201" t="s">
        <v>488</v>
      </c>
      <c r="MB13" s="200" t="n">
        <v>3242</v>
      </c>
      <c r="MC13" s="182" t="n">
        <v>3428</v>
      </c>
      <c r="MD13" s="182" t="n">
        <v>3442</v>
      </c>
      <c r="ME13" s="182" t="n">
        <v>4008</v>
      </c>
      <c r="MF13" s="182" t="n">
        <v>2088</v>
      </c>
      <c r="MG13" s="182" t="n">
        <v>2473</v>
      </c>
      <c r="MH13" s="182" t="n">
        <v>1179</v>
      </c>
      <c r="MI13" s="182" t="n">
        <v>1623</v>
      </c>
      <c r="MJ13" s="182" t="n">
        <v>155</v>
      </c>
      <c r="MK13" s="182" t="n">
        <v>174</v>
      </c>
      <c r="ML13" s="182" t="n">
        <v>210</v>
      </c>
      <c r="MM13" s="182" t="n">
        <v>224</v>
      </c>
      <c r="MN13" s="182" t="n">
        <v>96</v>
      </c>
      <c r="MO13" s="182" t="n">
        <v>142</v>
      </c>
      <c r="MP13" s="182" t="n">
        <v>58</v>
      </c>
      <c r="MQ13" s="182" t="n">
        <v>65</v>
      </c>
      <c r="MR13" s="182" t="n">
        <v>31</v>
      </c>
      <c r="MS13" s="182" t="n">
        <v>53</v>
      </c>
      <c r="MT13" s="182" t="n">
        <v>43</v>
      </c>
      <c r="MU13" s="182" t="n">
        <v>55</v>
      </c>
      <c r="MV13" s="182" t="n">
        <v>5</v>
      </c>
      <c r="MW13" s="182" t="n">
        <v>11</v>
      </c>
      <c r="MX13" s="182" t="n">
        <v>111</v>
      </c>
      <c r="MY13" s="182" t="n">
        <v>156</v>
      </c>
      <c r="MZ13" s="182" t="n">
        <v>0</v>
      </c>
      <c r="NA13" s="182" t="n">
        <v>0</v>
      </c>
      <c r="NB13" s="182" t="n">
        <v>0</v>
      </c>
      <c r="NC13" s="182" t="n">
        <v>0</v>
      </c>
      <c r="ND13" s="182" t="n">
        <v>0</v>
      </c>
      <c r="NE13" s="182" t="n">
        <v>0</v>
      </c>
      <c r="NF13" s="182" t="n">
        <v>0</v>
      </c>
      <c r="NG13" s="182" t="n">
        <v>0</v>
      </c>
      <c r="NH13" s="182" t="n">
        <v>878</v>
      </c>
      <c r="NI13" s="201" t="n">
        <v>976</v>
      </c>
      <c r="NJ13" s="234" t="n">
        <v>1001</v>
      </c>
      <c r="NK13" s="236" t="n">
        <v>1047</v>
      </c>
      <c r="NL13" s="236" t="n">
        <v>685</v>
      </c>
      <c r="NM13" s="236" t="n">
        <v>528</v>
      </c>
      <c r="NN13" s="236" t="n">
        <v>658</v>
      </c>
      <c r="NO13" s="236" t="n">
        <v>506</v>
      </c>
      <c r="NP13" s="236" t="n">
        <v>27</v>
      </c>
      <c r="NQ13" s="236" t="n">
        <v>22</v>
      </c>
      <c r="NR13" s="236" t="n">
        <v>316</v>
      </c>
      <c r="NS13" s="236" t="n">
        <v>519</v>
      </c>
      <c r="NT13" s="185" t="n">
        <f aca="false">NM13/(NL13+NM13)*100</f>
        <v>43.5284418796373</v>
      </c>
      <c r="NU13" s="193" t="n">
        <v>68.4</v>
      </c>
      <c r="NV13" s="193" t="n">
        <v>50.4</v>
      </c>
      <c r="NW13" s="193" t="s">
        <v>488</v>
      </c>
      <c r="NX13" s="193" t="s">
        <v>488</v>
      </c>
      <c r="NY13" s="193" t="s">
        <v>488</v>
      </c>
      <c r="NZ13" s="193" t="s">
        <v>488</v>
      </c>
      <c r="OA13" s="193" t="s">
        <v>488</v>
      </c>
      <c r="OB13" s="193" t="s">
        <v>488</v>
      </c>
      <c r="OC13" s="193" t="s">
        <v>488</v>
      </c>
      <c r="OD13" s="193" t="s">
        <v>488</v>
      </c>
      <c r="OE13" s="193" t="s">
        <v>488</v>
      </c>
      <c r="OF13" s="193" t="s">
        <v>488</v>
      </c>
      <c r="OG13" s="193" t="s">
        <v>488</v>
      </c>
      <c r="OH13" s="193" t="s">
        <v>488</v>
      </c>
      <c r="OI13" s="193" t="s">
        <v>488</v>
      </c>
      <c r="OJ13" s="202" t="s">
        <v>488</v>
      </c>
      <c r="OK13" s="197" t="s">
        <v>488</v>
      </c>
      <c r="OL13" s="193" t="s">
        <v>488</v>
      </c>
      <c r="OM13" s="193" t="s">
        <v>488</v>
      </c>
      <c r="ON13" s="193" t="s">
        <v>488</v>
      </c>
      <c r="OO13" s="193" t="s">
        <v>488</v>
      </c>
      <c r="OP13" s="193" t="s">
        <v>488</v>
      </c>
      <c r="OQ13" s="193" t="s">
        <v>488</v>
      </c>
      <c r="OR13" s="193" t="s">
        <v>488</v>
      </c>
      <c r="OS13" s="193" t="s">
        <v>488</v>
      </c>
      <c r="OT13" s="193" t="s">
        <v>488</v>
      </c>
      <c r="OU13" s="193" t="s">
        <v>488</v>
      </c>
      <c r="OV13" s="193" t="s">
        <v>488</v>
      </c>
      <c r="OW13" s="193" t="s">
        <v>488</v>
      </c>
      <c r="OX13" s="202" t="s">
        <v>488</v>
      </c>
      <c r="OY13" s="193" t="s">
        <v>488</v>
      </c>
      <c r="OZ13" s="193" t="s">
        <v>488</v>
      </c>
      <c r="PA13" s="193" t="s">
        <v>488</v>
      </c>
      <c r="PB13" s="193" t="s">
        <v>488</v>
      </c>
      <c r="PC13" s="193" t="s">
        <v>488</v>
      </c>
      <c r="PD13" s="193" t="s">
        <v>488</v>
      </c>
      <c r="PE13" s="193" t="s">
        <v>488</v>
      </c>
      <c r="PF13" s="193" t="s">
        <v>488</v>
      </c>
      <c r="PG13" s="193" t="s">
        <v>488</v>
      </c>
      <c r="PH13" s="193" t="s">
        <v>488</v>
      </c>
      <c r="PI13" s="193" t="s">
        <v>488</v>
      </c>
      <c r="PJ13" s="193" t="s">
        <v>488</v>
      </c>
      <c r="PK13" s="193" t="s">
        <v>488</v>
      </c>
      <c r="PL13" s="193" t="s">
        <v>488</v>
      </c>
      <c r="PM13" s="193" t="s">
        <v>488</v>
      </c>
      <c r="PN13" s="193" t="s">
        <v>488</v>
      </c>
      <c r="PO13" s="193" t="s">
        <v>488</v>
      </c>
      <c r="PP13" s="202" t="s">
        <v>488</v>
      </c>
      <c r="PQ13" s="193" t="s">
        <v>488</v>
      </c>
      <c r="PR13" s="193" t="s">
        <v>488</v>
      </c>
      <c r="PS13" s="193" t="s">
        <v>488</v>
      </c>
      <c r="PT13" s="193" t="s">
        <v>488</v>
      </c>
      <c r="PU13" s="193" t="s">
        <v>488</v>
      </c>
      <c r="PV13" s="193" t="s">
        <v>488</v>
      </c>
      <c r="PW13" s="193" t="s">
        <v>488</v>
      </c>
      <c r="PX13" s="193" t="s">
        <v>488</v>
      </c>
      <c r="PY13" s="193" t="s">
        <v>488</v>
      </c>
      <c r="PZ13" s="193" t="s">
        <v>488</v>
      </c>
      <c r="QA13" s="193" t="s">
        <v>488</v>
      </c>
      <c r="QB13" s="193" t="s">
        <v>488</v>
      </c>
      <c r="QC13" s="193" t="s">
        <v>488</v>
      </c>
      <c r="QD13" s="202" t="s">
        <v>488</v>
      </c>
      <c r="QE13" s="193" t="s">
        <v>488</v>
      </c>
      <c r="QF13" s="193" t="s">
        <v>488</v>
      </c>
      <c r="QG13" s="193" t="s">
        <v>488</v>
      </c>
      <c r="QH13" s="193" t="s">
        <v>488</v>
      </c>
      <c r="QI13" s="193" t="s">
        <v>488</v>
      </c>
      <c r="QJ13" s="193" t="s">
        <v>488</v>
      </c>
      <c r="QK13" s="193" t="s">
        <v>488</v>
      </c>
      <c r="QL13" s="193" t="s">
        <v>488</v>
      </c>
      <c r="QM13" s="193" t="s">
        <v>488</v>
      </c>
      <c r="QN13" s="193" t="s">
        <v>488</v>
      </c>
      <c r="QO13" s="193" t="s">
        <v>488</v>
      </c>
      <c r="QP13" s="202" t="s">
        <v>488</v>
      </c>
      <c r="QQ13" s="203" t="n">
        <v>3.9</v>
      </c>
      <c r="QR13" s="203" t="n">
        <v>4.1</v>
      </c>
      <c r="QS13" s="193" t="s">
        <v>488</v>
      </c>
      <c r="QT13" s="193" t="s">
        <v>488</v>
      </c>
      <c r="QU13" s="193" t="s">
        <v>488</v>
      </c>
      <c r="QV13" s="193" t="s">
        <v>488</v>
      </c>
      <c r="QW13" s="193" t="s">
        <v>488</v>
      </c>
      <c r="QX13" s="193" t="s">
        <v>488</v>
      </c>
      <c r="QY13" s="193" t="s">
        <v>488</v>
      </c>
      <c r="QZ13" s="193" t="s">
        <v>488</v>
      </c>
      <c r="RA13" s="193" t="s">
        <v>488</v>
      </c>
      <c r="RB13" s="193" t="s">
        <v>488</v>
      </c>
      <c r="RC13" s="193" t="s">
        <v>488</v>
      </c>
      <c r="RD13" s="193" t="s">
        <v>488</v>
      </c>
      <c r="RE13" s="193" t="s">
        <v>488</v>
      </c>
      <c r="RF13" s="193" t="s">
        <v>488</v>
      </c>
      <c r="RG13" s="197" t="s">
        <v>488</v>
      </c>
      <c r="RH13" s="193" t="s">
        <v>488</v>
      </c>
      <c r="RI13" s="193" t="s">
        <v>488</v>
      </c>
      <c r="RJ13" s="193" t="s">
        <v>488</v>
      </c>
      <c r="RK13" s="193" t="s">
        <v>488</v>
      </c>
      <c r="RL13" s="193" t="s">
        <v>488</v>
      </c>
      <c r="RM13" s="193" t="s">
        <v>488</v>
      </c>
      <c r="RN13" s="193" t="s">
        <v>488</v>
      </c>
      <c r="RO13" s="193" t="s">
        <v>488</v>
      </c>
      <c r="RP13" s="193" t="s">
        <v>488</v>
      </c>
      <c r="RQ13" s="193" t="s">
        <v>488</v>
      </c>
      <c r="RR13" s="193" t="s">
        <v>488</v>
      </c>
      <c r="RS13" s="193" t="s">
        <v>488</v>
      </c>
      <c r="RT13" s="193" t="s">
        <v>488</v>
      </c>
      <c r="RU13" s="193" t="s">
        <v>488</v>
      </c>
      <c r="RV13" s="193" t="s">
        <v>488</v>
      </c>
      <c r="RW13" s="193" t="s">
        <v>488</v>
      </c>
      <c r="RX13" s="193" t="s">
        <v>488</v>
      </c>
      <c r="RY13" s="193" t="s">
        <v>488</v>
      </c>
      <c r="RZ13" s="193" t="s">
        <v>488</v>
      </c>
      <c r="SA13" s="139" t="n">
        <v>13865</v>
      </c>
      <c r="SB13" s="172" t="n">
        <v>13182</v>
      </c>
      <c r="SC13" s="172" t="s">
        <v>489</v>
      </c>
      <c r="SD13" s="172" t="s">
        <v>489</v>
      </c>
      <c r="SE13" s="172" t="n">
        <v>69934</v>
      </c>
      <c r="SF13" s="172" t="n">
        <v>6034</v>
      </c>
      <c r="SG13" s="172" t="n">
        <v>5100</v>
      </c>
      <c r="SH13" s="172" t="s">
        <v>489</v>
      </c>
      <c r="SI13" s="172" t="s">
        <v>489</v>
      </c>
      <c r="SJ13" s="172" t="n">
        <v>16628</v>
      </c>
      <c r="SK13" s="172" t="s">
        <v>488</v>
      </c>
      <c r="SL13" s="173" t="s">
        <v>488</v>
      </c>
      <c r="SM13" s="172" t="s">
        <v>488</v>
      </c>
      <c r="SN13" s="173" t="s">
        <v>488</v>
      </c>
      <c r="SO13" s="173" t="s">
        <v>488</v>
      </c>
      <c r="SP13" s="173" t="s">
        <v>488</v>
      </c>
      <c r="SQ13" s="173" t="s">
        <v>488</v>
      </c>
      <c r="SR13" s="173" t="s">
        <v>488</v>
      </c>
      <c r="SS13" s="139" t="s">
        <v>488</v>
      </c>
      <c r="ST13" s="172" t="s">
        <v>488</v>
      </c>
      <c r="SU13" s="172" t="s">
        <v>488</v>
      </c>
      <c r="SV13" s="172" t="s">
        <v>488</v>
      </c>
      <c r="SW13" s="172" t="s">
        <v>488</v>
      </c>
      <c r="SX13" s="172" t="s">
        <v>488</v>
      </c>
      <c r="SY13" s="172" t="s">
        <v>488</v>
      </c>
      <c r="SZ13" s="172" t="s">
        <v>488</v>
      </c>
      <c r="TA13" s="172" t="s">
        <v>488</v>
      </c>
      <c r="TB13" s="172" t="s">
        <v>488</v>
      </c>
      <c r="TC13" s="172" t="s">
        <v>488</v>
      </c>
      <c r="TD13" s="172" t="s">
        <v>488</v>
      </c>
      <c r="TE13" s="172" t="s">
        <v>488</v>
      </c>
      <c r="TF13" s="172" t="s">
        <v>488</v>
      </c>
      <c r="TG13" s="172" t="s">
        <v>488</v>
      </c>
      <c r="TH13" s="172" t="s">
        <v>488</v>
      </c>
      <c r="TI13" s="172" t="s">
        <v>488</v>
      </c>
      <c r="TJ13" s="172" t="s">
        <v>488</v>
      </c>
      <c r="TK13" s="204" t="s">
        <v>488</v>
      </c>
      <c r="TL13" s="172" t="s">
        <v>488</v>
      </c>
      <c r="TM13" s="172" t="s">
        <v>488</v>
      </c>
      <c r="TN13" s="172" t="s">
        <v>488</v>
      </c>
      <c r="TO13" s="172" t="s">
        <v>488</v>
      </c>
      <c r="TP13" s="172" t="s">
        <v>488</v>
      </c>
      <c r="TQ13" s="172" t="s">
        <v>488</v>
      </c>
      <c r="TR13" s="172" t="s">
        <v>488</v>
      </c>
      <c r="TS13" s="172" t="s">
        <v>488</v>
      </c>
      <c r="TT13" s="205" t="s">
        <v>488</v>
      </c>
      <c r="TU13" s="172" t="s">
        <v>488</v>
      </c>
      <c r="TV13" s="172" t="s">
        <v>488</v>
      </c>
      <c r="TW13" s="172" t="s">
        <v>488</v>
      </c>
      <c r="TX13" s="172" t="s">
        <v>488</v>
      </c>
      <c r="TY13" s="172" t="s">
        <v>488</v>
      </c>
      <c r="TZ13" s="172" t="s">
        <v>488</v>
      </c>
      <c r="UA13" s="172" t="s">
        <v>488</v>
      </c>
      <c r="UB13" s="172" t="s">
        <v>488</v>
      </c>
      <c r="UC13" s="172" t="s">
        <v>488</v>
      </c>
      <c r="UD13" s="172" t="s">
        <v>488</v>
      </c>
      <c r="UE13" s="172" t="s">
        <v>488</v>
      </c>
      <c r="UF13" s="172" t="s">
        <v>488</v>
      </c>
      <c r="UG13" s="172" t="s">
        <v>488</v>
      </c>
      <c r="UH13" s="172" t="s">
        <v>488</v>
      </c>
      <c r="UI13" s="172" t="s">
        <v>488</v>
      </c>
      <c r="UJ13" s="172" t="s">
        <v>488</v>
      </c>
      <c r="UK13" s="172" t="s">
        <v>488</v>
      </c>
      <c r="UL13" s="205" t="s">
        <v>488</v>
      </c>
      <c r="UM13" s="172" t="s">
        <v>488</v>
      </c>
      <c r="UN13" s="172" t="s">
        <v>488</v>
      </c>
      <c r="UO13" s="172" t="s">
        <v>488</v>
      </c>
      <c r="UP13" s="172" t="s">
        <v>488</v>
      </c>
      <c r="UQ13" s="172" t="s">
        <v>488</v>
      </c>
      <c r="UR13" s="172" t="s">
        <v>488</v>
      </c>
      <c r="US13" s="172" t="s">
        <v>488</v>
      </c>
      <c r="UT13" s="172" t="s">
        <v>488</v>
      </c>
      <c r="UU13" s="172" t="s">
        <v>488</v>
      </c>
      <c r="UV13" s="186" t="s">
        <v>488</v>
      </c>
      <c r="UW13" s="172" t="s">
        <v>488</v>
      </c>
      <c r="UX13" s="172" t="s">
        <v>488</v>
      </c>
      <c r="UY13" s="172" t="s">
        <v>488</v>
      </c>
      <c r="UZ13" s="172" t="s">
        <v>488</v>
      </c>
      <c r="VA13" s="172" t="s">
        <v>488</v>
      </c>
      <c r="VB13" s="172" t="s">
        <v>488</v>
      </c>
      <c r="VC13" s="172" t="s">
        <v>488</v>
      </c>
      <c r="VD13" s="172" t="s">
        <v>488</v>
      </c>
      <c r="VE13" s="172" t="s">
        <v>488</v>
      </c>
      <c r="VF13" s="172" t="s">
        <v>488</v>
      </c>
      <c r="VG13" s="172" t="s">
        <v>488</v>
      </c>
      <c r="VH13" s="172" t="s">
        <v>488</v>
      </c>
      <c r="VI13" s="172" t="s">
        <v>488</v>
      </c>
      <c r="VJ13" s="172" t="s">
        <v>488</v>
      </c>
      <c r="VK13" s="172" t="s">
        <v>488</v>
      </c>
      <c r="VL13" s="172" t="s">
        <v>488</v>
      </c>
      <c r="VM13" s="172" t="s">
        <v>488</v>
      </c>
      <c r="VN13" s="172" t="s">
        <v>488</v>
      </c>
      <c r="VO13" s="172" t="s">
        <v>488</v>
      </c>
      <c r="VP13" s="172" t="s">
        <v>488</v>
      </c>
      <c r="VQ13" s="172" t="s">
        <v>488</v>
      </c>
      <c r="VR13" s="172" t="s">
        <v>488</v>
      </c>
      <c r="VS13" s="172" t="s">
        <v>488</v>
      </c>
      <c r="VT13" s="172" t="s">
        <v>488</v>
      </c>
      <c r="VU13" s="172" t="s">
        <v>488</v>
      </c>
      <c r="VV13" s="205" t="s">
        <v>488</v>
      </c>
      <c r="VW13" s="172" t="s">
        <v>488</v>
      </c>
      <c r="VX13" s="172" t="s">
        <v>488</v>
      </c>
      <c r="VY13" s="205" t="s">
        <v>488</v>
      </c>
      <c r="VZ13" s="172" t="s">
        <v>488</v>
      </c>
      <c r="WA13" s="172" t="s">
        <v>488</v>
      </c>
      <c r="WB13" s="172" t="s">
        <v>488</v>
      </c>
      <c r="WC13" s="172" t="s">
        <v>488</v>
      </c>
      <c r="WD13" s="172" t="s">
        <v>488</v>
      </c>
      <c r="WE13" s="172" t="s">
        <v>488</v>
      </c>
      <c r="WF13" s="172" t="s">
        <v>488</v>
      </c>
      <c r="WG13" s="172" t="s">
        <v>488</v>
      </c>
      <c r="WH13" s="172" t="s">
        <v>488</v>
      </c>
      <c r="WI13" s="172" t="s">
        <v>488</v>
      </c>
      <c r="WJ13" s="172" t="s">
        <v>488</v>
      </c>
      <c r="WK13" s="172" t="s">
        <v>488</v>
      </c>
      <c r="WL13" s="172" t="s">
        <v>488</v>
      </c>
      <c r="WM13" s="172" t="s">
        <v>488</v>
      </c>
      <c r="WN13" s="172" t="s">
        <v>488</v>
      </c>
      <c r="WO13" s="172" t="s">
        <v>488</v>
      </c>
      <c r="WP13" s="172" t="s">
        <v>488</v>
      </c>
      <c r="WQ13" s="172" t="s">
        <v>488</v>
      </c>
      <c r="WR13" s="172" t="s">
        <v>488</v>
      </c>
      <c r="WS13" s="172" t="s">
        <v>488</v>
      </c>
      <c r="WT13" s="172" t="s">
        <v>488</v>
      </c>
      <c r="WU13" s="172" t="s">
        <v>488</v>
      </c>
      <c r="WV13" s="172" t="s">
        <v>488</v>
      </c>
      <c r="WW13" s="172" t="s">
        <v>488</v>
      </c>
      <c r="WX13" s="172" t="s">
        <v>488</v>
      </c>
      <c r="WY13" s="205" t="s">
        <v>488</v>
      </c>
      <c r="WZ13" s="172" t="s">
        <v>488</v>
      </c>
      <c r="XA13" s="172" t="s">
        <v>488</v>
      </c>
      <c r="XB13" s="186" t="s">
        <v>488</v>
      </c>
      <c r="XC13" s="172" t="s">
        <v>488</v>
      </c>
      <c r="XD13" s="172" t="s">
        <v>488</v>
      </c>
      <c r="XE13" s="172" t="s">
        <v>488</v>
      </c>
      <c r="XF13" s="172" t="s">
        <v>488</v>
      </c>
      <c r="XG13" s="172" t="s">
        <v>488</v>
      </c>
      <c r="XH13" s="172" t="s">
        <v>488</v>
      </c>
      <c r="XI13" s="172" t="s">
        <v>488</v>
      </c>
      <c r="XJ13" s="172" t="s">
        <v>488</v>
      </c>
      <c r="XK13" s="172" t="s">
        <v>488</v>
      </c>
      <c r="XL13" s="172" t="s">
        <v>488</v>
      </c>
      <c r="XM13" s="172" t="s">
        <v>488</v>
      </c>
      <c r="XN13" s="172" t="s">
        <v>488</v>
      </c>
      <c r="XO13" s="172" t="s">
        <v>488</v>
      </c>
      <c r="XP13" s="172" t="s">
        <v>488</v>
      </c>
      <c r="XQ13" s="172" t="s">
        <v>488</v>
      </c>
      <c r="XR13" s="172" t="s">
        <v>488</v>
      </c>
      <c r="XS13" s="172" t="s">
        <v>488</v>
      </c>
      <c r="XT13" s="172" t="s">
        <v>488</v>
      </c>
      <c r="XU13" s="172" t="s">
        <v>488</v>
      </c>
      <c r="XV13" s="205" t="s">
        <v>488</v>
      </c>
      <c r="XW13" s="172" t="s">
        <v>488</v>
      </c>
      <c r="XX13" s="172" t="s">
        <v>488</v>
      </c>
      <c r="XY13" s="172" t="s">
        <v>488</v>
      </c>
      <c r="XZ13" s="172" t="s">
        <v>488</v>
      </c>
      <c r="YA13" s="172" t="s">
        <v>488</v>
      </c>
      <c r="YB13" s="172" t="s">
        <v>488</v>
      </c>
      <c r="YC13" s="172" t="s">
        <v>488</v>
      </c>
      <c r="YD13" s="172" t="s">
        <v>488</v>
      </c>
      <c r="YE13" s="172" t="s">
        <v>488</v>
      </c>
      <c r="YF13" s="205" t="s">
        <v>488</v>
      </c>
      <c r="YG13" s="172" t="s">
        <v>488</v>
      </c>
      <c r="YH13" s="172" t="s">
        <v>488</v>
      </c>
      <c r="YI13" s="172" t="s">
        <v>488</v>
      </c>
      <c r="YJ13" s="172" t="s">
        <v>488</v>
      </c>
      <c r="YK13" s="172" t="s">
        <v>488</v>
      </c>
      <c r="YL13" s="172" t="s">
        <v>488</v>
      </c>
      <c r="YM13" s="172" t="s">
        <v>488</v>
      </c>
      <c r="YN13" s="172" t="s">
        <v>488</v>
      </c>
      <c r="YO13" s="172" t="s">
        <v>488</v>
      </c>
      <c r="YP13" s="172" t="s">
        <v>488</v>
      </c>
      <c r="YQ13" s="172" t="s">
        <v>488</v>
      </c>
      <c r="YR13" s="172" t="s">
        <v>488</v>
      </c>
      <c r="YS13" s="172" t="s">
        <v>488</v>
      </c>
      <c r="YT13" s="172" t="s">
        <v>488</v>
      </c>
      <c r="YU13" s="172" t="s">
        <v>488</v>
      </c>
      <c r="YV13" s="172" t="s">
        <v>488</v>
      </c>
      <c r="YW13" s="172" t="s">
        <v>488</v>
      </c>
      <c r="YX13" s="172" t="s">
        <v>488</v>
      </c>
      <c r="YY13" s="172" t="s">
        <v>488</v>
      </c>
      <c r="YZ13" s="205" t="s">
        <v>488</v>
      </c>
      <c r="ZA13" s="172" t="s">
        <v>488</v>
      </c>
      <c r="ZB13" s="172" t="s">
        <v>488</v>
      </c>
      <c r="ZC13" s="172" t="s">
        <v>488</v>
      </c>
      <c r="ZD13" s="172" t="s">
        <v>488</v>
      </c>
      <c r="ZE13" s="172" t="s">
        <v>488</v>
      </c>
      <c r="ZF13" s="172" t="s">
        <v>488</v>
      </c>
      <c r="ZG13" s="172" t="s">
        <v>488</v>
      </c>
      <c r="ZH13" s="172" t="s">
        <v>488</v>
      </c>
      <c r="ZI13" s="172" t="s">
        <v>488</v>
      </c>
      <c r="ZJ13" s="172" t="s">
        <v>488</v>
      </c>
      <c r="ZK13" s="206" t="n">
        <v>5967</v>
      </c>
      <c r="ZL13" s="129" t="n">
        <v>5719</v>
      </c>
      <c r="ZM13" s="13" t="s">
        <v>488</v>
      </c>
      <c r="ZN13" s="119" t="s">
        <v>488</v>
      </c>
      <c r="ZO13" s="207" t="s">
        <v>488</v>
      </c>
      <c r="ZP13" s="208" t="s">
        <v>488</v>
      </c>
      <c r="ZQ13" s="208" t="s">
        <v>488</v>
      </c>
      <c r="ZR13" s="208" t="s">
        <v>488</v>
      </c>
      <c r="ZS13" s="174" t="s">
        <v>493</v>
      </c>
      <c r="ZT13" s="172" t="s">
        <v>489</v>
      </c>
      <c r="ZU13" s="172" t="s">
        <v>489</v>
      </c>
      <c r="ZV13" s="172" t="n">
        <v>1</v>
      </c>
      <c r="ZW13" s="179" t="n">
        <f aca="false">ZV13/ZV13*100</f>
        <v>100</v>
      </c>
      <c r="ZX13" s="172" t="s">
        <v>489</v>
      </c>
      <c r="ZY13" s="179" t="s">
        <v>489</v>
      </c>
      <c r="ZZ13" s="172" t="s">
        <v>489</v>
      </c>
      <c r="AAA13" s="179" t="s">
        <v>489</v>
      </c>
      <c r="AAB13" s="172" t="s">
        <v>489</v>
      </c>
      <c r="AAC13" s="179" t="s">
        <v>489</v>
      </c>
      <c r="AAD13" s="172" t="n">
        <v>1</v>
      </c>
      <c r="AAE13" s="179" t="n">
        <f aca="false">AAD13/AAD13*100</f>
        <v>100</v>
      </c>
      <c r="AAF13" s="172" t="s">
        <v>489</v>
      </c>
      <c r="AAG13" s="179" t="s">
        <v>489</v>
      </c>
      <c r="AAH13" s="172" t="s">
        <v>489</v>
      </c>
      <c r="AAI13" s="179" t="s">
        <v>489</v>
      </c>
      <c r="AAJ13" s="172" t="s">
        <v>489</v>
      </c>
      <c r="AAK13" s="179" t="s">
        <v>489</v>
      </c>
      <c r="AAL13" s="172" t="s">
        <v>489</v>
      </c>
      <c r="AAM13" s="179" t="s">
        <v>489</v>
      </c>
      <c r="AAN13" s="172" t="s">
        <v>489</v>
      </c>
      <c r="AAO13" s="179" t="s">
        <v>489</v>
      </c>
      <c r="AAP13" s="172" t="s">
        <v>498</v>
      </c>
      <c r="AAQ13" s="179" t="s">
        <v>498</v>
      </c>
      <c r="AAR13" s="237" t="s">
        <v>489</v>
      </c>
      <c r="AAS13" s="238" t="s">
        <v>489</v>
      </c>
      <c r="AAT13" s="238" t="n">
        <v>1</v>
      </c>
      <c r="AAU13" s="240" t="n">
        <v>100</v>
      </c>
      <c r="AAV13" s="241" t="s">
        <v>488</v>
      </c>
      <c r="AAW13" s="184" t="s">
        <v>488</v>
      </c>
      <c r="AAX13" s="184" t="s">
        <v>488</v>
      </c>
      <c r="AAY13" s="184" t="s">
        <v>488</v>
      </c>
      <c r="AAZ13" s="184" t="s">
        <v>488</v>
      </c>
      <c r="ABA13" s="184" t="s">
        <v>488</v>
      </c>
      <c r="ABB13" s="184" t="s">
        <v>488</v>
      </c>
      <c r="ABC13" s="184" t="s">
        <v>488</v>
      </c>
      <c r="ABD13" s="184" t="s">
        <v>488</v>
      </c>
      <c r="ABE13" s="184" t="s">
        <v>488</v>
      </c>
      <c r="ABF13" s="184" t="s">
        <v>488</v>
      </c>
      <c r="ABG13" s="185" t="s">
        <v>488</v>
      </c>
      <c r="ABH13" s="184" t="s">
        <v>488</v>
      </c>
      <c r="ABI13" s="184" t="s">
        <v>488</v>
      </c>
      <c r="ABJ13" s="184" t="s">
        <v>488</v>
      </c>
      <c r="ABK13" s="184" t="s">
        <v>488</v>
      </c>
      <c r="ABL13" s="184" t="s">
        <v>488</v>
      </c>
      <c r="ABM13" s="184" t="s">
        <v>488</v>
      </c>
      <c r="ABN13" s="184" t="s">
        <v>488</v>
      </c>
      <c r="ABO13" s="184" t="s">
        <v>488</v>
      </c>
      <c r="ABP13" s="184" t="s">
        <v>488</v>
      </c>
      <c r="ABQ13" s="184" t="s">
        <v>488</v>
      </c>
      <c r="ABR13" s="184" t="s">
        <v>488</v>
      </c>
      <c r="ABS13" s="185" t="s">
        <v>488</v>
      </c>
      <c r="ABT13" s="184" t="s">
        <v>488</v>
      </c>
      <c r="ABU13" s="184" t="s">
        <v>488</v>
      </c>
      <c r="ABV13" s="185" t="s">
        <v>488</v>
      </c>
      <c r="ABW13" s="231" t="s">
        <v>490</v>
      </c>
      <c r="ABX13" s="215" t="s">
        <v>490</v>
      </c>
      <c r="ABY13" s="215" t="s">
        <v>490</v>
      </c>
      <c r="ABZ13" s="215" t="s">
        <v>490</v>
      </c>
      <c r="ACA13" s="215" t="s">
        <v>490</v>
      </c>
      <c r="ACB13" s="215" t="s">
        <v>490</v>
      </c>
      <c r="ACC13" s="215" t="s">
        <v>490</v>
      </c>
      <c r="ACD13" s="215" t="s">
        <v>490</v>
      </c>
      <c r="ACE13" s="215" t="s">
        <v>490</v>
      </c>
      <c r="ACF13" s="215" t="s">
        <v>490</v>
      </c>
      <c r="ACG13" s="215" t="s">
        <v>490</v>
      </c>
      <c r="ACH13" s="226" t="s">
        <v>490</v>
      </c>
      <c r="ACI13" s="215" t="s">
        <v>490</v>
      </c>
      <c r="ACJ13" s="215" t="s">
        <v>490</v>
      </c>
      <c r="ACK13" s="215" t="s">
        <v>490</v>
      </c>
      <c r="ACL13" s="215" t="s">
        <v>490</v>
      </c>
      <c r="ACM13" s="215" t="s">
        <v>490</v>
      </c>
      <c r="ACN13" s="215" t="s">
        <v>490</v>
      </c>
      <c r="ACO13" s="215" t="s">
        <v>490</v>
      </c>
      <c r="ACP13" s="215" t="s">
        <v>490</v>
      </c>
      <c r="ACQ13" s="215" t="s">
        <v>490</v>
      </c>
      <c r="ACR13" s="215" t="s">
        <v>490</v>
      </c>
      <c r="ACS13" s="215" t="s">
        <v>490</v>
      </c>
      <c r="ACT13" s="215" t="s">
        <v>490</v>
      </c>
      <c r="ACU13" s="215" t="s">
        <v>490</v>
      </c>
      <c r="ACV13" s="215" t="s">
        <v>490</v>
      </c>
      <c r="ACW13" s="215" t="s">
        <v>490</v>
      </c>
      <c r="ACX13" s="215" t="s">
        <v>490</v>
      </c>
      <c r="ACY13" s="215" t="s">
        <v>490</v>
      </c>
      <c r="ACZ13" s="215" t="s">
        <v>490</v>
      </c>
      <c r="ADA13" s="215" t="s">
        <v>490</v>
      </c>
      <c r="ADB13" s="215" t="s">
        <v>490</v>
      </c>
      <c r="ADC13" s="215" t="s">
        <v>490</v>
      </c>
      <c r="ADD13" s="215" t="s">
        <v>490</v>
      </c>
      <c r="ADE13" s="215" t="s">
        <v>490</v>
      </c>
      <c r="ADF13" s="215" t="s">
        <v>490</v>
      </c>
      <c r="ADG13" s="215" t="s">
        <v>490</v>
      </c>
      <c r="ADH13" s="215" t="s">
        <v>490</v>
      </c>
      <c r="ADI13" s="215" t="s">
        <v>490</v>
      </c>
      <c r="ADJ13" s="215" t="s">
        <v>490</v>
      </c>
      <c r="ADK13" s="231" t="s">
        <v>490</v>
      </c>
      <c r="ADL13" s="215" t="s">
        <v>490</v>
      </c>
      <c r="ADM13" s="215" t="s">
        <v>490</v>
      </c>
      <c r="ADN13" s="215" t="s">
        <v>490</v>
      </c>
      <c r="ADO13" s="215" t="s">
        <v>490</v>
      </c>
      <c r="ADP13" s="226" t="s">
        <v>490</v>
      </c>
      <c r="ADQ13" s="216" t="s">
        <v>490</v>
      </c>
      <c r="ADR13" s="184" t="s">
        <v>490</v>
      </c>
      <c r="ADS13" s="184" t="s">
        <v>490</v>
      </c>
      <c r="ADT13" s="216" t="s">
        <v>488</v>
      </c>
      <c r="ADU13" s="184" t="s">
        <v>488</v>
      </c>
      <c r="ADV13" s="185" t="s">
        <v>488</v>
      </c>
      <c r="ADW13" s="216" t="s">
        <v>488</v>
      </c>
      <c r="ADX13" s="184" t="s">
        <v>488</v>
      </c>
      <c r="ADY13" s="184" t="s">
        <v>488</v>
      </c>
      <c r="ADZ13" s="184" t="s">
        <v>488</v>
      </c>
      <c r="AEA13" s="184" t="s">
        <v>488</v>
      </c>
      <c r="AEB13" s="184" t="s">
        <v>488</v>
      </c>
      <c r="AEC13" s="184" t="s">
        <v>488</v>
      </c>
      <c r="AED13" s="184" t="s">
        <v>488</v>
      </c>
      <c r="AEE13" s="184" t="s">
        <v>488</v>
      </c>
      <c r="AEF13" s="185" t="s">
        <v>488</v>
      </c>
      <c r="AEG13" s="216" t="s">
        <v>488</v>
      </c>
      <c r="AEH13" s="184" t="s">
        <v>488</v>
      </c>
      <c r="AEI13" s="184" t="s">
        <v>488</v>
      </c>
      <c r="AEJ13" s="216" t="s">
        <v>488</v>
      </c>
      <c r="AEK13" s="184" t="s">
        <v>488</v>
      </c>
      <c r="AEL13" s="184" t="n">
        <v>6992</v>
      </c>
      <c r="AEM13" s="184" t="n">
        <v>5314</v>
      </c>
      <c r="AEN13" s="216" t="s">
        <v>488</v>
      </c>
      <c r="AEO13" s="185" t="s">
        <v>488</v>
      </c>
      <c r="AEP13" s="217" t="s">
        <v>488</v>
      </c>
      <c r="AEQ13" s="203" t="s">
        <v>488</v>
      </c>
      <c r="AER13" s="203" t="s">
        <v>488</v>
      </c>
      <c r="AES13" s="203" t="s">
        <v>488</v>
      </c>
      <c r="AET13" s="203" t="s">
        <v>488</v>
      </c>
      <c r="AEU13" s="203" t="s">
        <v>488</v>
      </c>
      <c r="AEV13" s="203" t="s">
        <v>488</v>
      </c>
      <c r="AEW13" s="203" t="s">
        <v>488</v>
      </c>
      <c r="AEX13" s="202" t="s">
        <v>488</v>
      </c>
      <c r="AEY13" s="218" t="s">
        <v>488</v>
      </c>
      <c r="AEZ13" s="219" t="s">
        <v>488</v>
      </c>
      <c r="AFA13" s="219" t="s">
        <v>488</v>
      </c>
      <c r="AFB13" s="220" t="s">
        <v>488</v>
      </c>
      <c r="AFC13" s="159"/>
      <c r="AFD13" s="14"/>
      <c r="AFE13" s="14"/>
      <c r="AFF13" s="14"/>
      <c r="AFG13" s="14"/>
      <c r="AFH13" s="14"/>
      <c r="AFI13" s="14"/>
      <c r="AFJ13" s="160"/>
      <c r="AFK13" s="189" t="n">
        <v>533</v>
      </c>
      <c r="AFL13" s="189" t="n">
        <v>172</v>
      </c>
      <c r="AFM13" s="189" t="n">
        <v>117</v>
      </c>
      <c r="AFN13" s="189" t="n">
        <v>2504</v>
      </c>
      <c r="AFO13" s="189" t="n">
        <v>923</v>
      </c>
      <c r="AFP13" s="189" t="n">
        <v>1119</v>
      </c>
      <c r="AFQ13" s="189" t="n">
        <v>359</v>
      </c>
      <c r="AFR13" s="189" t="n">
        <v>84</v>
      </c>
      <c r="AFS13" s="224" t="n">
        <v>104</v>
      </c>
      <c r="AFT13" s="189" t="n">
        <v>1556</v>
      </c>
      <c r="AFU13" s="189" t="n">
        <v>702</v>
      </c>
      <c r="AFV13" s="189" t="n">
        <v>5885</v>
      </c>
      <c r="AFW13" s="189" t="n">
        <v>14985</v>
      </c>
      <c r="AFX13" s="223" t="n">
        <v>39.2726059392726</v>
      </c>
      <c r="AFY13" s="192" t="n">
        <v>19</v>
      </c>
      <c r="AFZ13" s="189" t="n">
        <v>25</v>
      </c>
      <c r="AGA13" s="189" t="n">
        <v>0</v>
      </c>
      <c r="AGB13" s="189" t="n">
        <v>0</v>
      </c>
      <c r="AGC13" s="189" t="n">
        <v>19</v>
      </c>
      <c r="AGD13" s="189" t="n">
        <v>25</v>
      </c>
      <c r="AGE13" s="189" t="n">
        <v>16</v>
      </c>
      <c r="AGF13" s="189" t="n">
        <v>26</v>
      </c>
      <c r="AGG13" s="189" t="n">
        <v>9</v>
      </c>
      <c r="AGH13" s="189" t="n">
        <v>24</v>
      </c>
      <c r="AGI13" s="189" t="n">
        <v>0</v>
      </c>
      <c r="AGJ13" s="189" t="n">
        <v>7</v>
      </c>
      <c r="AGK13" s="189" t="n">
        <v>0</v>
      </c>
      <c r="AGL13" s="224" t="n">
        <v>2</v>
      </c>
      <c r="AGM13" s="189" t="n">
        <v>37717</v>
      </c>
      <c r="AGN13" s="189" t="s">
        <v>488</v>
      </c>
      <c r="AGO13" s="189" t="s">
        <v>488</v>
      </c>
      <c r="AGP13" s="189" t="s">
        <v>488</v>
      </c>
      <c r="AGQ13" s="189" t="s">
        <v>488</v>
      </c>
      <c r="AGR13" s="193" t="s">
        <v>488</v>
      </c>
      <c r="AGS13" s="192" t="n">
        <v>3</v>
      </c>
      <c r="AGT13" s="189" t="n">
        <v>42146</v>
      </c>
      <c r="AGU13" s="189" t="n">
        <v>2</v>
      </c>
      <c r="AGV13" s="189" t="n">
        <v>28</v>
      </c>
      <c r="AGW13" s="225" t="n">
        <v>0.2151</v>
      </c>
      <c r="AGX13" s="189" t="n">
        <v>228</v>
      </c>
      <c r="AGY13" s="225" t="n">
        <v>1.76</v>
      </c>
      <c r="AGZ13" s="189" t="s">
        <v>491</v>
      </c>
      <c r="AHA13" s="189" t="n">
        <v>765</v>
      </c>
      <c r="AHB13" s="189" t="s">
        <v>488</v>
      </c>
      <c r="AHC13" s="189" t="s">
        <v>488</v>
      </c>
      <c r="AHD13" s="189" t="s">
        <v>488</v>
      </c>
      <c r="AHE13" s="225" t="n">
        <v>100</v>
      </c>
      <c r="AHF13" s="189" t="n">
        <v>10059</v>
      </c>
      <c r="AHG13" s="189" t="n">
        <v>875</v>
      </c>
      <c r="AHH13" s="173" t="n">
        <v>6.75469644394181</v>
      </c>
      <c r="AHI13" s="189" t="n">
        <v>2476.52</v>
      </c>
      <c r="AHJ13" s="189" t="s">
        <v>488</v>
      </c>
      <c r="AHK13" s="189" t="s">
        <v>488</v>
      </c>
      <c r="AHL13" s="189" t="s">
        <v>488</v>
      </c>
      <c r="AHM13" s="189" t="s">
        <v>488</v>
      </c>
      <c r="AHN13" s="192" t="n">
        <v>57752</v>
      </c>
      <c r="AHO13" s="189" t="n">
        <v>41620</v>
      </c>
      <c r="AHP13" s="189" t="n">
        <v>669</v>
      </c>
      <c r="AHQ13" s="189" t="n">
        <v>421</v>
      </c>
      <c r="AHR13" s="189" t="n">
        <v>1925</v>
      </c>
      <c r="AHS13" s="189" t="n">
        <v>1148</v>
      </c>
      <c r="AHT13" s="189" t="n">
        <v>1047</v>
      </c>
      <c r="AHU13" s="189" t="n">
        <v>692</v>
      </c>
      <c r="AHV13" s="189" t="n">
        <v>1139</v>
      </c>
      <c r="AHW13" s="189" t="n">
        <v>784</v>
      </c>
      <c r="AHX13" s="189" t="n">
        <v>5809</v>
      </c>
      <c r="AHY13" s="189" t="n">
        <v>3628</v>
      </c>
      <c r="AHZ13" s="189" t="n">
        <v>10738</v>
      </c>
      <c r="AIA13" s="189" t="n">
        <v>6567</v>
      </c>
      <c r="AIB13" s="189" t="n">
        <v>16384</v>
      </c>
      <c r="AIC13" s="189" t="n">
        <v>10942</v>
      </c>
      <c r="AID13" s="189" t="n">
        <v>3939</v>
      </c>
      <c r="AIE13" s="189" t="n">
        <v>3127</v>
      </c>
      <c r="AIF13" s="189" t="n">
        <v>16102</v>
      </c>
      <c r="AIG13" s="189" t="n">
        <v>14311</v>
      </c>
      <c r="AIH13" s="189" t="n">
        <v>747</v>
      </c>
      <c r="AII13" s="189" t="n">
        <v>499</v>
      </c>
      <c r="AIJ13" s="192" t="n">
        <v>8403</v>
      </c>
      <c r="AIK13" s="224" t="n">
        <v>4882</v>
      </c>
      <c r="AIL13" s="242" t="n">
        <v>228</v>
      </c>
      <c r="AIM13" s="242" t="n">
        <v>246</v>
      </c>
      <c r="AIN13" s="242" t="n">
        <v>170</v>
      </c>
      <c r="AIO13" s="242" t="n">
        <v>188</v>
      </c>
      <c r="AIP13" s="242" t="n">
        <v>122</v>
      </c>
      <c r="AIQ13" s="242" t="n">
        <v>141</v>
      </c>
      <c r="AIR13" s="242" t="n">
        <v>98</v>
      </c>
      <c r="AIS13" s="242" t="n">
        <v>108</v>
      </c>
      <c r="AIT13" s="242" t="n">
        <v>624</v>
      </c>
      <c r="AIU13" s="242" t="n">
        <v>846</v>
      </c>
      <c r="AIV13" s="242" t="n">
        <v>531</v>
      </c>
      <c r="AIW13" s="243" t="n">
        <v>700</v>
      </c>
      <c r="AIX13" s="197" t="s">
        <v>488</v>
      </c>
      <c r="AIY13" s="193" t="s">
        <v>488</v>
      </c>
      <c r="AIZ13" s="193" t="s">
        <v>488</v>
      </c>
      <c r="AJA13" s="193" t="s">
        <v>488</v>
      </c>
      <c r="AJB13" s="193" t="s">
        <v>488</v>
      </c>
      <c r="AJC13" s="193" t="s">
        <v>488</v>
      </c>
      <c r="AJD13" s="193" t="s">
        <v>488</v>
      </c>
      <c r="AJE13" s="193" t="s">
        <v>488</v>
      </c>
      <c r="AJF13" s="193" t="s">
        <v>488</v>
      </c>
      <c r="AJG13" s="193" t="s">
        <v>488</v>
      </c>
      <c r="AJH13" s="193" t="s">
        <v>488</v>
      </c>
      <c r="AJI13" s="193" t="s">
        <v>488</v>
      </c>
      <c r="AJJ13" s="193" t="s">
        <v>488</v>
      </c>
      <c r="AJK13" s="193" t="s">
        <v>488</v>
      </c>
      <c r="AJL13" s="193" t="s">
        <v>488</v>
      </c>
      <c r="AJM13" s="193" t="s">
        <v>488</v>
      </c>
      <c r="AJN13" s="193" t="s">
        <v>488</v>
      </c>
      <c r="AJO13" s="193" t="s">
        <v>488</v>
      </c>
      <c r="AJP13" s="193" t="s">
        <v>488</v>
      </c>
      <c r="AJQ13" s="193" t="s">
        <v>488</v>
      </c>
      <c r="AJR13" s="193" t="s">
        <v>488</v>
      </c>
      <c r="AJS13" s="193" t="s">
        <v>488</v>
      </c>
      <c r="AJT13" s="193" t="s">
        <v>488</v>
      </c>
      <c r="AJU13" s="193" t="s">
        <v>488</v>
      </c>
      <c r="AJV13" s="193" t="s">
        <v>488</v>
      </c>
      <c r="AJW13" s="193" t="s">
        <v>488</v>
      </c>
      <c r="AJX13" s="193" t="s">
        <v>488</v>
      </c>
      <c r="AJY13" s="193" t="s">
        <v>488</v>
      </c>
      <c r="AJZ13" s="193" t="s">
        <v>488</v>
      </c>
      <c r="AKA13" s="193" t="s">
        <v>488</v>
      </c>
      <c r="AKB13" s="197" t="s">
        <v>488</v>
      </c>
      <c r="AKC13" s="202" t="s">
        <v>488</v>
      </c>
      <c r="AKD13" s="200" t="s">
        <v>488</v>
      </c>
      <c r="AKE13" s="182" t="s">
        <v>488</v>
      </c>
      <c r="AKF13" s="182" t="s">
        <v>488</v>
      </c>
      <c r="AKG13" s="182" t="s">
        <v>488</v>
      </c>
      <c r="AKH13" s="201" t="s">
        <v>488</v>
      </c>
      <c r="AKI13" s="197" t="s">
        <v>488</v>
      </c>
      <c r="AKJ13" s="202" t="s">
        <v>488</v>
      </c>
      <c r="AKK13" s="139" t="n">
        <v>5177</v>
      </c>
      <c r="AKL13" s="172" t="n">
        <v>6277</v>
      </c>
      <c r="AKM13" s="172" t="n">
        <v>188</v>
      </c>
      <c r="AKN13" s="172" t="n">
        <v>308</v>
      </c>
      <c r="AKO13" s="193" t="s">
        <v>488</v>
      </c>
      <c r="AKP13" s="202" t="s">
        <v>488</v>
      </c>
      <c r="AKQ13" s="193" t="s">
        <v>488</v>
      </c>
      <c r="AKR13" s="193" t="s">
        <v>488</v>
      </c>
      <c r="AKS13" s="193" t="s">
        <v>488</v>
      </c>
      <c r="AKT13" s="193" t="s">
        <v>488</v>
      </c>
      <c r="AKU13" s="192" t="n">
        <v>2672</v>
      </c>
      <c r="AKV13" s="189" t="n">
        <v>2868</v>
      </c>
      <c r="AKW13" s="189" t="n">
        <v>6529</v>
      </c>
      <c r="AKX13" s="189" t="n">
        <v>7365</v>
      </c>
      <c r="AKY13" s="189"/>
      <c r="AKZ13" s="189"/>
      <c r="ALA13" s="189"/>
      <c r="ALB13" s="189"/>
      <c r="ALC13" s="189" t="s">
        <v>488</v>
      </c>
      <c r="ALD13" s="189" t="s">
        <v>488</v>
      </c>
      <c r="ALE13" s="189" t="s">
        <v>488</v>
      </c>
      <c r="ALF13" s="224" t="s">
        <v>488</v>
      </c>
      <c r="ALG13" s="227"/>
      <c r="ALT13" s="229"/>
      <c r="ALU13" s="236" t="n">
        <v>48527</v>
      </c>
      <c r="ALV13" s="236" t="n">
        <v>27117</v>
      </c>
      <c r="ALW13" s="236" t="n">
        <v>181257</v>
      </c>
      <c r="ALX13" s="236" t="n">
        <v>179956</v>
      </c>
      <c r="ALY13" s="236" t="n">
        <v>146206</v>
      </c>
      <c r="ALZ13" s="236" t="n">
        <v>153763</v>
      </c>
      <c r="AMA13" s="236" t="n">
        <v>93848</v>
      </c>
      <c r="AMB13" s="236" t="n">
        <v>88639</v>
      </c>
      <c r="AMC13" s="236" t="n">
        <v>285999</v>
      </c>
      <c r="AMD13" s="236" t="n">
        <v>258681</v>
      </c>
      <c r="AME13" s="236" t="n">
        <v>155164</v>
      </c>
      <c r="AMF13" s="236" t="n">
        <v>143077</v>
      </c>
      <c r="AMG13" s="236" t="n">
        <v>122879</v>
      </c>
      <c r="AMH13" s="236" t="n">
        <v>168217</v>
      </c>
      <c r="AMI13" s="236" t="n">
        <v>8565</v>
      </c>
      <c r="AMJ13" s="236" t="n">
        <v>39532</v>
      </c>
    </row>
    <row r="14" s="228" customFormat="true" ht="18" hidden="false" customHeight="true" outlineLevel="0" collapsed="false">
      <c r="A14" s="171" t="s">
        <v>499</v>
      </c>
      <c r="B14" s="171"/>
      <c r="C14" s="139" t="n">
        <v>1311990</v>
      </c>
      <c r="D14" s="172" t="n">
        <v>1312082</v>
      </c>
      <c r="E14" s="173" t="n">
        <v>99.9929882431129</v>
      </c>
      <c r="F14" s="172" t="n">
        <v>500799</v>
      </c>
      <c r="G14" s="172" t="n">
        <v>319477</v>
      </c>
      <c r="H14" s="173" t="n">
        <v>156.755885400201</v>
      </c>
      <c r="I14" s="172" t="n">
        <v>108280</v>
      </c>
      <c r="J14" s="172" t="n">
        <v>97938</v>
      </c>
      <c r="K14" s="173" t="n">
        <v>110.559741877514</v>
      </c>
      <c r="L14" s="174" t="n">
        <v>255467</v>
      </c>
      <c r="M14" s="175" t="n">
        <v>235464</v>
      </c>
      <c r="N14" s="175" t="n">
        <v>949095</v>
      </c>
      <c r="O14" s="175" t="n">
        <v>964366</v>
      </c>
      <c r="P14" s="175" t="n">
        <v>107428</v>
      </c>
      <c r="Q14" s="175" t="n">
        <v>112252</v>
      </c>
      <c r="R14" s="176" t="n">
        <v>19.4717185344401</v>
      </c>
      <c r="S14" s="176" t="n">
        <v>17.9458296051619</v>
      </c>
      <c r="T14" s="176" t="n">
        <v>72.3401092996136</v>
      </c>
      <c r="U14" s="176" t="n">
        <v>73.498912415535</v>
      </c>
      <c r="V14" s="176" t="n">
        <v>8.18817216594639</v>
      </c>
      <c r="W14" s="176" t="n">
        <v>8.55525797930312</v>
      </c>
      <c r="X14" s="176" t="s">
        <v>488</v>
      </c>
      <c r="Y14" s="177" t="s">
        <v>488</v>
      </c>
      <c r="Z14" s="178" t="n">
        <v>5.04056196903655</v>
      </c>
      <c r="AA14" s="179" t="n">
        <v>8.22047912068997</v>
      </c>
      <c r="AB14" s="175" t="n">
        <v>12308</v>
      </c>
      <c r="AC14" s="179" t="n">
        <f aca="false">AB14*1000/($C14+$C13)*2</f>
        <v>9.40475280813021</v>
      </c>
      <c r="AD14" s="175" t="n">
        <v>11339</v>
      </c>
      <c r="AE14" s="233" t="n">
        <f aca="false">AD14*1000/($D14+$D13)*2</f>
        <v>8.67736561332728</v>
      </c>
      <c r="AF14" s="179" t="n">
        <v>108.545727136432</v>
      </c>
      <c r="AG14" s="175" t="n">
        <v>8398</v>
      </c>
      <c r="AH14" s="179" t="n">
        <f aca="false">AG14*1000/($C14+$C13)*2</f>
        <v>6.41705509284022</v>
      </c>
      <c r="AI14" s="175" t="n">
        <v>5428</v>
      </c>
      <c r="AJ14" s="233" t="n">
        <f aca="false">AI14*1000/($D14+$D13)*2</f>
        <v>4.15387076013233</v>
      </c>
      <c r="AK14" s="175" t="n">
        <v>65427</v>
      </c>
      <c r="AL14" s="175" t="n">
        <v>82901</v>
      </c>
      <c r="AM14" s="179" t="n">
        <v>78.9218465398487</v>
      </c>
      <c r="AN14" s="175" t="n">
        <v>62757</v>
      </c>
      <c r="AO14" s="175" t="n">
        <v>78114</v>
      </c>
      <c r="AP14" s="181" t="n">
        <v>80.340271910285</v>
      </c>
      <c r="AQ14" s="182" t="n">
        <v>12126</v>
      </c>
      <c r="AR14" s="182" t="n">
        <v>14082</v>
      </c>
      <c r="AS14" s="182" t="n">
        <v>4992</v>
      </c>
      <c r="AT14" s="182" t="n">
        <v>5317</v>
      </c>
      <c r="AU14" s="182" t="n">
        <v>7134</v>
      </c>
      <c r="AV14" s="182" t="n">
        <v>8765</v>
      </c>
      <c r="AW14" s="177" t="n">
        <v>86.109927567107</v>
      </c>
      <c r="AX14" s="174" t="n">
        <v>1056523</v>
      </c>
      <c r="AY14" s="175" t="n">
        <v>1076618</v>
      </c>
      <c r="AZ14" s="175" t="n">
        <v>407244</v>
      </c>
      <c r="BA14" s="175" t="n">
        <v>345302</v>
      </c>
      <c r="BB14" s="175" t="n">
        <v>563975</v>
      </c>
      <c r="BC14" s="175" t="n">
        <v>568014</v>
      </c>
      <c r="BD14" s="175" t="n">
        <v>63057</v>
      </c>
      <c r="BE14" s="175" t="n">
        <v>75416</v>
      </c>
      <c r="BF14" s="175" t="n">
        <v>22247</v>
      </c>
      <c r="BG14" s="183" t="n">
        <v>87886</v>
      </c>
      <c r="BH14" s="174" t="n">
        <v>103165</v>
      </c>
      <c r="BI14" s="175" t="n">
        <v>95032</v>
      </c>
      <c r="BJ14" s="175" t="n">
        <v>99192</v>
      </c>
      <c r="BK14" s="175" t="n">
        <v>89246</v>
      </c>
      <c r="BL14" s="175" t="n">
        <v>94506</v>
      </c>
      <c r="BM14" s="175" t="n">
        <v>74948</v>
      </c>
      <c r="BN14" s="175" t="n">
        <v>50642</v>
      </c>
      <c r="BO14" s="175" t="n">
        <v>34992</v>
      </c>
      <c r="BP14" s="175" t="n">
        <v>23524</v>
      </c>
      <c r="BQ14" s="175" t="n">
        <v>18333</v>
      </c>
      <c r="BR14" s="175" t="n">
        <v>36215</v>
      </c>
      <c r="BS14" s="183" t="n">
        <v>32751</v>
      </c>
      <c r="BT14" s="184" t="n">
        <f aca="false">BH14/(BH14+CF14+DD14+EB14)*100</f>
        <v>99.8944555260763</v>
      </c>
      <c r="BU14" s="184" t="n">
        <f aca="false">BI14/(BI14+CG14+DE14+EC14)*100</f>
        <v>99.4964036309193</v>
      </c>
      <c r="BV14" s="184" t="n">
        <f aca="false">BJ14/(BJ14+CH14+DF14+ED14)*100</f>
        <v>97.4304573314474</v>
      </c>
      <c r="BW14" s="184" t="n">
        <f aca="false">BK14/(BK14+CI14+DG14+EE14)*100</f>
        <v>92.9123201532471</v>
      </c>
      <c r="BX14" s="184" t="n">
        <f aca="false">BL14/(BL14+CJ14+DH14+EF14)*100</f>
        <v>80.259872611465</v>
      </c>
      <c r="BY14" s="184" t="n">
        <f aca="false">BM14/(BM14+CK14+DI14+EG14)*100</f>
        <v>64.6873004091074</v>
      </c>
      <c r="BZ14" s="184" t="n">
        <f aca="false">BN14/(BN14+CL14+DJ14+EH14)*100</f>
        <v>46.5126104447179</v>
      </c>
      <c r="CA14" s="184" t="n">
        <f aca="false">BO14/(BO14+CM14+DK14+EI14)*100</f>
        <v>31.3531530562873</v>
      </c>
      <c r="CB14" s="184" t="n">
        <f aca="false">BP14/(BP14+CN14+DL14+EJ14)*100</f>
        <v>22.9944380907696</v>
      </c>
      <c r="CC14" s="184" t="n">
        <f aca="false">BQ14/(BQ14+CO14+DM14+EK14)*100</f>
        <v>16.6857798165138</v>
      </c>
      <c r="CD14" s="184" t="n">
        <f aca="false">BR14/(BR14+CP14+DN14+EL14)*100</f>
        <v>6.93096782836692</v>
      </c>
      <c r="CE14" s="185" t="n">
        <f aca="false">BS14/(BS14+CQ14+DO14+EM14)*100</f>
        <v>5.97961333623024</v>
      </c>
      <c r="CF14" s="172" t="n">
        <v>104</v>
      </c>
      <c r="CG14" s="172" t="n">
        <v>438</v>
      </c>
      <c r="CH14" s="172" t="n">
        <v>2328</v>
      </c>
      <c r="CI14" s="172" t="n">
        <v>5932</v>
      </c>
      <c r="CJ14" s="172" t="n">
        <v>20909</v>
      </c>
      <c r="CK14" s="172" t="n">
        <v>36285</v>
      </c>
      <c r="CL14" s="172" t="n">
        <v>52037</v>
      </c>
      <c r="CM14" s="172" t="n">
        <v>67485</v>
      </c>
      <c r="CN14" s="172" t="n">
        <v>69457</v>
      </c>
      <c r="CO14" s="172" t="n">
        <v>78823</v>
      </c>
      <c r="CP14" s="172" t="n">
        <v>419140</v>
      </c>
      <c r="CQ14" s="186" t="n">
        <v>379051</v>
      </c>
      <c r="CR14" s="184" t="n">
        <f aca="false">CF14/(BH14+CF14+DD14+EB14)*100</f>
        <v>0.100702984294208</v>
      </c>
      <c r="CS14" s="184" t="n">
        <f aca="false">CG14/(BI14+CG14+DE14+EC14)*100</f>
        <v>0.458576319453896</v>
      </c>
      <c r="CT14" s="184" t="n">
        <f aca="false">CH14/(BJ14+CH14+DF14+ED14)*100</f>
        <v>2.28665723715229</v>
      </c>
      <c r="CU14" s="184" t="n">
        <f aca="false">CI14/(BK14+CI14+DG14+EE14)*100</f>
        <v>6.17569283944448</v>
      </c>
      <c r="CV14" s="184" t="n">
        <f aca="false">CJ14/(BL14+CJ14+DH14+EF14)*100</f>
        <v>17.7571125265393</v>
      </c>
      <c r="CW14" s="184" t="n">
        <f aca="false">CK14/(BM14+CK14+DI14+EG14)*100</f>
        <v>31.3174293556127</v>
      </c>
      <c r="CX14" s="184" t="n">
        <f aca="false">CL14/(BN14+CL14+DJ14+EH14)*100</f>
        <v>47.7938610187549</v>
      </c>
      <c r="CY14" s="184" t="n">
        <f aca="false">CM14/(BO14+CM14+DK14+EI14)*100</f>
        <v>60.4671791839149</v>
      </c>
      <c r="CZ14" s="184" t="n">
        <f aca="false">CN14/(BP14+CN14+DL14+EJ14)*100</f>
        <v>67.8934146603717</v>
      </c>
      <c r="DA14" s="184" t="n">
        <f aca="false">CO14/(BQ14+CO14+DM14+EK14)*100</f>
        <v>71.740752876074</v>
      </c>
      <c r="DB14" s="184" t="n">
        <f aca="false">CP14/(BR14+CP14+DN14+EL14)*100</f>
        <v>80.2166465713575</v>
      </c>
      <c r="DC14" s="184" t="n">
        <f aca="false">CQ14/(BS14+CQ14+DO14+EM14)*100</f>
        <v>69.2063880404082</v>
      </c>
      <c r="DD14" s="139" t="n">
        <v>5</v>
      </c>
      <c r="DE14" s="172" t="n">
        <v>43</v>
      </c>
      <c r="DF14" s="172" t="n">
        <v>286</v>
      </c>
      <c r="DG14" s="172" t="n">
        <v>853</v>
      </c>
      <c r="DH14" s="172" t="n">
        <v>2316</v>
      </c>
      <c r="DI14" s="172" t="n">
        <v>4459</v>
      </c>
      <c r="DJ14" s="172" t="n">
        <v>6132</v>
      </c>
      <c r="DK14" s="172" t="n">
        <v>8580</v>
      </c>
      <c r="DL14" s="172" t="n">
        <v>9116</v>
      </c>
      <c r="DM14" s="172" t="n">
        <v>11554</v>
      </c>
      <c r="DN14" s="172" t="n">
        <v>45202</v>
      </c>
      <c r="DO14" s="186" t="n">
        <v>49927</v>
      </c>
      <c r="DP14" s="187" t="n">
        <f aca="false">DD14/(CF14+DD14+EB14+BH14)*100</f>
        <v>0.00484148962952921</v>
      </c>
      <c r="DQ14" s="173" t="n">
        <f aca="false">DE14/(CG14+DE14+EC14+BI14)*100</f>
        <v>0.0450200496267524</v>
      </c>
      <c r="DR14" s="173" t="n">
        <f aca="false">DF14/(CH14+DF14+ED14+BJ14)*100</f>
        <v>0.280920949237781</v>
      </c>
      <c r="DS14" s="173" t="n">
        <f aca="false">DG14/(CI14+DG14+EE14+BK14)*100</f>
        <v>0.888042142961251</v>
      </c>
      <c r="DT14" s="173" t="n">
        <f aca="false">DH14/(CJ14+DH14+EF14+BL14)*100</f>
        <v>1.96687898089172</v>
      </c>
      <c r="DU14" s="173" t="n">
        <f aca="false">DI14/(CK14+DI14+EG14+BM14)*100</f>
        <v>3.84854395746664</v>
      </c>
      <c r="DV14" s="173" t="n">
        <f aca="false">DJ14/(CL14+DJ14+EH14+BN14)*100</f>
        <v>5.63199177060563</v>
      </c>
      <c r="DW14" s="173" t="n">
        <f aca="false">DK14/(CM14+DK14+EI14+BO14)*100</f>
        <v>7.68775872264932</v>
      </c>
      <c r="DX14" s="173" t="n">
        <f aca="false">DL14/(CN14+DL14+EJ14+BP14)*100</f>
        <v>8.91078462997175</v>
      </c>
      <c r="DY14" s="173" t="n">
        <f aca="false">DM14/(CO14+DM14+EK14+BQ14)*100</f>
        <v>10.515873015873</v>
      </c>
      <c r="DZ14" s="173" t="n">
        <f aca="false">DN14/(CP14+DN14+EL14+BR14)*100</f>
        <v>8.65093491033664</v>
      </c>
      <c r="EA14" s="188" t="n">
        <f aca="false">DO14/(CQ14+DO14+EM14+BS14)*100</f>
        <v>9.11557372409902</v>
      </c>
      <c r="EB14" s="189" t="n">
        <v>0</v>
      </c>
      <c r="EC14" s="189" t="n">
        <v>0</v>
      </c>
      <c r="ED14" s="190" t="n">
        <v>2</v>
      </c>
      <c r="EE14" s="190" t="n">
        <v>23</v>
      </c>
      <c r="EF14" s="190" t="n">
        <v>19</v>
      </c>
      <c r="EG14" s="190" t="n">
        <v>170</v>
      </c>
      <c r="EH14" s="190" t="n">
        <v>67</v>
      </c>
      <c r="EI14" s="190" t="n">
        <v>549</v>
      </c>
      <c r="EJ14" s="190" t="n">
        <v>206</v>
      </c>
      <c r="EK14" s="190" t="n">
        <v>1162</v>
      </c>
      <c r="EL14" s="190" t="n">
        <v>21953</v>
      </c>
      <c r="EM14" s="191" t="n">
        <v>85982</v>
      </c>
      <c r="EN14" s="192" t="n">
        <f aca="false">EB14/(EB14+DD14+CF14+BH14)*100</f>
        <v>0</v>
      </c>
      <c r="EO14" s="189" t="n">
        <f aca="false">EC14/(EC14+DE14+CG14+BI14)*100</f>
        <v>0</v>
      </c>
      <c r="EP14" s="173" t="n">
        <f aca="false">ED14/(ED14+DF14+CH14+BJ14)*100</f>
        <v>0.00196448216250196</v>
      </c>
      <c r="EQ14" s="173" t="n">
        <f aca="false">EE14/(EE14+DG14+CI14+BK14)*100</f>
        <v>0.0239448643471381</v>
      </c>
      <c r="ER14" s="173" t="n">
        <f aca="false">EF14/(EF14+DH14+CJ14+BL14)*100</f>
        <v>0.016135881104034</v>
      </c>
      <c r="ES14" s="173" t="n">
        <f aca="false">EG14/(EG14+DI14+CK14+BM14)*100</f>
        <v>0.146726277813261</v>
      </c>
      <c r="ET14" s="173" t="n">
        <f aca="false">EH14/(EH14+DJ14+CL14+BN14)*100</f>
        <v>0.0615367659214901</v>
      </c>
      <c r="EU14" s="173" t="n">
        <f aca="false">EI14/(EI14+DK14+CM14+BO14)*100</f>
        <v>0.49190903714854</v>
      </c>
      <c r="EV14" s="173" t="n">
        <f aca="false">EJ14/(EJ14+DL14+CN14+BP14)*100</f>
        <v>0.201362618887032</v>
      </c>
      <c r="EW14" s="173" t="n">
        <f aca="false">EK14/(EK14+DM14+CO14+BQ14)*100</f>
        <v>1.05759429153925</v>
      </c>
      <c r="EX14" s="173" t="n">
        <f aca="false">EL14/(EL14+DN14+CP14+BR14)*100</f>
        <v>4.20145068993895</v>
      </c>
      <c r="EY14" s="188" t="n">
        <f aca="false">EM14/(EM14+DO14+CQ14+BS14)*100</f>
        <v>15.6984248992626</v>
      </c>
      <c r="EZ14" s="175" t="n">
        <v>20</v>
      </c>
      <c r="FA14" s="175" t="n">
        <v>158</v>
      </c>
      <c r="FB14" s="176" t="n">
        <v>30.1</v>
      </c>
      <c r="FC14" s="176" t="n">
        <v>28</v>
      </c>
      <c r="FD14" s="176" t="n">
        <v>30.9</v>
      </c>
      <c r="FE14" s="176" t="n">
        <v>28.45</v>
      </c>
      <c r="FF14" s="175" t="n">
        <v>14918</v>
      </c>
      <c r="FG14" s="175" t="n">
        <v>15265</v>
      </c>
      <c r="FH14" s="175" t="n">
        <v>2328</v>
      </c>
      <c r="FI14" s="175" t="n">
        <v>1981</v>
      </c>
      <c r="FJ14" s="176" t="n">
        <v>37.05</v>
      </c>
      <c r="FK14" s="176" t="n">
        <v>44.25</v>
      </c>
      <c r="FL14" s="176" t="n">
        <v>28.1</v>
      </c>
      <c r="FM14" s="176" t="n">
        <v>12.35</v>
      </c>
      <c r="FN14" s="194" t="n">
        <v>49.4251731106915</v>
      </c>
      <c r="FO14" s="175" t="n">
        <v>14918</v>
      </c>
      <c r="FP14" s="176" t="n">
        <v>50.5748268893086</v>
      </c>
      <c r="FQ14" s="175" t="n">
        <v>15265</v>
      </c>
      <c r="FR14" s="195" t="n">
        <v>0</v>
      </c>
      <c r="FS14" s="189" t="n">
        <v>3</v>
      </c>
      <c r="FT14" s="175" t="n">
        <v>83</v>
      </c>
      <c r="FU14" s="175" t="n">
        <v>355</v>
      </c>
      <c r="FV14" s="175" t="n">
        <v>1136</v>
      </c>
      <c r="FW14" s="175" t="n">
        <v>2715</v>
      </c>
      <c r="FX14" s="175" t="n">
        <v>6371</v>
      </c>
      <c r="FY14" s="175" t="n">
        <v>7914</v>
      </c>
      <c r="FZ14" s="175" t="n">
        <v>5182</v>
      </c>
      <c r="GA14" s="175" t="n">
        <v>3372</v>
      </c>
      <c r="GB14" s="175" t="n">
        <v>1557</v>
      </c>
      <c r="GC14" s="175" t="n">
        <v>665</v>
      </c>
      <c r="GD14" s="175" t="n">
        <v>373</v>
      </c>
      <c r="GE14" s="175" t="n">
        <v>167</v>
      </c>
      <c r="GF14" s="175" t="n">
        <v>216</v>
      </c>
      <c r="GG14" s="183" t="n">
        <v>74</v>
      </c>
      <c r="GH14" s="179" t="n">
        <v>0</v>
      </c>
      <c r="GI14" s="179" t="n">
        <v>0.0196528005240747</v>
      </c>
      <c r="GJ14" s="179" t="n">
        <v>0.556374849175493</v>
      </c>
      <c r="GK14" s="179" t="n">
        <v>2.32558139534884</v>
      </c>
      <c r="GL14" s="179" t="n">
        <v>7.61496179112482</v>
      </c>
      <c r="GM14" s="179" t="n">
        <v>17.7857844742876</v>
      </c>
      <c r="GN14" s="179" t="n">
        <v>42.706797157796</v>
      </c>
      <c r="GO14" s="179" t="n">
        <v>51.844087782509</v>
      </c>
      <c r="GP14" s="179" t="n">
        <v>34.7365598605711</v>
      </c>
      <c r="GQ14" s="179" t="n">
        <v>22.0897477890599</v>
      </c>
      <c r="GR14" s="179" t="n">
        <v>10.4370559056174</v>
      </c>
      <c r="GS14" s="179" t="n">
        <v>4.35637078283655</v>
      </c>
      <c r="GT14" s="179" t="n">
        <v>2.50033516557179</v>
      </c>
      <c r="GU14" s="179" t="n">
        <v>1.09400589584016</v>
      </c>
      <c r="GV14" s="179" t="n">
        <v>1.44791527014345</v>
      </c>
      <c r="GW14" s="181" t="n">
        <v>0.484769079593842</v>
      </c>
      <c r="GX14" s="174" t="n">
        <v>92</v>
      </c>
      <c r="GY14" s="175" t="n">
        <v>1072</v>
      </c>
      <c r="GZ14" s="175" t="n">
        <v>6319</v>
      </c>
      <c r="HA14" s="175" t="n">
        <v>6319</v>
      </c>
      <c r="HB14" s="179" t="n">
        <v>11.55</v>
      </c>
      <c r="HC14" s="179" t="n">
        <v>11.35</v>
      </c>
      <c r="HD14" s="175" t="n">
        <v>3187</v>
      </c>
      <c r="HE14" s="175" t="n">
        <v>2777</v>
      </c>
      <c r="HF14" s="175" t="n">
        <v>940</v>
      </c>
      <c r="HG14" s="175" t="n">
        <v>1</v>
      </c>
      <c r="HH14" s="179" t="n">
        <v>46.1549601737871</v>
      </c>
      <c r="HI14" s="179" t="n">
        <v>40.2172338884866</v>
      </c>
      <c r="HJ14" s="179" t="n">
        <v>13.6133236784938</v>
      </c>
      <c r="HK14" s="181" t="n">
        <v>0.0144822592324403</v>
      </c>
      <c r="HL14" s="178" t="n">
        <v>25.35</v>
      </c>
      <c r="HM14" s="179" t="n">
        <v>30.35</v>
      </c>
      <c r="HN14" s="179" t="n">
        <v>1058.75</v>
      </c>
      <c r="HO14" s="179" t="n">
        <v>1032</v>
      </c>
      <c r="HP14" s="179" t="n">
        <v>59</v>
      </c>
      <c r="HQ14" s="181" t="n">
        <v>95.9149152112319</v>
      </c>
      <c r="HR14" s="176" t="n">
        <v>0.65</v>
      </c>
      <c r="HS14" s="176" t="n">
        <v>4.15</v>
      </c>
      <c r="HT14" s="176" t="n">
        <v>9.3</v>
      </c>
      <c r="HU14" s="176" t="n">
        <v>28.95</v>
      </c>
      <c r="HV14" s="176" t="n">
        <v>48.6</v>
      </c>
      <c r="HW14" s="176" t="n">
        <v>73.35</v>
      </c>
      <c r="HX14" s="176" t="n">
        <v>85.05</v>
      </c>
      <c r="HY14" s="176" t="n">
        <v>73.85</v>
      </c>
      <c r="HZ14" s="176" t="n">
        <v>48.95</v>
      </c>
      <c r="IA14" s="176" t="n">
        <v>23.3</v>
      </c>
      <c r="IB14" s="176" t="n">
        <v>14.3</v>
      </c>
      <c r="IC14" s="176" t="n">
        <v>2.75</v>
      </c>
      <c r="ID14" s="176" t="n">
        <v>3.5</v>
      </c>
      <c r="IE14" s="176" t="n">
        <v>0.05</v>
      </c>
      <c r="IF14" s="176" t="n">
        <v>1.4</v>
      </c>
      <c r="IG14" s="196" t="n">
        <v>0</v>
      </c>
      <c r="IH14" s="139" t="n">
        <v>11798</v>
      </c>
      <c r="II14" s="172" t="n">
        <v>10827</v>
      </c>
      <c r="IJ14" s="172" t="n">
        <v>505</v>
      </c>
      <c r="IK14" s="172" t="n">
        <v>510</v>
      </c>
      <c r="IL14" s="172" t="n">
        <v>5</v>
      </c>
      <c r="IM14" s="172" t="n">
        <v>2</v>
      </c>
      <c r="IN14" s="172" t="n">
        <v>11954</v>
      </c>
      <c r="IO14" s="172" t="n">
        <v>11035</v>
      </c>
      <c r="IP14" s="172" t="n">
        <v>339</v>
      </c>
      <c r="IQ14" s="172" t="n">
        <v>287</v>
      </c>
      <c r="IR14" s="172" t="n">
        <v>15</v>
      </c>
      <c r="IS14" s="186" t="n">
        <v>17</v>
      </c>
      <c r="IT14" s="194" t="n">
        <v>95.8563535911602</v>
      </c>
      <c r="IU14" s="176" t="n">
        <v>95.4846106358585</v>
      </c>
      <c r="IV14" s="176" t="n">
        <v>4.10302242443939</v>
      </c>
      <c r="IW14" s="176" t="n">
        <v>4.49775112443778</v>
      </c>
      <c r="IX14" s="176" t="n">
        <v>0.04062398440039</v>
      </c>
      <c r="IY14" s="176" t="n">
        <v>0.0176382397036776</v>
      </c>
      <c r="IZ14" s="176" t="n">
        <v>97.1238219044524</v>
      </c>
      <c r="JA14" s="176" t="n">
        <v>97.318987565041</v>
      </c>
      <c r="JB14" s="176" t="n">
        <v>2.75430614234644</v>
      </c>
      <c r="JC14" s="176" t="n">
        <v>2.53108739747773</v>
      </c>
      <c r="JD14" s="176" t="n">
        <v>0.12187195320117</v>
      </c>
      <c r="JE14" s="177" t="n">
        <v>0.149925037481259</v>
      </c>
      <c r="JF14" s="174" t="n">
        <v>12036</v>
      </c>
      <c r="JG14" s="175" t="n">
        <v>360</v>
      </c>
      <c r="JH14" s="175" t="n">
        <v>1987</v>
      </c>
      <c r="JI14" s="175" t="n">
        <v>5185</v>
      </c>
      <c r="JJ14" s="175" t="n">
        <v>3604</v>
      </c>
      <c r="JK14" s="175" t="n">
        <v>825</v>
      </c>
      <c r="JL14" s="175" t="n">
        <v>73</v>
      </c>
      <c r="JM14" s="175" t="n">
        <v>2</v>
      </c>
      <c r="JN14" s="175" t="n">
        <v>8533</v>
      </c>
      <c r="JO14" s="175" t="n">
        <v>2101</v>
      </c>
      <c r="JP14" s="183" t="n">
        <v>353</v>
      </c>
      <c r="JQ14" s="179" t="n">
        <v>52.2781566259827</v>
      </c>
      <c r="JR14" s="179" t="n">
        <v>1.56365373756678</v>
      </c>
      <c r="JS14" s="179" t="n">
        <v>8.63049993484776</v>
      </c>
      <c r="JT14" s="179" t="n">
        <v>22.520957303566</v>
      </c>
      <c r="JU14" s="179" t="n">
        <v>15.6539113060852</v>
      </c>
      <c r="JV14" s="179" t="n">
        <v>3.58337314859054</v>
      </c>
      <c r="JW14" s="179" t="n">
        <v>0.317074230117708</v>
      </c>
      <c r="JX14" s="179" t="n">
        <v>0.00868696520870434</v>
      </c>
      <c r="JY14" s="179" t="n">
        <v>37.0629370629371</v>
      </c>
      <c r="JZ14" s="179" t="n">
        <v>9.12565695174391</v>
      </c>
      <c r="KA14" s="179" t="n">
        <v>1.53324935933632</v>
      </c>
      <c r="KB14" s="197" t="s">
        <v>488</v>
      </c>
      <c r="KC14" s="172" t="s">
        <v>488</v>
      </c>
      <c r="KD14" s="172" t="s">
        <v>488</v>
      </c>
      <c r="KE14" s="172" t="s">
        <v>488</v>
      </c>
      <c r="KF14" s="172" t="s">
        <v>488</v>
      </c>
      <c r="KG14" s="172" t="s">
        <v>488</v>
      </c>
      <c r="KH14" s="172" t="s">
        <v>488</v>
      </c>
      <c r="KI14" s="172" t="s">
        <v>488</v>
      </c>
      <c r="KJ14" s="172" t="s">
        <v>488</v>
      </c>
      <c r="KK14" s="172" t="s">
        <v>488</v>
      </c>
      <c r="KL14" s="172" t="s">
        <v>488</v>
      </c>
      <c r="KM14" s="172" t="s">
        <v>488</v>
      </c>
      <c r="KN14" s="172" t="s">
        <v>488</v>
      </c>
      <c r="KO14" s="172" t="s">
        <v>488</v>
      </c>
      <c r="KP14" s="172" t="s">
        <v>488</v>
      </c>
      <c r="KQ14" s="172" t="s">
        <v>488</v>
      </c>
      <c r="KR14" s="172" t="s">
        <v>488</v>
      </c>
      <c r="KS14" s="172" t="s">
        <v>488</v>
      </c>
      <c r="KT14" s="172" t="s">
        <v>488</v>
      </c>
      <c r="KU14" s="185" t="s">
        <v>488</v>
      </c>
      <c r="KV14" s="198" t="s">
        <v>488</v>
      </c>
      <c r="KW14" s="199" t="s">
        <v>488</v>
      </c>
      <c r="KX14" s="199" t="s">
        <v>488</v>
      </c>
      <c r="KY14" s="199" t="s">
        <v>488</v>
      </c>
      <c r="KZ14" s="199" t="s">
        <v>488</v>
      </c>
      <c r="LA14" s="199" t="s">
        <v>488</v>
      </c>
      <c r="LB14" s="199" t="s">
        <v>488</v>
      </c>
      <c r="LC14" s="196" t="s">
        <v>488</v>
      </c>
      <c r="LD14" s="200" t="s">
        <v>488</v>
      </c>
      <c r="LE14" s="182" t="s">
        <v>488</v>
      </c>
      <c r="LF14" s="182" t="s">
        <v>488</v>
      </c>
      <c r="LG14" s="182" t="s">
        <v>488</v>
      </c>
      <c r="LH14" s="182" t="s">
        <v>488</v>
      </c>
      <c r="LI14" s="182" t="s">
        <v>488</v>
      </c>
      <c r="LJ14" s="182" t="s">
        <v>488</v>
      </c>
      <c r="LK14" s="182" t="s">
        <v>488</v>
      </c>
      <c r="LL14" s="182" t="s">
        <v>488</v>
      </c>
      <c r="LM14" s="182" t="s">
        <v>488</v>
      </c>
      <c r="LN14" s="182" t="s">
        <v>488</v>
      </c>
      <c r="LO14" s="182" t="s">
        <v>488</v>
      </c>
      <c r="LP14" s="182" t="s">
        <v>488</v>
      </c>
      <c r="LQ14" s="182" t="s">
        <v>488</v>
      </c>
      <c r="LR14" s="182" t="s">
        <v>488</v>
      </c>
      <c r="LS14" s="182" t="s">
        <v>488</v>
      </c>
      <c r="LT14" s="182" t="s">
        <v>488</v>
      </c>
      <c r="LU14" s="182" t="s">
        <v>488</v>
      </c>
      <c r="LV14" s="182" t="s">
        <v>488</v>
      </c>
      <c r="LW14" s="182" t="s">
        <v>488</v>
      </c>
      <c r="LX14" s="182" t="s">
        <v>488</v>
      </c>
      <c r="LY14" s="182" t="s">
        <v>488</v>
      </c>
      <c r="LZ14" s="182" t="s">
        <v>488</v>
      </c>
      <c r="MA14" s="201" t="s">
        <v>488</v>
      </c>
      <c r="MB14" s="200" t="n">
        <v>3486</v>
      </c>
      <c r="MC14" s="182" t="n">
        <v>3661</v>
      </c>
      <c r="MD14" s="182" t="n">
        <v>3583</v>
      </c>
      <c r="ME14" s="182" t="n">
        <v>4142</v>
      </c>
      <c r="MF14" s="182" t="n">
        <v>2230</v>
      </c>
      <c r="MG14" s="182" t="n">
        <v>2696</v>
      </c>
      <c r="MH14" s="182" t="n">
        <v>1283</v>
      </c>
      <c r="MI14" s="182" t="n">
        <v>1744</v>
      </c>
      <c r="MJ14" s="182" t="n">
        <v>164</v>
      </c>
      <c r="MK14" s="182" t="n">
        <v>183</v>
      </c>
      <c r="ML14" s="182" t="n">
        <v>224</v>
      </c>
      <c r="MM14" s="182" t="n">
        <v>243</v>
      </c>
      <c r="MN14" s="182" t="n">
        <v>90</v>
      </c>
      <c r="MO14" s="182" t="n">
        <v>141</v>
      </c>
      <c r="MP14" s="182" t="n">
        <v>63</v>
      </c>
      <c r="MQ14" s="182" t="n">
        <v>69</v>
      </c>
      <c r="MR14" s="182" t="n">
        <v>31</v>
      </c>
      <c r="MS14" s="182" t="n">
        <v>66</v>
      </c>
      <c r="MT14" s="182" t="n">
        <v>38</v>
      </c>
      <c r="MU14" s="182" t="n">
        <v>57</v>
      </c>
      <c r="MV14" s="182" t="n">
        <v>5</v>
      </c>
      <c r="MW14" s="182" t="n">
        <v>11</v>
      </c>
      <c r="MX14" s="182" t="n">
        <v>133</v>
      </c>
      <c r="MY14" s="182" t="n">
        <v>185</v>
      </c>
      <c r="MZ14" s="182" t="n">
        <v>2</v>
      </c>
      <c r="NA14" s="182" t="n">
        <v>1</v>
      </c>
      <c r="NB14" s="182" t="n">
        <v>0</v>
      </c>
      <c r="NC14" s="182" t="n">
        <v>0</v>
      </c>
      <c r="ND14" s="182" t="n">
        <v>0</v>
      </c>
      <c r="NE14" s="182" t="n">
        <v>0</v>
      </c>
      <c r="NF14" s="182" t="n">
        <v>0</v>
      </c>
      <c r="NG14" s="182" t="n">
        <v>0</v>
      </c>
      <c r="NH14" s="182" t="n">
        <v>794</v>
      </c>
      <c r="NI14" s="201" t="n">
        <v>883</v>
      </c>
      <c r="NJ14" s="234" t="n">
        <v>1017</v>
      </c>
      <c r="NK14" s="236" t="n">
        <v>1066</v>
      </c>
      <c r="NL14" s="236" t="n">
        <v>695</v>
      </c>
      <c r="NM14" s="236" t="n">
        <v>550</v>
      </c>
      <c r="NN14" s="236" t="n">
        <v>666</v>
      </c>
      <c r="NO14" s="236" t="n">
        <v>526</v>
      </c>
      <c r="NP14" s="236" t="n">
        <v>29</v>
      </c>
      <c r="NQ14" s="236" t="n">
        <v>23</v>
      </c>
      <c r="NR14" s="236" t="n">
        <v>321</v>
      </c>
      <c r="NS14" s="236" t="n">
        <v>516</v>
      </c>
      <c r="NT14" s="185" t="n">
        <f aca="false">NM14/(NL14+NM14)*100</f>
        <v>44.1767068273092</v>
      </c>
      <c r="NU14" s="193" t="n">
        <v>68.4</v>
      </c>
      <c r="NV14" s="193" t="n">
        <v>51.6</v>
      </c>
      <c r="NW14" s="193" t="s">
        <v>488</v>
      </c>
      <c r="NX14" s="193" t="s">
        <v>488</v>
      </c>
      <c r="NY14" s="193" t="s">
        <v>488</v>
      </c>
      <c r="NZ14" s="193" t="s">
        <v>488</v>
      </c>
      <c r="OA14" s="193" t="s">
        <v>488</v>
      </c>
      <c r="OB14" s="193" t="s">
        <v>488</v>
      </c>
      <c r="OC14" s="193" t="s">
        <v>488</v>
      </c>
      <c r="OD14" s="193" t="s">
        <v>488</v>
      </c>
      <c r="OE14" s="193" t="s">
        <v>488</v>
      </c>
      <c r="OF14" s="193" t="s">
        <v>488</v>
      </c>
      <c r="OG14" s="193" t="s">
        <v>488</v>
      </c>
      <c r="OH14" s="193" t="s">
        <v>488</v>
      </c>
      <c r="OI14" s="193" t="s">
        <v>488</v>
      </c>
      <c r="OJ14" s="202" t="s">
        <v>488</v>
      </c>
      <c r="OK14" s="197" t="s">
        <v>488</v>
      </c>
      <c r="OL14" s="193" t="s">
        <v>488</v>
      </c>
      <c r="OM14" s="193" t="s">
        <v>488</v>
      </c>
      <c r="ON14" s="193" t="s">
        <v>488</v>
      </c>
      <c r="OO14" s="193" t="s">
        <v>488</v>
      </c>
      <c r="OP14" s="193" t="s">
        <v>488</v>
      </c>
      <c r="OQ14" s="193" t="s">
        <v>488</v>
      </c>
      <c r="OR14" s="193" t="s">
        <v>488</v>
      </c>
      <c r="OS14" s="193" t="s">
        <v>488</v>
      </c>
      <c r="OT14" s="193" t="s">
        <v>488</v>
      </c>
      <c r="OU14" s="193" t="s">
        <v>488</v>
      </c>
      <c r="OV14" s="193" t="s">
        <v>488</v>
      </c>
      <c r="OW14" s="193" t="s">
        <v>488</v>
      </c>
      <c r="OX14" s="202" t="s">
        <v>488</v>
      </c>
      <c r="OY14" s="193" t="s">
        <v>488</v>
      </c>
      <c r="OZ14" s="193" t="s">
        <v>488</v>
      </c>
      <c r="PA14" s="193" t="s">
        <v>488</v>
      </c>
      <c r="PB14" s="193" t="s">
        <v>488</v>
      </c>
      <c r="PC14" s="193" t="s">
        <v>488</v>
      </c>
      <c r="PD14" s="193" t="s">
        <v>488</v>
      </c>
      <c r="PE14" s="193" t="s">
        <v>488</v>
      </c>
      <c r="PF14" s="193" t="s">
        <v>488</v>
      </c>
      <c r="PG14" s="193" t="s">
        <v>488</v>
      </c>
      <c r="PH14" s="193" t="s">
        <v>488</v>
      </c>
      <c r="PI14" s="193" t="s">
        <v>488</v>
      </c>
      <c r="PJ14" s="193" t="s">
        <v>488</v>
      </c>
      <c r="PK14" s="193" t="s">
        <v>488</v>
      </c>
      <c r="PL14" s="193" t="s">
        <v>488</v>
      </c>
      <c r="PM14" s="193" t="s">
        <v>488</v>
      </c>
      <c r="PN14" s="193" t="s">
        <v>488</v>
      </c>
      <c r="PO14" s="193" t="s">
        <v>488</v>
      </c>
      <c r="PP14" s="202" t="s">
        <v>488</v>
      </c>
      <c r="PQ14" s="193" t="s">
        <v>488</v>
      </c>
      <c r="PR14" s="193" t="s">
        <v>488</v>
      </c>
      <c r="PS14" s="193" t="s">
        <v>488</v>
      </c>
      <c r="PT14" s="193" t="s">
        <v>488</v>
      </c>
      <c r="PU14" s="193" t="s">
        <v>488</v>
      </c>
      <c r="PV14" s="193" t="s">
        <v>488</v>
      </c>
      <c r="PW14" s="193" t="s">
        <v>488</v>
      </c>
      <c r="PX14" s="193" t="s">
        <v>488</v>
      </c>
      <c r="PY14" s="193" t="s">
        <v>488</v>
      </c>
      <c r="PZ14" s="193" t="s">
        <v>488</v>
      </c>
      <c r="QA14" s="193" t="s">
        <v>488</v>
      </c>
      <c r="QB14" s="193" t="s">
        <v>488</v>
      </c>
      <c r="QC14" s="193" t="s">
        <v>488</v>
      </c>
      <c r="QD14" s="202" t="s">
        <v>488</v>
      </c>
      <c r="QE14" s="193" t="s">
        <v>488</v>
      </c>
      <c r="QF14" s="193" t="s">
        <v>488</v>
      </c>
      <c r="QG14" s="193" t="s">
        <v>488</v>
      </c>
      <c r="QH14" s="193" t="s">
        <v>488</v>
      </c>
      <c r="QI14" s="193" t="s">
        <v>488</v>
      </c>
      <c r="QJ14" s="193" t="s">
        <v>488</v>
      </c>
      <c r="QK14" s="193" t="s">
        <v>488</v>
      </c>
      <c r="QL14" s="193" t="s">
        <v>488</v>
      </c>
      <c r="QM14" s="193" t="s">
        <v>488</v>
      </c>
      <c r="QN14" s="193" t="s">
        <v>488</v>
      </c>
      <c r="QO14" s="193" t="s">
        <v>488</v>
      </c>
      <c r="QP14" s="202" t="s">
        <v>488</v>
      </c>
      <c r="QQ14" s="203" t="n">
        <v>4.2</v>
      </c>
      <c r="QR14" s="203" t="n">
        <v>4.2</v>
      </c>
      <c r="QS14" s="193" t="s">
        <v>488</v>
      </c>
      <c r="QT14" s="193" t="s">
        <v>488</v>
      </c>
      <c r="QU14" s="193" t="s">
        <v>488</v>
      </c>
      <c r="QV14" s="193" t="s">
        <v>488</v>
      </c>
      <c r="QW14" s="193" t="s">
        <v>488</v>
      </c>
      <c r="QX14" s="193" t="s">
        <v>488</v>
      </c>
      <c r="QY14" s="193" t="s">
        <v>488</v>
      </c>
      <c r="QZ14" s="193" t="s">
        <v>488</v>
      </c>
      <c r="RA14" s="193" t="s">
        <v>488</v>
      </c>
      <c r="RB14" s="193" t="s">
        <v>488</v>
      </c>
      <c r="RC14" s="193" t="s">
        <v>488</v>
      </c>
      <c r="RD14" s="193" t="s">
        <v>488</v>
      </c>
      <c r="RE14" s="193" t="s">
        <v>488</v>
      </c>
      <c r="RF14" s="193" t="s">
        <v>488</v>
      </c>
      <c r="RG14" s="197" t="s">
        <v>488</v>
      </c>
      <c r="RH14" s="193" t="s">
        <v>488</v>
      </c>
      <c r="RI14" s="193" t="s">
        <v>488</v>
      </c>
      <c r="RJ14" s="193" t="s">
        <v>488</v>
      </c>
      <c r="RK14" s="193" t="s">
        <v>488</v>
      </c>
      <c r="RL14" s="193" t="s">
        <v>488</v>
      </c>
      <c r="RM14" s="193" t="s">
        <v>488</v>
      </c>
      <c r="RN14" s="193" t="s">
        <v>488</v>
      </c>
      <c r="RO14" s="193" t="s">
        <v>488</v>
      </c>
      <c r="RP14" s="193" t="s">
        <v>488</v>
      </c>
      <c r="RQ14" s="193" t="s">
        <v>488</v>
      </c>
      <c r="RR14" s="193" t="s">
        <v>488</v>
      </c>
      <c r="RS14" s="193" t="s">
        <v>488</v>
      </c>
      <c r="RT14" s="193" t="s">
        <v>488</v>
      </c>
      <c r="RU14" s="193" t="s">
        <v>488</v>
      </c>
      <c r="RV14" s="193" t="s">
        <v>488</v>
      </c>
      <c r="RW14" s="193" t="s">
        <v>488</v>
      </c>
      <c r="RX14" s="193" t="s">
        <v>488</v>
      </c>
      <c r="RY14" s="193" t="s">
        <v>488</v>
      </c>
      <c r="RZ14" s="193" t="s">
        <v>488</v>
      </c>
      <c r="SA14" s="139" t="n">
        <v>15829</v>
      </c>
      <c r="SB14" s="172" t="n">
        <v>15334</v>
      </c>
      <c r="SC14" s="172" t="s">
        <v>489</v>
      </c>
      <c r="SD14" s="172" t="s">
        <v>489</v>
      </c>
      <c r="SE14" s="172" t="n">
        <v>74982</v>
      </c>
      <c r="SF14" s="172" t="n">
        <v>7010</v>
      </c>
      <c r="SG14" s="172" t="n">
        <v>7105</v>
      </c>
      <c r="SH14" s="172" t="s">
        <v>489</v>
      </c>
      <c r="SI14" s="172" t="s">
        <v>489</v>
      </c>
      <c r="SJ14" s="172" t="n">
        <v>20160</v>
      </c>
      <c r="SK14" s="172" t="s">
        <v>488</v>
      </c>
      <c r="SL14" s="173" t="s">
        <v>488</v>
      </c>
      <c r="SM14" s="172" t="s">
        <v>488</v>
      </c>
      <c r="SN14" s="173" t="s">
        <v>488</v>
      </c>
      <c r="SO14" s="173" t="s">
        <v>488</v>
      </c>
      <c r="SP14" s="173" t="s">
        <v>488</v>
      </c>
      <c r="SQ14" s="173" t="s">
        <v>488</v>
      </c>
      <c r="SR14" s="173" t="s">
        <v>488</v>
      </c>
      <c r="SS14" s="139" t="s">
        <v>488</v>
      </c>
      <c r="ST14" s="172" t="s">
        <v>488</v>
      </c>
      <c r="SU14" s="172" t="s">
        <v>488</v>
      </c>
      <c r="SV14" s="172" t="s">
        <v>488</v>
      </c>
      <c r="SW14" s="172" t="s">
        <v>488</v>
      </c>
      <c r="SX14" s="172" t="s">
        <v>488</v>
      </c>
      <c r="SY14" s="172" t="s">
        <v>488</v>
      </c>
      <c r="SZ14" s="172" t="s">
        <v>488</v>
      </c>
      <c r="TA14" s="172" t="s">
        <v>488</v>
      </c>
      <c r="TB14" s="172" t="s">
        <v>488</v>
      </c>
      <c r="TC14" s="172" t="s">
        <v>488</v>
      </c>
      <c r="TD14" s="172" t="s">
        <v>488</v>
      </c>
      <c r="TE14" s="172" t="s">
        <v>488</v>
      </c>
      <c r="TF14" s="172" t="s">
        <v>488</v>
      </c>
      <c r="TG14" s="172" t="s">
        <v>488</v>
      </c>
      <c r="TH14" s="172" t="s">
        <v>488</v>
      </c>
      <c r="TI14" s="172" t="s">
        <v>488</v>
      </c>
      <c r="TJ14" s="172" t="s">
        <v>488</v>
      </c>
      <c r="TK14" s="204" t="s">
        <v>488</v>
      </c>
      <c r="TL14" s="172" t="s">
        <v>488</v>
      </c>
      <c r="TM14" s="172" t="s">
        <v>488</v>
      </c>
      <c r="TN14" s="172" t="s">
        <v>488</v>
      </c>
      <c r="TO14" s="172" t="s">
        <v>488</v>
      </c>
      <c r="TP14" s="172" t="s">
        <v>488</v>
      </c>
      <c r="TQ14" s="172" t="s">
        <v>488</v>
      </c>
      <c r="TR14" s="172" t="s">
        <v>488</v>
      </c>
      <c r="TS14" s="172" t="s">
        <v>488</v>
      </c>
      <c r="TT14" s="205" t="s">
        <v>488</v>
      </c>
      <c r="TU14" s="172" t="s">
        <v>488</v>
      </c>
      <c r="TV14" s="172" t="s">
        <v>488</v>
      </c>
      <c r="TW14" s="172" t="s">
        <v>488</v>
      </c>
      <c r="TX14" s="172" t="s">
        <v>488</v>
      </c>
      <c r="TY14" s="172" t="s">
        <v>488</v>
      </c>
      <c r="TZ14" s="172" t="s">
        <v>488</v>
      </c>
      <c r="UA14" s="172" t="s">
        <v>488</v>
      </c>
      <c r="UB14" s="172" t="s">
        <v>488</v>
      </c>
      <c r="UC14" s="172" t="s">
        <v>488</v>
      </c>
      <c r="UD14" s="172" t="s">
        <v>488</v>
      </c>
      <c r="UE14" s="172" t="s">
        <v>488</v>
      </c>
      <c r="UF14" s="172" t="s">
        <v>488</v>
      </c>
      <c r="UG14" s="172" t="s">
        <v>488</v>
      </c>
      <c r="UH14" s="172" t="s">
        <v>488</v>
      </c>
      <c r="UI14" s="172" t="s">
        <v>488</v>
      </c>
      <c r="UJ14" s="172" t="s">
        <v>488</v>
      </c>
      <c r="UK14" s="172" t="s">
        <v>488</v>
      </c>
      <c r="UL14" s="205" t="s">
        <v>488</v>
      </c>
      <c r="UM14" s="172" t="s">
        <v>488</v>
      </c>
      <c r="UN14" s="172" t="s">
        <v>488</v>
      </c>
      <c r="UO14" s="172" t="s">
        <v>488</v>
      </c>
      <c r="UP14" s="172" t="s">
        <v>488</v>
      </c>
      <c r="UQ14" s="172" t="s">
        <v>488</v>
      </c>
      <c r="UR14" s="172" t="s">
        <v>488</v>
      </c>
      <c r="US14" s="172" t="s">
        <v>488</v>
      </c>
      <c r="UT14" s="172" t="s">
        <v>488</v>
      </c>
      <c r="UU14" s="172" t="s">
        <v>488</v>
      </c>
      <c r="UV14" s="186" t="s">
        <v>488</v>
      </c>
      <c r="UW14" s="172" t="s">
        <v>488</v>
      </c>
      <c r="UX14" s="172" t="s">
        <v>488</v>
      </c>
      <c r="UY14" s="172" t="s">
        <v>488</v>
      </c>
      <c r="UZ14" s="172" t="s">
        <v>488</v>
      </c>
      <c r="VA14" s="172" t="s">
        <v>488</v>
      </c>
      <c r="VB14" s="172" t="s">
        <v>488</v>
      </c>
      <c r="VC14" s="172" t="s">
        <v>488</v>
      </c>
      <c r="VD14" s="172" t="s">
        <v>488</v>
      </c>
      <c r="VE14" s="172" t="s">
        <v>488</v>
      </c>
      <c r="VF14" s="172" t="s">
        <v>488</v>
      </c>
      <c r="VG14" s="172" t="s">
        <v>488</v>
      </c>
      <c r="VH14" s="172" t="s">
        <v>488</v>
      </c>
      <c r="VI14" s="172" t="s">
        <v>488</v>
      </c>
      <c r="VJ14" s="172" t="s">
        <v>488</v>
      </c>
      <c r="VK14" s="172" t="s">
        <v>488</v>
      </c>
      <c r="VL14" s="172" t="s">
        <v>488</v>
      </c>
      <c r="VM14" s="172" t="s">
        <v>488</v>
      </c>
      <c r="VN14" s="172" t="s">
        <v>488</v>
      </c>
      <c r="VO14" s="172" t="s">
        <v>488</v>
      </c>
      <c r="VP14" s="172" t="s">
        <v>488</v>
      </c>
      <c r="VQ14" s="172" t="s">
        <v>488</v>
      </c>
      <c r="VR14" s="172" t="s">
        <v>488</v>
      </c>
      <c r="VS14" s="172" t="s">
        <v>488</v>
      </c>
      <c r="VT14" s="172" t="s">
        <v>488</v>
      </c>
      <c r="VU14" s="172" t="s">
        <v>488</v>
      </c>
      <c r="VV14" s="205" t="s">
        <v>488</v>
      </c>
      <c r="VW14" s="172" t="s">
        <v>488</v>
      </c>
      <c r="VX14" s="172" t="s">
        <v>488</v>
      </c>
      <c r="VY14" s="205" t="s">
        <v>488</v>
      </c>
      <c r="VZ14" s="172" t="s">
        <v>488</v>
      </c>
      <c r="WA14" s="172" t="s">
        <v>488</v>
      </c>
      <c r="WB14" s="172" t="s">
        <v>488</v>
      </c>
      <c r="WC14" s="172" t="s">
        <v>488</v>
      </c>
      <c r="WD14" s="172" t="s">
        <v>488</v>
      </c>
      <c r="WE14" s="172" t="s">
        <v>488</v>
      </c>
      <c r="WF14" s="172" t="s">
        <v>488</v>
      </c>
      <c r="WG14" s="172" t="s">
        <v>488</v>
      </c>
      <c r="WH14" s="172" t="s">
        <v>488</v>
      </c>
      <c r="WI14" s="172" t="s">
        <v>488</v>
      </c>
      <c r="WJ14" s="172" t="s">
        <v>488</v>
      </c>
      <c r="WK14" s="172" t="s">
        <v>488</v>
      </c>
      <c r="WL14" s="172" t="s">
        <v>488</v>
      </c>
      <c r="WM14" s="172" t="s">
        <v>488</v>
      </c>
      <c r="WN14" s="172" t="s">
        <v>488</v>
      </c>
      <c r="WO14" s="172" t="s">
        <v>488</v>
      </c>
      <c r="WP14" s="172" t="s">
        <v>488</v>
      </c>
      <c r="WQ14" s="172" t="s">
        <v>488</v>
      </c>
      <c r="WR14" s="172" t="s">
        <v>488</v>
      </c>
      <c r="WS14" s="172" t="s">
        <v>488</v>
      </c>
      <c r="WT14" s="172" t="s">
        <v>488</v>
      </c>
      <c r="WU14" s="172" t="s">
        <v>488</v>
      </c>
      <c r="WV14" s="172" t="s">
        <v>488</v>
      </c>
      <c r="WW14" s="172" t="s">
        <v>488</v>
      </c>
      <c r="WX14" s="172" t="s">
        <v>488</v>
      </c>
      <c r="WY14" s="205" t="s">
        <v>488</v>
      </c>
      <c r="WZ14" s="172" t="s">
        <v>488</v>
      </c>
      <c r="XA14" s="172" t="s">
        <v>488</v>
      </c>
      <c r="XB14" s="186" t="s">
        <v>488</v>
      </c>
      <c r="XC14" s="172" t="s">
        <v>488</v>
      </c>
      <c r="XD14" s="172" t="s">
        <v>488</v>
      </c>
      <c r="XE14" s="172" t="s">
        <v>488</v>
      </c>
      <c r="XF14" s="172" t="s">
        <v>488</v>
      </c>
      <c r="XG14" s="172" t="s">
        <v>488</v>
      </c>
      <c r="XH14" s="172" t="s">
        <v>488</v>
      </c>
      <c r="XI14" s="172" t="s">
        <v>488</v>
      </c>
      <c r="XJ14" s="172" t="s">
        <v>488</v>
      </c>
      <c r="XK14" s="172" t="s">
        <v>488</v>
      </c>
      <c r="XL14" s="172" t="s">
        <v>488</v>
      </c>
      <c r="XM14" s="172" t="s">
        <v>488</v>
      </c>
      <c r="XN14" s="172" t="s">
        <v>488</v>
      </c>
      <c r="XO14" s="172" t="s">
        <v>488</v>
      </c>
      <c r="XP14" s="172" t="s">
        <v>488</v>
      </c>
      <c r="XQ14" s="172" t="s">
        <v>488</v>
      </c>
      <c r="XR14" s="172" t="s">
        <v>488</v>
      </c>
      <c r="XS14" s="172" t="s">
        <v>488</v>
      </c>
      <c r="XT14" s="172" t="s">
        <v>488</v>
      </c>
      <c r="XU14" s="172" t="s">
        <v>488</v>
      </c>
      <c r="XV14" s="205" t="s">
        <v>488</v>
      </c>
      <c r="XW14" s="172" t="s">
        <v>488</v>
      </c>
      <c r="XX14" s="172" t="s">
        <v>488</v>
      </c>
      <c r="XY14" s="172" t="s">
        <v>488</v>
      </c>
      <c r="XZ14" s="172" t="s">
        <v>488</v>
      </c>
      <c r="YA14" s="172" t="s">
        <v>488</v>
      </c>
      <c r="YB14" s="172" t="s">
        <v>488</v>
      </c>
      <c r="YC14" s="172" t="s">
        <v>488</v>
      </c>
      <c r="YD14" s="172" t="s">
        <v>488</v>
      </c>
      <c r="YE14" s="172" t="s">
        <v>488</v>
      </c>
      <c r="YF14" s="205" t="s">
        <v>488</v>
      </c>
      <c r="YG14" s="172" t="s">
        <v>488</v>
      </c>
      <c r="YH14" s="172" t="s">
        <v>488</v>
      </c>
      <c r="YI14" s="172" t="s">
        <v>488</v>
      </c>
      <c r="YJ14" s="172" t="s">
        <v>488</v>
      </c>
      <c r="YK14" s="172" t="s">
        <v>488</v>
      </c>
      <c r="YL14" s="172" t="s">
        <v>488</v>
      </c>
      <c r="YM14" s="172" t="s">
        <v>488</v>
      </c>
      <c r="YN14" s="172" t="s">
        <v>488</v>
      </c>
      <c r="YO14" s="172" t="s">
        <v>488</v>
      </c>
      <c r="YP14" s="172" t="s">
        <v>488</v>
      </c>
      <c r="YQ14" s="172" t="s">
        <v>488</v>
      </c>
      <c r="YR14" s="172" t="s">
        <v>488</v>
      </c>
      <c r="YS14" s="172" t="s">
        <v>488</v>
      </c>
      <c r="YT14" s="172" t="s">
        <v>488</v>
      </c>
      <c r="YU14" s="172" t="s">
        <v>488</v>
      </c>
      <c r="YV14" s="172" t="s">
        <v>488</v>
      </c>
      <c r="YW14" s="172" t="s">
        <v>488</v>
      </c>
      <c r="YX14" s="172" t="s">
        <v>488</v>
      </c>
      <c r="YY14" s="172" t="s">
        <v>488</v>
      </c>
      <c r="YZ14" s="205" t="s">
        <v>488</v>
      </c>
      <c r="ZA14" s="172" t="s">
        <v>488</v>
      </c>
      <c r="ZB14" s="172" t="s">
        <v>488</v>
      </c>
      <c r="ZC14" s="172" t="s">
        <v>488</v>
      </c>
      <c r="ZD14" s="172" t="s">
        <v>488</v>
      </c>
      <c r="ZE14" s="172" t="s">
        <v>488</v>
      </c>
      <c r="ZF14" s="172" t="s">
        <v>488</v>
      </c>
      <c r="ZG14" s="172" t="s">
        <v>488</v>
      </c>
      <c r="ZH14" s="172" t="s">
        <v>488</v>
      </c>
      <c r="ZI14" s="172" t="s">
        <v>488</v>
      </c>
      <c r="ZJ14" s="172" t="s">
        <v>488</v>
      </c>
      <c r="ZK14" s="206" t="n">
        <v>5902</v>
      </c>
      <c r="ZL14" s="129" t="n">
        <v>2833</v>
      </c>
      <c r="ZM14" s="13" t="n">
        <v>57</v>
      </c>
      <c r="ZN14" s="119" t="n">
        <v>4</v>
      </c>
      <c r="ZO14" s="207" t="s">
        <v>488</v>
      </c>
      <c r="ZP14" s="208" t="s">
        <v>488</v>
      </c>
      <c r="ZQ14" s="208" t="s">
        <v>488</v>
      </c>
      <c r="ZR14" s="208" t="s">
        <v>488</v>
      </c>
      <c r="ZS14" s="174" t="s">
        <v>500</v>
      </c>
      <c r="ZT14" s="172" t="s">
        <v>489</v>
      </c>
      <c r="ZU14" s="172" t="s">
        <v>489</v>
      </c>
      <c r="ZV14" s="172" t="n">
        <v>4</v>
      </c>
      <c r="ZW14" s="179" t="n">
        <f aca="false">ZV14/ZV14*100</f>
        <v>100</v>
      </c>
      <c r="ZX14" s="172" t="s">
        <v>489</v>
      </c>
      <c r="ZY14" s="179" t="s">
        <v>489</v>
      </c>
      <c r="ZZ14" s="172" t="s">
        <v>489</v>
      </c>
      <c r="AAA14" s="179" t="s">
        <v>489</v>
      </c>
      <c r="AAB14" s="172" t="s">
        <v>489</v>
      </c>
      <c r="AAC14" s="179" t="s">
        <v>489</v>
      </c>
      <c r="AAD14" s="172" t="n">
        <v>4</v>
      </c>
      <c r="AAE14" s="179" t="n">
        <f aca="false">AAD14/AAD14*100</f>
        <v>100</v>
      </c>
      <c r="AAF14" s="172" t="s">
        <v>489</v>
      </c>
      <c r="AAG14" s="179" t="s">
        <v>489</v>
      </c>
      <c r="AAH14" s="172" t="n">
        <v>1</v>
      </c>
      <c r="AAI14" s="179" t="n">
        <f aca="false">AAH14/AAH14*100</f>
        <v>100</v>
      </c>
      <c r="AAJ14" s="172" t="s">
        <v>489</v>
      </c>
      <c r="AAK14" s="179" t="s">
        <v>489</v>
      </c>
      <c r="AAL14" s="172" t="s">
        <v>489</v>
      </c>
      <c r="AAM14" s="179" t="s">
        <v>489</v>
      </c>
      <c r="AAN14" s="172" t="s">
        <v>489</v>
      </c>
      <c r="AAO14" s="179" t="s">
        <v>489</v>
      </c>
      <c r="AAP14" s="172" t="s">
        <v>498</v>
      </c>
      <c r="AAQ14" s="179" t="s">
        <v>498</v>
      </c>
      <c r="AAR14" s="210" t="s">
        <v>489</v>
      </c>
      <c r="AAS14" s="211" t="s">
        <v>489</v>
      </c>
      <c r="AAT14" s="211" t="n">
        <v>1</v>
      </c>
      <c r="AAU14" s="240" t="n">
        <v>100</v>
      </c>
      <c r="AAV14" s="241" t="s">
        <v>488</v>
      </c>
      <c r="AAW14" s="184" t="s">
        <v>488</v>
      </c>
      <c r="AAX14" s="184" t="s">
        <v>488</v>
      </c>
      <c r="AAY14" s="184" t="s">
        <v>488</v>
      </c>
      <c r="AAZ14" s="184" t="s">
        <v>488</v>
      </c>
      <c r="ABA14" s="184" t="s">
        <v>488</v>
      </c>
      <c r="ABB14" s="184" t="s">
        <v>488</v>
      </c>
      <c r="ABC14" s="184" t="s">
        <v>488</v>
      </c>
      <c r="ABD14" s="184" t="s">
        <v>488</v>
      </c>
      <c r="ABE14" s="184" t="s">
        <v>488</v>
      </c>
      <c r="ABF14" s="184" t="s">
        <v>488</v>
      </c>
      <c r="ABG14" s="185" t="s">
        <v>488</v>
      </c>
      <c r="ABH14" s="184" t="s">
        <v>488</v>
      </c>
      <c r="ABI14" s="184" t="s">
        <v>488</v>
      </c>
      <c r="ABJ14" s="184" t="s">
        <v>488</v>
      </c>
      <c r="ABK14" s="184" t="s">
        <v>488</v>
      </c>
      <c r="ABL14" s="184" t="s">
        <v>488</v>
      </c>
      <c r="ABM14" s="184" t="s">
        <v>488</v>
      </c>
      <c r="ABN14" s="184" t="s">
        <v>488</v>
      </c>
      <c r="ABO14" s="184" t="s">
        <v>488</v>
      </c>
      <c r="ABP14" s="184" t="s">
        <v>488</v>
      </c>
      <c r="ABQ14" s="184" t="s">
        <v>488</v>
      </c>
      <c r="ABR14" s="184" t="s">
        <v>488</v>
      </c>
      <c r="ABS14" s="185" t="s">
        <v>488</v>
      </c>
      <c r="ABT14" s="184" t="s">
        <v>488</v>
      </c>
      <c r="ABU14" s="184" t="s">
        <v>488</v>
      </c>
      <c r="ABV14" s="185" t="s">
        <v>488</v>
      </c>
      <c r="ABW14" s="231" t="s">
        <v>490</v>
      </c>
      <c r="ABX14" s="215" t="s">
        <v>490</v>
      </c>
      <c r="ABY14" s="215" t="s">
        <v>490</v>
      </c>
      <c r="ABZ14" s="215" t="s">
        <v>490</v>
      </c>
      <c r="ACA14" s="215" t="s">
        <v>490</v>
      </c>
      <c r="ACB14" s="215" t="s">
        <v>490</v>
      </c>
      <c r="ACC14" s="215" t="s">
        <v>490</v>
      </c>
      <c r="ACD14" s="215" t="s">
        <v>490</v>
      </c>
      <c r="ACE14" s="215" t="s">
        <v>490</v>
      </c>
      <c r="ACF14" s="215" t="s">
        <v>490</v>
      </c>
      <c r="ACG14" s="215" t="s">
        <v>490</v>
      </c>
      <c r="ACH14" s="226" t="s">
        <v>490</v>
      </c>
      <c r="ACI14" s="215" t="s">
        <v>490</v>
      </c>
      <c r="ACJ14" s="215" t="s">
        <v>490</v>
      </c>
      <c r="ACK14" s="215" t="s">
        <v>490</v>
      </c>
      <c r="ACL14" s="215" t="s">
        <v>490</v>
      </c>
      <c r="ACM14" s="215" t="s">
        <v>490</v>
      </c>
      <c r="ACN14" s="215" t="s">
        <v>490</v>
      </c>
      <c r="ACO14" s="215" t="s">
        <v>490</v>
      </c>
      <c r="ACP14" s="215" t="s">
        <v>490</v>
      </c>
      <c r="ACQ14" s="215" t="s">
        <v>490</v>
      </c>
      <c r="ACR14" s="215" t="s">
        <v>490</v>
      </c>
      <c r="ACS14" s="215" t="s">
        <v>490</v>
      </c>
      <c r="ACT14" s="215" t="s">
        <v>490</v>
      </c>
      <c r="ACU14" s="215" t="s">
        <v>490</v>
      </c>
      <c r="ACV14" s="215" t="s">
        <v>490</v>
      </c>
      <c r="ACW14" s="215" t="s">
        <v>490</v>
      </c>
      <c r="ACX14" s="215" t="s">
        <v>490</v>
      </c>
      <c r="ACY14" s="215" t="s">
        <v>490</v>
      </c>
      <c r="ACZ14" s="215" t="s">
        <v>490</v>
      </c>
      <c r="ADA14" s="215" t="s">
        <v>490</v>
      </c>
      <c r="ADB14" s="215" t="s">
        <v>490</v>
      </c>
      <c r="ADC14" s="215" t="s">
        <v>490</v>
      </c>
      <c r="ADD14" s="215" t="s">
        <v>490</v>
      </c>
      <c r="ADE14" s="215" t="s">
        <v>490</v>
      </c>
      <c r="ADF14" s="215" t="s">
        <v>490</v>
      </c>
      <c r="ADG14" s="215" t="s">
        <v>490</v>
      </c>
      <c r="ADH14" s="215" t="s">
        <v>490</v>
      </c>
      <c r="ADI14" s="215" t="s">
        <v>490</v>
      </c>
      <c r="ADJ14" s="215" t="s">
        <v>490</v>
      </c>
      <c r="ADK14" s="231" t="s">
        <v>490</v>
      </c>
      <c r="ADL14" s="215" t="s">
        <v>490</v>
      </c>
      <c r="ADM14" s="215" t="s">
        <v>490</v>
      </c>
      <c r="ADN14" s="215" t="s">
        <v>490</v>
      </c>
      <c r="ADO14" s="215" t="s">
        <v>490</v>
      </c>
      <c r="ADP14" s="226" t="s">
        <v>490</v>
      </c>
      <c r="ADQ14" s="216" t="s">
        <v>490</v>
      </c>
      <c r="ADR14" s="184" t="s">
        <v>490</v>
      </c>
      <c r="ADS14" s="184" t="s">
        <v>490</v>
      </c>
      <c r="ADT14" s="216" t="s">
        <v>488</v>
      </c>
      <c r="ADU14" s="184" t="s">
        <v>488</v>
      </c>
      <c r="ADV14" s="185" t="s">
        <v>488</v>
      </c>
      <c r="ADW14" s="216" t="s">
        <v>488</v>
      </c>
      <c r="ADX14" s="184" t="s">
        <v>488</v>
      </c>
      <c r="ADY14" s="184" t="s">
        <v>488</v>
      </c>
      <c r="ADZ14" s="184" t="s">
        <v>488</v>
      </c>
      <c r="AEA14" s="184" t="s">
        <v>488</v>
      </c>
      <c r="AEB14" s="184" t="s">
        <v>488</v>
      </c>
      <c r="AEC14" s="184" t="s">
        <v>488</v>
      </c>
      <c r="AED14" s="184" t="s">
        <v>488</v>
      </c>
      <c r="AEE14" s="184" t="s">
        <v>488</v>
      </c>
      <c r="AEF14" s="185" t="s">
        <v>488</v>
      </c>
      <c r="AEG14" s="216" t="s">
        <v>488</v>
      </c>
      <c r="AEH14" s="184" t="s">
        <v>488</v>
      </c>
      <c r="AEI14" s="184" t="s">
        <v>488</v>
      </c>
      <c r="AEJ14" s="216" t="s">
        <v>488</v>
      </c>
      <c r="AEK14" s="184" t="s">
        <v>488</v>
      </c>
      <c r="AEL14" s="184" t="n">
        <v>13583</v>
      </c>
      <c r="AEM14" s="184" t="n">
        <v>12440</v>
      </c>
      <c r="AEN14" s="216" t="s">
        <v>488</v>
      </c>
      <c r="AEO14" s="185" t="s">
        <v>488</v>
      </c>
      <c r="AEP14" s="217" t="s">
        <v>488</v>
      </c>
      <c r="AEQ14" s="203" t="s">
        <v>488</v>
      </c>
      <c r="AER14" s="203" t="s">
        <v>488</v>
      </c>
      <c r="AES14" s="203" t="s">
        <v>488</v>
      </c>
      <c r="AET14" s="203" t="s">
        <v>488</v>
      </c>
      <c r="AEU14" s="203" t="s">
        <v>488</v>
      </c>
      <c r="AEV14" s="203" t="s">
        <v>488</v>
      </c>
      <c r="AEW14" s="203" t="s">
        <v>488</v>
      </c>
      <c r="AEX14" s="202" t="s">
        <v>488</v>
      </c>
      <c r="AEY14" s="218" t="s">
        <v>488</v>
      </c>
      <c r="AEZ14" s="219" t="s">
        <v>488</v>
      </c>
      <c r="AFA14" s="219" t="s">
        <v>488</v>
      </c>
      <c r="AFB14" s="220" t="s">
        <v>488</v>
      </c>
      <c r="AFC14" s="159"/>
      <c r="AFD14" s="14"/>
      <c r="AFE14" s="14"/>
      <c r="AFF14" s="14"/>
      <c r="AFG14" s="14"/>
      <c r="AFH14" s="14"/>
      <c r="AFI14" s="14"/>
      <c r="AFJ14" s="160"/>
      <c r="AFK14" s="189" t="n">
        <v>527</v>
      </c>
      <c r="AFL14" s="189" t="n">
        <v>151</v>
      </c>
      <c r="AFM14" s="189" t="n">
        <v>99</v>
      </c>
      <c r="AFN14" s="189" t="n">
        <v>2489</v>
      </c>
      <c r="AFO14" s="189" t="n">
        <v>932</v>
      </c>
      <c r="AFP14" s="189" t="n">
        <v>1127</v>
      </c>
      <c r="AFQ14" s="189" t="n">
        <v>359</v>
      </c>
      <c r="AFR14" s="189" t="n">
        <v>82</v>
      </c>
      <c r="AFS14" s="224" t="n">
        <v>112</v>
      </c>
      <c r="AFT14" s="189" t="n">
        <v>1542</v>
      </c>
      <c r="AFU14" s="189" t="n">
        <v>763</v>
      </c>
      <c r="AFV14" s="189" t="n">
        <v>5490</v>
      </c>
      <c r="AFW14" s="189" t="n">
        <v>15618</v>
      </c>
      <c r="AFX14" s="223" t="n">
        <v>35.1517479830964</v>
      </c>
      <c r="AFY14" s="192" t="n">
        <v>5</v>
      </c>
      <c r="AFZ14" s="189" t="n">
        <v>13</v>
      </c>
      <c r="AGA14" s="189" t="n">
        <v>0</v>
      </c>
      <c r="AGB14" s="189" t="n">
        <v>0</v>
      </c>
      <c r="AGC14" s="189" t="n">
        <v>5</v>
      </c>
      <c r="AGD14" s="189" t="n">
        <v>13</v>
      </c>
      <c r="AGE14" s="189" t="n">
        <v>4</v>
      </c>
      <c r="AGF14" s="189" t="n">
        <v>12</v>
      </c>
      <c r="AGG14" s="189" t="n">
        <v>4</v>
      </c>
      <c r="AGH14" s="189" t="n">
        <v>11</v>
      </c>
      <c r="AGI14" s="189" t="n">
        <v>0</v>
      </c>
      <c r="AGJ14" s="189" t="n">
        <v>1</v>
      </c>
      <c r="AGK14" s="189" t="n">
        <v>1</v>
      </c>
      <c r="AGL14" s="224" t="n">
        <v>2</v>
      </c>
      <c r="AGM14" s="189" t="n">
        <v>33761</v>
      </c>
      <c r="AGN14" s="189" t="n">
        <v>1577</v>
      </c>
      <c r="AGO14" s="189" t="n">
        <v>3023</v>
      </c>
      <c r="AGP14" s="189" t="n">
        <v>2647</v>
      </c>
      <c r="AGQ14" s="189" t="n">
        <v>45216500</v>
      </c>
      <c r="AGR14" s="172" t="s">
        <v>488</v>
      </c>
      <c r="AGS14" s="192" t="n">
        <v>5</v>
      </c>
      <c r="AGT14" s="189" t="n">
        <v>48238</v>
      </c>
      <c r="AGU14" s="189" t="n">
        <v>2</v>
      </c>
      <c r="AGV14" s="189" t="n">
        <v>30</v>
      </c>
      <c r="AGW14" s="225" t="n">
        <v>0.2286</v>
      </c>
      <c r="AGX14" s="189" t="n">
        <v>211</v>
      </c>
      <c r="AGY14" s="225" t="n">
        <v>1.6147</v>
      </c>
      <c r="AGZ14" s="189" t="s">
        <v>491</v>
      </c>
      <c r="AHA14" s="189" t="n">
        <v>935</v>
      </c>
      <c r="AHB14" s="189" t="s">
        <v>488</v>
      </c>
      <c r="AHC14" s="189" t="s">
        <v>488</v>
      </c>
      <c r="AHD14" s="189" t="s">
        <v>488</v>
      </c>
      <c r="AHE14" s="225" t="n">
        <v>100</v>
      </c>
      <c r="AHF14" s="189" t="n">
        <v>13854</v>
      </c>
      <c r="AHG14" s="189" t="n">
        <v>1054</v>
      </c>
      <c r="AHH14" s="173" t="n">
        <v>8.06591706186344</v>
      </c>
      <c r="AHI14" s="189" t="n">
        <v>3375.72</v>
      </c>
      <c r="AHJ14" s="189" t="s">
        <v>488</v>
      </c>
      <c r="AHK14" s="189" t="s">
        <v>488</v>
      </c>
      <c r="AHL14" s="189" t="s">
        <v>488</v>
      </c>
      <c r="AHM14" s="189" t="s">
        <v>488</v>
      </c>
      <c r="AHN14" s="192" t="n">
        <v>59215</v>
      </c>
      <c r="AHO14" s="189" t="n">
        <v>42766</v>
      </c>
      <c r="AHP14" s="189" t="n">
        <v>638</v>
      </c>
      <c r="AHQ14" s="189" t="n">
        <v>422</v>
      </c>
      <c r="AHR14" s="189" t="n">
        <v>1956</v>
      </c>
      <c r="AHS14" s="189" t="n">
        <v>1141</v>
      </c>
      <c r="AHT14" s="189" t="n">
        <v>1033</v>
      </c>
      <c r="AHU14" s="189" t="n">
        <v>701</v>
      </c>
      <c r="AHV14" s="189" t="n">
        <v>1024</v>
      </c>
      <c r="AHW14" s="189" t="n">
        <v>805</v>
      </c>
      <c r="AHX14" s="189" t="n">
        <v>5773</v>
      </c>
      <c r="AHY14" s="189" t="n">
        <v>3671</v>
      </c>
      <c r="AHZ14" s="189" t="n">
        <v>10677</v>
      </c>
      <c r="AIA14" s="189" t="n">
        <v>6476</v>
      </c>
      <c r="AIB14" s="189" t="n">
        <v>17102</v>
      </c>
      <c r="AIC14" s="189" t="n">
        <v>11398</v>
      </c>
      <c r="AID14" s="189" t="n">
        <v>4131</v>
      </c>
      <c r="AIE14" s="189" t="n">
        <v>3204</v>
      </c>
      <c r="AIF14" s="189" t="n">
        <v>16881</v>
      </c>
      <c r="AIG14" s="189" t="n">
        <v>14948</v>
      </c>
      <c r="AIH14" s="189" t="n">
        <v>728</v>
      </c>
      <c r="AII14" s="189" t="n">
        <v>497</v>
      </c>
      <c r="AIJ14" s="192" t="n">
        <v>8545</v>
      </c>
      <c r="AIK14" s="224" t="n">
        <v>4914</v>
      </c>
      <c r="AIL14" s="242" t="n">
        <v>433</v>
      </c>
      <c r="AIM14" s="242" t="n">
        <v>519</v>
      </c>
      <c r="AIN14" s="242" t="n">
        <v>302</v>
      </c>
      <c r="AIO14" s="242" t="n">
        <v>397</v>
      </c>
      <c r="AIP14" s="242" t="n">
        <v>131</v>
      </c>
      <c r="AIQ14" s="242" t="n">
        <v>132</v>
      </c>
      <c r="AIR14" s="242" t="n">
        <v>91</v>
      </c>
      <c r="AIS14" s="242" t="n">
        <v>103</v>
      </c>
      <c r="AIT14" s="242" t="n">
        <v>1029</v>
      </c>
      <c r="AIU14" s="242" t="n">
        <v>1823</v>
      </c>
      <c r="AIV14" s="242" t="n">
        <v>1051</v>
      </c>
      <c r="AIW14" s="243" t="n">
        <v>1584</v>
      </c>
      <c r="AIX14" s="139" t="s">
        <v>488</v>
      </c>
      <c r="AIY14" s="172" t="s">
        <v>488</v>
      </c>
      <c r="AIZ14" s="172" t="s">
        <v>488</v>
      </c>
      <c r="AJA14" s="172" t="s">
        <v>488</v>
      </c>
      <c r="AJB14" s="172" t="s">
        <v>488</v>
      </c>
      <c r="AJC14" s="172" t="s">
        <v>488</v>
      </c>
      <c r="AJD14" s="172" t="s">
        <v>488</v>
      </c>
      <c r="AJE14" s="172" t="s">
        <v>488</v>
      </c>
      <c r="AJF14" s="172" t="s">
        <v>488</v>
      </c>
      <c r="AJG14" s="172" t="s">
        <v>488</v>
      </c>
      <c r="AJH14" s="172" t="s">
        <v>488</v>
      </c>
      <c r="AJI14" s="172" t="s">
        <v>488</v>
      </c>
      <c r="AJJ14" s="172" t="s">
        <v>488</v>
      </c>
      <c r="AJK14" s="172" t="s">
        <v>488</v>
      </c>
      <c r="AJL14" s="172" t="s">
        <v>488</v>
      </c>
      <c r="AJM14" s="172" t="s">
        <v>488</v>
      </c>
      <c r="AJN14" s="172" t="s">
        <v>488</v>
      </c>
      <c r="AJO14" s="172" t="s">
        <v>488</v>
      </c>
      <c r="AJP14" s="172" t="s">
        <v>488</v>
      </c>
      <c r="AJQ14" s="172" t="s">
        <v>488</v>
      </c>
      <c r="AJR14" s="172" t="s">
        <v>488</v>
      </c>
      <c r="AJS14" s="172" t="s">
        <v>488</v>
      </c>
      <c r="AJT14" s="172" t="s">
        <v>488</v>
      </c>
      <c r="AJU14" s="172" t="s">
        <v>488</v>
      </c>
      <c r="AJV14" s="172" t="s">
        <v>488</v>
      </c>
      <c r="AJW14" s="172" t="s">
        <v>488</v>
      </c>
      <c r="AJX14" s="172" t="s">
        <v>488</v>
      </c>
      <c r="AJY14" s="172" t="s">
        <v>488</v>
      </c>
      <c r="AJZ14" s="172" t="s">
        <v>488</v>
      </c>
      <c r="AKA14" s="172" t="s">
        <v>488</v>
      </c>
      <c r="AKB14" s="139" t="s">
        <v>488</v>
      </c>
      <c r="AKC14" s="186" t="s">
        <v>488</v>
      </c>
      <c r="AKD14" s="200" t="s">
        <v>488</v>
      </c>
      <c r="AKE14" s="182" t="s">
        <v>488</v>
      </c>
      <c r="AKF14" s="182" t="s">
        <v>488</v>
      </c>
      <c r="AKG14" s="182" t="s">
        <v>488</v>
      </c>
      <c r="AKH14" s="201" t="s">
        <v>488</v>
      </c>
      <c r="AKI14" s="139" t="s">
        <v>488</v>
      </c>
      <c r="AKJ14" s="186" t="s">
        <v>488</v>
      </c>
      <c r="AKK14" s="139" t="n">
        <v>4559</v>
      </c>
      <c r="AKL14" s="172" t="n">
        <v>6067</v>
      </c>
      <c r="AKM14" s="172" t="n">
        <v>166</v>
      </c>
      <c r="AKN14" s="172" t="n">
        <v>307</v>
      </c>
      <c r="AKO14" s="193" t="s">
        <v>488</v>
      </c>
      <c r="AKP14" s="202" t="s">
        <v>488</v>
      </c>
      <c r="AKQ14" s="172" t="s">
        <v>488</v>
      </c>
      <c r="AKR14" s="172" t="s">
        <v>488</v>
      </c>
      <c r="AKS14" s="172" t="s">
        <v>488</v>
      </c>
      <c r="AKT14" s="172" t="s">
        <v>488</v>
      </c>
      <c r="AKU14" s="192" t="n">
        <v>3045</v>
      </c>
      <c r="AKV14" s="189" t="n">
        <v>2702</v>
      </c>
      <c r="AKW14" s="189" t="n">
        <v>7101</v>
      </c>
      <c r="AKX14" s="189" t="n">
        <v>7565</v>
      </c>
      <c r="AKY14" s="189"/>
      <c r="AKZ14" s="189"/>
      <c r="ALA14" s="189"/>
      <c r="ALB14" s="189"/>
      <c r="ALC14" s="189" t="s">
        <v>488</v>
      </c>
      <c r="ALD14" s="189" t="s">
        <v>488</v>
      </c>
      <c r="ALE14" s="189" t="s">
        <v>488</v>
      </c>
      <c r="ALF14" s="224" t="s">
        <v>488</v>
      </c>
      <c r="ALG14" s="227"/>
      <c r="ALT14" s="229"/>
      <c r="ALU14" s="236" t="n">
        <v>53217</v>
      </c>
      <c r="ALV14" s="236" t="n">
        <v>30688</v>
      </c>
      <c r="ALW14" s="236" t="n">
        <v>194807</v>
      </c>
      <c r="ALX14" s="236" t="n">
        <v>196088</v>
      </c>
      <c r="ALY14" s="236" t="n">
        <v>144566</v>
      </c>
      <c r="ALZ14" s="236" t="n">
        <v>152543</v>
      </c>
      <c r="AMA14" s="236" t="n">
        <v>93061</v>
      </c>
      <c r="AMB14" s="236" t="n">
        <v>87518</v>
      </c>
      <c r="AMC14" s="236" t="n">
        <v>289838</v>
      </c>
      <c r="AMD14" s="236" t="n">
        <v>262333</v>
      </c>
      <c r="AME14" s="236" t="n">
        <v>153714</v>
      </c>
      <c r="AMF14" s="236" t="n">
        <v>143592</v>
      </c>
      <c r="AMG14" s="236" t="n">
        <v>119339</v>
      </c>
      <c r="AMH14" s="236" t="n">
        <v>166146</v>
      </c>
      <c r="AMI14" s="236" t="n">
        <v>7981</v>
      </c>
      <c r="AMJ14" s="236" t="n">
        <v>37710</v>
      </c>
    </row>
    <row r="15" s="228" customFormat="true" ht="18" hidden="false" customHeight="true" outlineLevel="0" collapsed="false">
      <c r="A15" s="171" t="s">
        <v>501</v>
      </c>
      <c r="B15" s="171"/>
      <c r="C15" s="139" t="n">
        <v>1315222</v>
      </c>
      <c r="D15" s="172" t="n">
        <v>1320539</v>
      </c>
      <c r="E15" s="173" t="n">
        <v>99.5973613804666</v>
      </c>
      <c r="F15" s="172" t="n">
        <v>506665</v>
      </c>
      <c r="G15" s="172" t="n">
        <v>330008</v>
      </c>
      <c r="H15" s="173" t="n">
        <v>153.531126518145</v>
      </c>
      <c r="I15" s="172" t="n">
        <v>104641</v>
      </c>
      <c r="J15" s="172" t="n">
        <v>93203</v>
      </c>
      <c r="K15" s="173" t="n">
        <v>112.272137162967</v>
      </c>
      <c r="L15" s="174" t="n">
        <v>247114</v>
      </c>
      <c r="M15" s="175" t="n">
        <v>227845</v>
      </c>
      <c r="N15" s="175" t="n">
        <v>958781</v>
      </c>
      <c r="O15" s="175" t="n">
        <v>976255</v>
      </c>
      <c r="P15" s="175" t="n">
        <v>109327</v>
      </c>
      <c r="Q15" s="175" t="n">
        <v>116439</v>
      </c>
      <c r="R15" s="176" t="n">
        <v>18.7887672195264</v>
      </c>
      <c r="S15" s="176" t="n">
        <v>17.2539394898598</v>
      </c>
      <c r="T15" s="176" t="n">
        <v>72.8987957926495</v>
      </c>
      <c r="U15" s="176" t="n">
        <v>73.9285246403173</v>
      </c>
      <c r="V15" s="176" t="n">
        <v>8.31243698782411</v>
      </c>
      <c r="W15" s="176" t="n">
        <v>8.81753586982285</v>
      </c>
      <c r="X15" s="176" t="s">
        <v>488</v>
      </c>
      <c r="Y15" s="177" t="s">
        <v>488</v>
      </c>
      <c r="Z15" s="178" t="n">
        <v>2.46343341031563</v>
      </c>
      <c r="AA15" s="179" t="n">
        <v>6.44548130375998</v>
      </c>
      <c r="AB15" s="175" t="n">
        <v>11769</v>
      </c>
      <c r="AC15" s="179" t="n">
        <f aca="false">AB15*1000/($C15+$C14)*2</f>
        <v>8.95930743312683</v>
      </c>
      <c r="AD15" s="175" t="n">
        <v>10832</v>
      </c>
      <c r="AE15" s="233" t="n">
        <f aca="false">AD15*1000/($D15+$D14)*2</f>
        <v>8.22906145624456</v>
      </c>
      <c r="AF15" s="179" t="n">
        <v>108.650295420975</v>
      </c>
      <c r="AG15" s="175" t="n">
        <v>8477</v>
      </c>
      <c r="AH15" s="179" t="n">
        <f aca="false">AG15*1000/($C15+$C14)*2</f>
        <v>6.45322874591011</v>
      </c>
      <c r="AI15" s="175" t="n">
        <v>5328</v>
      </c>
      <c r="AJ15" s="233" t="n">
        <f aca="false">AI15*1000/($D15+$D14)*2</f>
        <v>4.04767720078204</v>
      </c>
      <c r="AK15" s="175" t="n">
        <v>61446</v>
      </c>
      <c r="AL15" s="175" t="n">
        <v>77920</v>
      </c>
      <c r="AM15" s="179" t="n">
        <v>78.8578028747433</v>
      </c>
      <c r="AN15" s="175" t="n">
        <v>61506</v>
      </c>
      <c r="AO15" s="175" t="n">
        <v>74967</v>
      </c>
      <c r="AP15" s="181" t="n">
        <v>82.0440994037377</v>
      </c>
      <c r="AQ15" s="182" t="n">
        <v>12416</v>
      </c>
      <c r="AR15" s="182" t="n">
        <v>14331</v>
      </c>
      <c r="AS15" s="182" t="n">
        <v>5179</v>
      </c>
      <c r="AT15" s="182" t="n">
        <v>5454</v>
      </c>
      <c r="AU15" s="182" t="n">
        <v>7237</v>
      </c>
      <c r="AV15" s="182" t="n">
        <v>8877</v>
      </c>
      <c r="AW15" s="177" t="n">
        <v>86.6373595701626</v>
      </c>
      <c r="AX15" s="174" t="n">
        <v>1068108</v>
      </c>
      <c r="AY15" s="175" t="n">
        <v>1092694</v>
      </c>
      <c r="AZ15" s="175" t="n">
        <v>416213</v>
      </c>
      <c r="BA15" s="175" t="n">
        <v>353709</v>
      </c>
      <c r="BB15" s="175" t="n">
        <v>563358</v>
      </c>
      <c r="BC15" s="175" t="n">
        <v>569461</v>
      </c>
      <c r="BD15" s="175" t="n">
        <v>66000</v>
      </c>
      <c r="BE15" s="175" t="n">
        <v>79065</v>
      </c>
      <c r="BF15" s="175" t="n">
        <v>22537</v>
      </c>
      <c r="BG15" s="183" t="n">
        <v>90459</v>
      </c>
      <c r="BH15" s="174" t="n">
        <v>104260</v>
      </c>
      <c r="BI15" s="175" t="n">
        <v>96077</v>
      </c>
      <c r="BJ15" s="175" t="n">
        <v>97037</v>
      </c>
      <c r="BK15" s="175" t="n">
        <v>87264</v>
      </c>
      <c r="BL15" s="175" t="n">
        <v>95591</v>
      </c>
      <c r="BM15" s="175" t="n">
        <v>76837</v>
      </c>
      <c r="BN15" s="175" t="n">
        <v>55825</v>
      </c>
      <c r="BO15" s="175" t="n">
        <v>38872</v>
      </c>
      <c r="BP15" s="175" t="n">
        <v>24784</v>
      </c>
      <c r="BQ15" s="175" t="n">
        <v>19256</v>
      </c>
      <c r="BR15" s="175" t="n">
        <v>38716</v>
      </c>
      <c r="BS15" s="183" t="n">
        <v>35403</v>
      </c>
      <c r="BT15" s="184" t="n">
        <f aca="false">BH15/(BH15+CF15+DD15+EB15)*100</f>
        <v>99.9290739356298</v>
      </c>
      <c r="BU15" s="184" t="n">
        <f aca="false">BI15/(BI15+CG15+DE15+EC15)*100</f>
        <v>99.6194682924806</v>
      </c>
      <c r="BV15" s="184" t="n">
        <f aca="false">BJ15/(BJ15+CH15+DF15+ED15)*100</f>
        <v>97.8698726159618</v>
      </c>
      <c r="BW15" s="184" t="n">
        <f aca="false">BK15/(BK15+CI15+DG15+EE15)*100</f>
        <v>93.874653069128</v>
      </c>
      <c r="BX15" s="184" t="n">
        <f aca="false">BL15/(BL15+CJ15+DH15+EF15)*100</f>
        <v>82.6976148662093</v>
      </c>
      <c r="BY15" s="184" t="n">
        <f aca="false">BM15/(BM15+CK15+DI15+EG15)*100</f>
        <v>67.3553827677797</v>
      </c>
      <c r="BZ15" s="184" t="n">
        <f aca="false">BN15/(BN15+CL15+DJ15+EH15)*100</f>
        <v>49.1694264374295</v>
      </c>
      <c r="CA15" s="184" t="n">
        <f aca="false">BO15/(BO15+CM15+DK15+EI15)*100</f>
        <v>33.5418626122822</v>
      </c>
      <c r="CB15" s="184" t="n">
        <f aca="false">BP15/(BP15+CN15+DL15+EJ15)*100</f>
        <v>24.6973124333589</v>
      </c>
      <c r="CC15" s="184" t="n">
        <f aca="false">BQ15/(BQ15+CO15+DM15+EK15)*100</f>
        <v>17.771378998468</v>
      </c>
      <c r="CD15" s="184" t="n">
        <f aca="false">BR15/(BR15+CP15+DN15+EL15)*100</f>
        <v>7.23464767624597</v>
      </c>
      <c r="CE15" s="185" t="n">
        <f aca="false">BS15/(BS15+CQ15+DO15+EM15)*100</f>
        <v>6.26635042568632</v>
      </c>
      <c r="CF15" s="172" t="n">
        <v>69</v>
      </c>
      <c r="CG15" s="172" t="n">
        <v>330</v>
      </c>
      <c r="CH15" s="172" t="n">
        <v>1844</v>
      </c>
      <c r="CI15" s="172" t="n">
        <v>4927</v>
      </c>
      <c r="CJ15" s="172" t="n">
        <v>17916</v>
      </c>
      <c r="CK15" s="172" t="n">
        <v>32811</v>
      </c>
      <c r="CL15" s="172" t="n">
        <v>51549</v>
      </c>
      <c r="CM15" s="172" t="n">
        <v>67724</v>
      </c>
      <c r="CN15" s="172" t="n">
        <v>66262</v>
      </c>
      <c r="CO15" s="172" t="n">
        <v>76350</v>
      </c>
      <c r="CP15" s="172" t="n">
        <v>425718</v>
      </c>
      <c r="CQ15" s="186" t="n">
        <v>387319</v>
      </c>
      <c r="CR15" s="184" t="n">
        <f aca="false">CF15/(BH15+CF15+DD15+EB15)*100</f>
        <v>0.0661337627235609</v>
      </c>
      <c r="CS15" s="184" t="n">
        <f aca="false">CG15/(BI15+CG15+DE15+EC15)*100</f>
        <v>0.342167475426154</v>
      </c>
      <c r="CT15" s="184" t="n">
        <f aca="false">CH15/(BJ15+CH15+DF15+ED15)*100</f>
        <v>1.85982712886666</v>
      </c>
      <c r="CU15" s="184" t="n">
        <f aca="false">CI15/(BK15+CI15+DG15+EE15)*100</f>
        <v>5.30024312054907</v>
      </c>
      <c r="CV15" s="184" t="n">
        <f aca="false">CJ15/(BL15+CJ15+DH15+EF15)*100</f>
        <v>15.4994766028497</v>
      </c>
      <c r="CW15" s="184" t="n">
        <f aca="false">CK15/(BM15+CK15+DI15+EG15)*100</f>
        <v>28.7621518798706</v>
      </c>
      <c r="CX15" s="184" t="n">
        <f aca="false">CL15/(BN15+CL15+DJ15+EH15)*100</f>
        <v>45.4032201240135</v>
      </c>
      <c r="CY15" s="184" t="n">
        <f aca="false">CM15/(BO15+CM15+DK15+EI15)*100</f>
        <v>58.4376698794557</v>
      </c>
      <c r="CZ15" s="184" t="n">
        <f aca="false">CN15/(BP15+CN15+DL15+EJ15)*100</f>
        <v>66.0302338790844</v>
      </c>
      <c r="DA15" s="184" t="n">
        <f aca="false">CO15/(BQ15+CO15+DM15+EK15)*100</f>
        <v>70.4634808128911</v>
      </c>
      <c r="DB15" s="184" t="n">
        <f aca="false">CP15/(BR15+CP15+DN15+EL15)*100</f>
        <v>79.5515998407914</v>
      </c>
      <c r="DC15" s="184" t="n">
        <f aca="false">CQ15/(BS15+CQ15+DO15+EM15)*100</f>
        <v>68.5556755225941</v>
      </c>
      <c r="DD15" s="139" t="n">
        <v>5</v>
      </c>
      <c r="DE15" s="172" t="n">
        <v>37</v>
      </c>
      <c r="DF15" s="172" t="n">
        <v>267</v>
      </c>
      <c r="DG15" s="172" t="n">
        <v>748</v>
      </c>
      <c r="DH15" s="172" t="n">
        <v>2068</v>
      </c>
      <c r="DI15" s="172" t="n">
        <v>4256</v>
      </c>
      <c r="DJ15" s="172" t="n">
        <v>6100</v>
      </c>
      <c r="DK15" s="172" t="n">
        <v>8756</v>
      </c>
      <c r="DL15" s="172" t="n">
        <v>9118</v>
      </c>
      <c r="DM15" s="172" t="n">
        <v>11609</v>
      </c>
      <c r="DN15" s="172" t="n">
        <v>48442</v>
      </c>
      <c r="DO15" s="186" t="n">
        <v>53659</v>
      </c>
      <c r="DP15" s="187" t="n">
        <f aca="false">DD15/(CF15+DD15+EB15+BH15)*100</f>
        <v>0.00479230164663485</v>
      </c>
      <c r="DQ15" s="173" t="n">
        <f aca="false">DE15/(CG15+DE15+EC15+BI15)*100</f>
        <v>0.0383642320932355</v>
      </c>
      <c r="DR15" s="173" t="n">
        <f aca="false">DF15/(CH15+DF15+ED15+BJ15)*100</f>
        <v>0.269291672129825</v>
      </c>
      <c r="DS15" s="173" t="n">
        <f aca="false">DG15/(CI15+DG15+EE15+BK15)*100</f>
        <v>0.804664472127197</v>
      </c>
      <c r="DT15" s="173" t="n">
        <f aca="false">DH15/(CJ15+DH15+EF15+BL15)*100</f>
        <v>1.78906662283396</v>
      </c>
      <c r="DU15" s="173" t="n">
        <f aca="false">DI15/(CK15+DI15+EG15+BM15)*100</f>
        <v>3.73081339796804</v>
      </c>
      <c r="DV15" s="173" t="n">
        <f aca="false">DJ15/(CL15+DJ15+EH15+BN15)*100</f>
        <v>5.37274520856821</v>
      </c>
      <c r="DW15" s="173" t="n">
        <f aca="false">DK15/(CM15+DK15+EI15+BO15)*100</f>
        <v>7.55537530955812</v>
      </c>
      <c r="DX15" s="173" t="n">
        <f aca="false">DL15/(CN15+DL15+EJ15+BP15)*100</f>
        <v>9.08610776175624</v>
      </c>
      <c r="DY15" s="173" t="n">
        <f aca="false">DM15/(CO15+DM15+EK15+BQ15)*100</f>
        <v>10.713956106835</v>
      </c>
      <c r="DZ15" s="173" t="n">
        <f aca="false">DN15/(CP15+DN15+EL15+BR15)*100</f>
        <v>9.05209222886422</v>
      </c>
      <c r="EA15" s="188" t="n">
        <f aca="false">DO15/(CQ15+DO15+EM15+BS15)*100</f>
        <v>9.49767244278457</v>
      </c>
      <c r="EB15" s="189" t="n">
        <v>0</v>
      </c>
      <c r="EC15" s="189" t="n">
        <v>0</v>
      </c>
      <c r="ED15" s="190" t="n">
        <v>1</v>
      </c>
      <c r="EE15" s="190" t="n">
        <v>19</v>
      </c>
      <c r="EF15" s="190" t="n">
        <v>16</v>
      </c>
      <c r="EG15" s="190" t="n">
        <v>173</v>
      </c>
      <c r="EH15" s="190" t="n">
        <v>62</v>
      </c>
      <c r="EI15" s="190" t="n">
        <v>539</v>
      </c>
      <c r="EJ15" s="190" t="n">
        <v>187</v>
      </c>
      <c r="EK15" s="190" t="n">
        <v>1139</v>
      </c>
      <c r="EL15" s="190" t="n">
        <v>22271</v>
      </c>
      <c r="EM15" s="191" t="n">
        <v>88589</v>
      </c>
      <c r="EN15" s="192" t="n">
        <f aca="false">EB15/(EB15+DD15+CF15+BH15)*100</f>
        <v>0</v>
      </c>
      <c r="EO15" s="189" t="n">
        <f aca="false">EC15/(EC15+DE15+CG15+BI15)*100</f>
        <v>0</v>
      </c>
      <c r="EP15" s="173" t="n">
        <f aca="false">ED15/(ED15+DF15+CH15+BJ15)*100</f>
        <v>0.00100858304168474</v>
      </c>
      <c r="EQ15" s="173" t="n">
        <f aca="false">EE15/(EE15+DG15+CI15+BK15)*100</f>
        <v>0.0204393381957443</v>
      </c>
      <c r="ER15" s="173" t="n">
        <f aca="false">EF15/(EF15+DH15+CJ15+BL15)*100</f>
        <v>0.0138419081070326</v>
      </c>
      <c r="ES15" s="173" t="n">
        <f aca="false">EG15/(EG15+DI15+CK15+BM15)*100</f>
        <v>0.15165195438169</v>
      </c>
      <c r="ET15" s="173" t="n">
        <f aca="false">EH15/(EH15+DJ15+CL15+BN15)*100</f>
        <v>0.054608229988726</v>
      </c>
      <c r="EU15" s="173" t="n">
        <f aca="false">EI15/(EI15+DK15+CM15+BO15)*100</f>
        <v>0.465092198703955</v>
      </c>
      <c r="EV15" s="173" t="n">
        <f aca="false">EJ15/(EJ15+DL15+CN15+BP15)*100</f>
        <v>0.18634592580044</v>
      </c>
      <c r="EW15" s="173" t="n">
        <f aca="false">EK15/(EK15+DM15+CO15+BQ15)*100</f>
        <v>1.05118408180593</v>
      </c>
      <c r="EX15" s="173" t="n">
        <f aca="false">EL15/(EL15+DN15+CP15+BR15)*100</f>
        <v>4.16166025409841</v>
      </c>
      <c r="EY15" s="188" t="n">
        <f aca="false">EM15/(EM15+DO15+CQ15+BS15)*100</f>
        <v>15.680301608935</v>
      </c>
      <c r="EZ15" s="175" t="n">
        <v>37</v>
      </c>
      <c r="FA15" s="175" t="n">
        <v>160</v>
      </c>
      <c r="FB15" s="176" t="n">
        <v>30.65</v>
      </c>
      <c r="FC15" s="176" t="n">
        <v>28.3</v>
      </c>
      <c r="FD15" s="176" t="n">
        <v>31.7</v>
      </c>
      <c r="FE15" s="176" t="n">
        <v>28.9</v>
      </c>
      <c r="FF15" s="175" t="n">
        <v>11207</v>
      </c>
      <c r="FG15" s="175" t="n">
        <v>11587</v>
      </c>
      <c r="FH15" s="175" t="n">
        <v>2259</v>
      </c>
      <c r="FI15" s="175" t="n">
        <v>1879</v>
      </c>
      <c r="FJ15" s="176" t="n">
        <v>27.45</v>
      </c>
      <c r="FK15" s="176" t="n">
        <v>33</v>
      </c>
      <c r="FL15" s="176" t="n">
        <v>26.25</v>
      </c>
      <c r="FM15" s="176" t="n">
        <v>11.3</v>
      </c>
      <c r="FN15" s="194" t="n">
        <v>49.1664473106958</v>
      </c>
      <c r="FO15" s="175" t="n">
        <v>11207</v>
      </c>
      <c r="FP15" s="176" t="n">
        <v>50.8335526893042</v>
      </c>
      <c r="FQ15" s="175" t="n">
        <v>11587</v>
      </c>
      <c r="FR15" s="195" t="n">
        <v>0</v>
      </c>
      <c r="FS15" s="189" t="n">
        <v>0</v>
      </c>
      <c r="FT15" s="175" t="n">
        <v>51</v>
      </c>
      <c r="FU15" s="175" t="n">
        <v>283</v>
      </c>
      <c r="FV15" s="175" t="n">
        <v>816</v>
      </c>
      <c r="FW15" s="175" t="n">
        <v>2050</v>
      </c>
      <c r="FX15" s="175" t="n">
        <v>4256</v>
      </c>
      <c r="FY15" s="175" t="n">
        <v>5412</v>
      </c>
      <c r="FZ15" s="175" t="n">
        <v>4137</v>
      </c>
      <c r="GA15" s="175" t="n">
        <v>2919</v>
      </c>
      <c r="GB15" s="175" t="n">
        <v>1317</v>
      </c>
      <c r="GC15" s="175" t="n">
        <v>630</v>
      </c>
      <c r="GD15" s="175" t="n">
        <v>378</v>
      </c>
      <c r="GE15" s="175" t="n">
        <v>160</v>
      </c>
      <c r="GF15" s="175" t="n">
        <v>252</v>
      </c>
      <c r="GG15" s="183" t="n">
        <v>133</v>
      </c>
      <c r="GH15" s="179" t="n">
        <v>0</v>
      </c>
      <c r="GI15" s="179" t="n">
        <v>0</v>
      </c>
      <c r="GJ15" s="179" t="n">
        <v>0.455072722405639</v>
      </c>
      <c r="GK15" s="179" t="n">
        <v>2.44239233623889</v>
      </c>
      <c r="GL15" s="179" t="n">
        <v>7.28116355849023</v>
      </c>
      <c r="GM15" s="179" t="n">
        <v>17.6922413049107</v>
      </c>
      <c r="GN15" s="179" t="n">
        <v>37.9762648344784</v>
      </c>
      <c r="GO15" s="179" t="n">
        <v>46.7075170449642</v>
      </c>
      <c r="GP15" s="179" t="n">
        <v>36.9144284821986</v>
      </c>
      <c r="GQ15" s="179" t="n">
        <v>25.1920255458704</v>
      </c>
      <c r="GR15" s="179" t="n">
        <v>11.7515838315339</v>
      </c>
      <c r="GS15" s="179" t="n">
        <v>5.43712781565548</v>
      </c>
      <c r="GT15" s="179" t="n">
        <v>3.37289194253592</v>
      </c>
      <c r="GU15" s="179" t="n">
        <v>1.38085785794425</v>
      </c>
      <c r="GV15" s="179" t="n">
        <v>2.24859462835728</v>
      </c>
      <c r="GW15" s="181" t="n">
        <v>1.14783809441616</v>
      </c>
      <c r="GX15" s="174" t="n">
        <v>123</v>
      </c>
      <c r="GY15" s="175" t="n">
        <v>1153</v>
      </c>
      <c r="GZ15" s="175" t="n">
        <v>6403</v>
      </c>
      <c r="HA15" s="175" t="n">
        <v>6403</v>
      </c>
      <c r="HB15" s="179" t="n">
        <v>11.65</v>
      </c>
      <c r="HC15" s="179" t="n">
        <v>11.45</v>
      </c>
      <c r="HD15" s="175" t="n">
        <v>3066</v>
      </c>
      <c r="HE15" s="175" t="n">
        <v>2796</v>
      </c>
      <c r="HF15" s="175" t="n">
        <v>934</v>
      </c>
      <c r="HG15" s="175" t="n">
        <v>6</v>
      </c>
      <c r="HH15" s="179" t="n">
        <v>45.0749779476625</v>
      </c>
      <c r="HI15" s="179" t="n">
        <v>41.105557189062</v>
      </c>
      <c r="HJ15" s="179" t="n">
        <v>13.7312555130844</v>
      </c>
      <c r="HK15" s="181" t="n">
        <v>0.0882093501911203</v>
      </c>
      <c r="HL15" s="178" t="n">
        <v>24.9</v>
      </c>
      <c r="HM15" s="179" t="n">
        <v>30</v>
      </c>
      <c r="HN15" s="179" t="n">
        <v>1041</v>
      </c>
      <c r="HO15" s="179" t="n">
        <v>1012.5</v>
      </c>
      <c r="HP15" s="179" t="n">
        <v>59.5</v>
      </c>
      <c r="HQ15" s="181" t="n">
        <v>99.1106588204062</v>
      </c>
      <c r="HR15" s="176" t="n">
        <v>0.55</v>
      </c>
      <c r="HS15" s="176" t="n">
        <v>3.4</v>
      </c>
      <c r="HT15" s="176" t="n">
        <v>8.15</v>
      </c>
      <c r="HU15" s="176" t="n">
        <v>24.35</v>
      </c>
      <c r="HV15" s="176" t="n">
        <v>45.9</v>
      </c>
      <c r="HW15" s="176" t="n">
        <v>72.15</v>
      </c>
      <c r="HX15" s="176" t="n">
        <v>83.9</v>
      </c>
      <c r="HY15" s="176" t="n">
        <v>74.45</v>
      </c>
      <c r="HZ15" s="176" t="n">
        <v>49</v>
      </c>
      <c r="IA15" s="176" t="n">
        <v>24.55</v>
      </c>
      <c r="IB15" s="176" t="n">
        <v>15.35</v>
      </c>
      <c r="IC15" s="176" t="n">
        <v>3.5</v>
      </c>
      <c r="ID15" s="176" t="n">
        <v>3.75</v>
      </c>
      <c r="IE15" s="176" t="n">
        <v>0.55</v>
      </c>
      <c r="IF15" s="176" t="n">
        <v>1.6</v>
      </c>
      <c r="IG15" s="196" t="n">
        <v>0</v>
      </c>
      <c r="IH15" s="139" t="n">
        <v>11289</v>
      </c>
      <c r="II15" s="172" t="n">
        <v>10402</v>
      </c>
      <c r="IJ15" s="172" t="n">
        <v>477</v>
      </c>
      <c r="IK15" s="172" t="n">
        <v>430</v>
      </c>
      <c r="IL15" s="172" t="n">
        <v>3</v>
      </c>
      <c r="IM15" s="199" t="n">
        <v>0</v>
      </c>
      <c r="IN15" s="172" t="n">
        <v>11433</v>
      </c>
      <c r="IO15" s="172" t="n">
        <v>10493</v>
      </c>
      <c r="IP15" s="172" t="n">
        <v>325</v>
      </c>
      <c r="IQ15" s="172" t="n">
        <v>321</v>
      </c>
      <c r="IR15" s="172" t="n">
        <v>11</v>
      </c>
      <c r="IS15" s="186" t="n">
        <v>18</v>
      </c>
      <c r="IT15" s="194" t="n">
        <v>95.9214886566403</v>
      </c>
      <c r="IU15" s="176" t="n">
        <v>96.0302806499261</v>
      </c>
      <c r="IV15" s="176" t="n">
        <v>4.05302064746368</v>
      </c>
      <c r="IW15" s="176" t="n">
        <v>3.96971935007386</v>
      </c>
      <c r="IX15" s="176" t="n">
        <v>0.025490695895998</v>
      </c>
      <c r="IY15" s="176" t="n">
        <v>0</v>
      </c>
      <c r="IZ15" s="176" t="n">
        <v>97.1450420596482</v>
      </c>
      <c r="JA15" s="176" t="n">
        <v>96.8703840472674</v>
      </c>
      <c r="JB15" s="176" t="n">
        <v>2.76149205539978</v>
      </c>
      <c r="JC15" s="176" t="n">
        <v>2.96344165435746</v>
      </c>
      <c r="JD15" s="176" t="n">
        <v>0.0934658849519925</v>
      </c>
      <c r="JE15" s="177" t="n">
        <v>0.166174298375185</v>
      </c>
      <c r="JF15" s="174" t="n">
        <v>12070</v>
      </c>
      <c r="JG15" s="175" t="n">
        <v>299</v>
      </c>
      <c r="JH15" s="175" t="n">
        <v>1614</v>
      </c>
      <c r="JI15" s="175" t="n">
        <v>5193</v>
      </c>
      <c r="JJ15" s="175" t="n">
        <v>3988</v>
      </c>
      <c r="JK15" s="175" t="n">
        <v>858</v>
      </c>
      <c r="JL15" s="175" t="n">
        <v>115</v>
      </c>
      <c r="JM15" s="175" t="n">
        <v>3</v>
      </c>
      <c r="JN15" s="175" t="n">
        <v>8484</v>
      </c>
      <c r="JO15" s="175" t="n">
        <v>1852</v>
      </c>
      <c r="JP15" s="183" t="n">
        <v>319</v>
      </c>
      <c r="JQ15" s="179" t="n">
        <v>53.1133113311331</v>
      </c>
      <c r="JR15" s="179" t="n">
        <v>1.31573157315732</v>
      </c>
      <c r="JS15" s="179" t="n">
        <v>7.1023102310231</v>
      </c>
      <c r="JT15" s="179" t="n">
        <v>22.8514851485149</v>
      </c>
      <c r="JU15" s="179" t="n">
        <v>17.5489548954895</v>
      </c>
      <c r="JV15" s="179" t="n">
        <v>3.77557755775578</v>
      </c>
      <c r="JW15" s="179" t="n">
        <v>0.506050605060506</v>
      </c>
      <c r="JX15" s="179" t="n">
        <v>0.0132013201320132</v>
      </c>
      <c r="JY15" s="179" t="n">
        <v>37.3333333333333</v>
      </c>
      <c r="JZ15" s="179" t="n">
        <v>8.14961496149615</v>
      </c>
      <c r="KA15" s="179" t="n">
        <v>1.4037403740374</v>
      </c>
      <c r="KB15" s="197" t="s">
        <v>488</v>
      </c>
      <c r="KC15" s="172" t="s">
        <v>488</v>
      </c>
      <c r="KD15" s="172" t="s">
        <v>488</v>
      </c>
      <c r="KE15" s="172" t="s">
        <v>488</v>
      </c>
      <c r="KF15" s="172" t="s">
        <v>488</v>
      </c>
      <c r="KG15" s="172" t="s">
        <v>488</v>
      </c>
      <c r="KH15" s="172" t="s">
        <v>488</v>
      </c>
      <c r="KI15" s="172" t="s">
        <v>488</v>
      </c>
      <c r="KJ15" s="172" t="s">
        <v>488</v>
      </c>
      <c r="KK15" s="172" t="s">
        <v>488</v>
      </c>
      <c r="KL15" s="172" t="s">
        <v>488</v>
      </c>
      <c r="KM15" s="172" t="s">
        <v>488</v>
      </c>
      <c r="KN15" s="172" t="s">
        <v>488</v>
      </c>
      <c r="KO15" s="172" t="s">
        <v>488</v>
      </c>
      <c r="KP15" s="172" t="s">
        <v>488</v>
      </c>
      <c r="KQ15" s="172" t="s">
        <v>488</v>
      </c>
      <c r="KR15" s="172" t="s">
        <v>488</v>
      </c>
      <c r="KS15" s="172" t="s">
        <v>488</v>
      </c>
      <c r="KT15" s="172" t="s">
        <v>488</v>
      </c>
      <c r="KU15" s="185" t="s">
        <v>488</v>
      </c>
      <c r="KV15" s="198" t="s">
        <v>488</v>
      </c>
      <c r="KW15" s="199" t="s">
        <v>488</v>
      </c>
      <c r="KX15" s="199" t="s">
        <v>488</v>
      </c>
      <c r="KY15" s="199" t="s">
        <v>488</v>
      </c>
      <c r="KZ15" s="199" t="s">
        <v>488</v>
      </c>
      <c r="LA15" s="199" t="s">
        <v>488</v>
      </c>
      <c r="LB15" s="199" t="s">
        <v>488</v>
      </c>
      <c r="LC15" s="196" t="s">
        <v>488</v>
      </c>
      <c r="LD15" s="200" t="s">
        <v>488</v>
      </c>
      <c r="LE15" s="182" t="s">
        <v>488</v>
      </c>
      <c r="LF15" s="182" t="s">
        <v>488</v>
      </c>
      <c r="LG15" s="182" t="s">
        <v>488</v>
      </c>
      <c r="LH15" s="182" t="s">
        <v>488</v>
      </c>
      <c r="LI15" s="182" t="s">
        <v>488</v>
      </c>
      <c r="LJ15" s="182" t="s">
        <v>488</v>
      </c>
      <c r="LK15" s="182" t="s">
        <v>488</v>
      </c>
      <c r="LL15" s="182" t="s">
        <v>488</v>
      </c>
      <c r="LM15" s="182" t="s">
        <v>488</v>
      </c>
      <c r="LN15" s="182" t="s">
        <v>488</v>
      </c>
      <c r="LO15" s="182" t="s">
        <v>488</v>
      </c>
      <c r="LP15" s="182" t="s">
        <v>488</v>
      </c>
      <c r="LQ15" s="182" t="s">
        <v>488</v>
      </c>
      <c r="LR15" s="182" t="s">
        <v>488</v>
      </c>
      <c r="LS15" s="182" t="s">
        <v>488</v>
      </c>
      <c r="LT15" s="182" t="s">
        <v>488</v>
      </c>
      <c r="LU15" s="182" t="s">
        <v>488</v>
      </c>
      <c r="LV15" s="182" t="s">
        <v>488</v>
      </c>
      <c r="LW15" s="182" t="s">
        <v>488</v>
      </c>
      <c r="LX15" s="182" t="s">
        <v>488</v>
      </c>
      <c r="LY15" s="182" t="s">
        <v>488</v>
      </c>
      <c r="LZ15" s="182" t="s">
        <v>488</v>
      </c>
      <c r="MA15" s="201" t="s">
        <v>488</v>
      </c>
      <c r="MB15" s="200" t="n">
        <v>3751</v>
      </c>
      <c r="MC15" s="182" t="n">
        <v>3886</v>
      </c>
      <c r="MD15" s="182" t="n">
        <v>3637</v>
      </c>
      <c r="ME15" s="182" t="n">
        <v>4216</v>
      </c>
      <c r="MF15" s="182" t="n">
        <v>2317</v>
      </c>
      <c r="MG15" s="182" t="n">
        <v>2722</v>
      </c>
      <c r="MH15" s="182" t="n">
        <v>1361</v>
      </c>
      <c r="MI15" s="182" t="n">
        <v>1871</v>
      </c>
      <c r="MJ15" s="182" t="n">
        <v>159</v>
      </c>
      <c r="MK15" s="182" t="n">
        <v>184</v>
      </c>
      <c r="ML15" s="182" t="n">
        <v>233</v>
      </c>
      <c r="MM15" s="182" t="n">
        <v>266</v>
      </c>
      <c r="MN15" s="182" t="n">
        <v>89</v>
      </c>
      <c r="MO15" s="182" t="n">
        <v>144</v>
      </c>
      <c r="MP15" s="182" t="n">
        <v>71</v>
      </c>
      <c r="MQ15" s="182" t="n">
        <v>79</v>
      </c>
      <c r="MR15" s="182" t="n">
        <v>27</v>
      </c>
      <c r="MS15" s="182" t="n">
        <v>55</v>
      </c>
      <c r="MT15" s="182" t="n">
        <v>48</v>
      </c>
      <c r="MU15" s="182" t="n">
        <v>57</v>
      </c>
      <c r="MV15" s="182" t="n">
        <v>7</v>
      </c>
      <c r="MW15" s="182" t="n">
        <v>12</v>
      </c>
      <c r="MX15" s="182" t="n">
        <v>157</v>
      </c>
      <c r="MY15" s="182" t="n">
        <v>222</v>
      </c>
      <c r="MZ15" s="182" t="n">
        <v>2</v>
      </c>
      <c r="NA15" s="182" t="n">
        <v>1</v>
      </c>
      <c r="NB15" s="182" t="n">
        <v>55</v>
      </c>
      <c r="NC15" s="182" t="n">
        <v>72</v>
      </c>
      <c r="ND15" s="182" t="n">
        <v>0</v>
      </c>
      <c r="NE15" s="182" t="n">
        <v>0</v>
      </c>
      <c r="NF15" s="182" t="n">
        <v>0</v>
      </c>
      <c r="NG15" s="182" t="n">
        <v>0</v>
      </c>
      <c r="NH15" s="182" t="n">
        <v>502</v>
      </c>
      <c r="NI15" s="201" t="n">
        <v>544</v>
      </c>
      <c r="NJ15" s="234" t="n">
        <v>1031</v>
      </c>
      <c r="NK15" s="236" t="n">
        <v>1082</v>
      </c>
      <c r="NL15" s="236" t="n">
        <v>697</v>
      </c>
      <c r="NM15" s="236" t="n">
        <v>560</v>
      </c>
      <c r="NN15" s="236" t="n">
        <v>652</v>
      </c>
      <c r="NO15" s="236" t="n">
        <v>532</v>
      </c>
      <c r="NP15" s="236" t="n">
        <v>46</v>
      </c>
      <c r="NQ15" s="236" t="n">
        <v>28</v>
      </c>
      <c r="NR15" s="236" t="n">
        <v>334</v>
      </c>
      <c r="NS15" s="236" t="n">
        <v>522</v>
      </c>
      <c r="NT15" s="185" t="n">
        <f aca="false">NM15/(NL15+NM15)*100</f>
        <v>44.5505171042164</v>
      </c>
      <c r="NU15" s="193" t="n">
        <v>67.6</v>
      </c>
      <c r="NV15" s="193" t="n">
        <v>51.8</v>
      </c>
      <c r="NW15" s="193" t="s">
        <v>488</v>
      </c>
      <c r="NX15" s="193" t="s">
        <v>488</v>
      </c>
      <c r="NY15" s="193" t="s">
        <v>488</v>
      </c>
      <c r="NZ15" s="193" t="s">
        <v>488</v>
      </c>
      <c r="OA15" s="193" t="s">
        <v>488</v>
      </c>
      <c r="OB15" s="193" t="s">
        <v>488</v>
      </c>
      <c r="OC15" s="193" t="s">
        <v>488</v>
      </c>
      <c r="OD15" s="193" t="s">
        <v>488</v>
      </c>
      <c r="OE15" s="193" t="s">
        <v>488</v>
      </c>
      <c r="OF15" s="193" t="s">
        <v>488</v>
      </c>
      <c r="OG15" s="193" t="s">
        <v>488</v>
      </c>
      <c r="OH15" s="193" t="s">
        <v>488</v>
      </c>
      <c r="OI15" s="193" t="s">
        <v>488</v>
      </c>
      <c r="OJ15" s="202" t="s">
        <v>488</v>
      </c>
      <c r="OK15" s="197" t="s">
        <v>488</v>
      </c>
      <c r="OL15" s="193" t="s">
        <v>488</v>
      </c>
      <c r="OM15" s="193" t="s">
        <v>488</v>
      </c>
      <c r="ON15" s="193" t="s">
        <v>488</v>
      </c>
      <c r="OO15" s="193" t="s">
        <v>488</v>
      </c>
      <c r="OP15" s="193" t="s">
        <v>488</v>
      </c>
      <c r="OQ15" s="193" t="s">
        <v>488</v>
      </c>
      <c r="OR15" s="193" t="s">
        <v>488</v>
      </c>
      <c r="OS15" s="193" t="s">
        <v>488</v>
      </c>
      <c r="OT15" s="193" t="s">
        <v>488</v>
      </c>
      <c r="OU15" s="193" t="s">
        <v>488</v>
      </c>
      <c r="OV15" s="193" t="s">
        <v>488</v>
      </c>
      <c r="OW15" s="193" t="s">
        <v>488</v>
      </c>
      <c r="OX15" s="202" t="s">
        <v>488</v>
      </c>
      <c r="OY15" s="193" t="s">
        <v>488</v>
      </c>
      <c r="OZ15" s="193" t="s">
        <v>488</v>
      </c>
      <c r="PA15" s="193" t="s">
        <v>488</v>
      </c>
      <c r="PB15" s="193" t="s">
        <v>488</v>
      </c>
      <c r="PC15" s="193" t="s">
        <v>488</v>
      </c>
      <c r="PD15" s="193" t="s">
        <v>488</v>
      </c>
      <c r="PE15" s="193" t="s">
        <v>488</v>
      </c>
      <c r="PF15" s="193" t="s">
        <v>488</v>
      </c>
      <c r="PG15" s="193" t="s">
        <v>488</v>
      </c>
      <c r="PH15" s="193" t="s">
        <v>488</v>
      </c>
      <c r="PI15" s="193" t="s">
        <v>488</v>
      </c>
      <c r="PJ15" s="193" t="s">
        <v>488</v>
      </c>
      <c r="PK15" s="193" t="s">
        <v>488</v>
      </c>
      <c r="PL15" s="193" t="s">
        <v>488</v>
      </c>
      <c r="PM15" s="193" t="s">
        <v>488</v>
      </c>
      <c r="PN15" s="193" t="s">
        <v>488</v>
      </c>
      <c r="PO15" s="193" t="s">
        <v>488</v>
      </c>
      <c r="PP15" s="202" t="s">
        <v>488</v>
      </c>
      <c r="PQ15" s="193" t="s">
        <v>488</v>
      </c>
      <c r="PR15" s="193" t="s">
        <v>488</v>
      </c>
      <c r="PS15" s="193" t="s">
        <v>488</v>
      </c>
      <c r="PT15" s="193" t="s">
        <v>488</v>
      </c>
      <c r="PU15" s="193" t="s">
        <v>488</v>
      </c>
      <c r="PV15" s="193" t="s">
        <v>488</v>
      </c>
      <c r="PW15" s="193" t="s">
        <v>488</v>
      </c>
      <c r="PX15" s="193" t="s">
        <v>488</v>
      </c>
      <c r="PY15" s="193" t="s">
        <v>488</v>
      </c>
      <c r="PZ15" s="193" t="s">
        <v>488</v>
      </c>
      <c r="QA15" s="193" t="s">
        <v>488</v>
      </c>
      <c r="QB15" s="193" t="s">
        <v>488</v>
      </c>
      <c r="QC15" s="193" t="s">
        <v>488</v>
      </c>
      <c r="QD15" s="202" t="s">
        <v>488</v>
      </c>
      <c r="QE15" s="193" t="s">
        <v>488</v>
      </c>
      <c r="QF15" s="193" t="s">
        <v>488</v>
      </c>
      <c r="QG15" s="193" t="s">
        <v>488</v>
      </c>
      <c r="QH15" s="193" t="s">
        <v>488</v>
      </c>
      <c r="QI15" s="193" t="s">
        <v>488</v>
      </c>
      <c r="QJ15" s="193" t="s">
        <v>488</v>
      </c>
      <c r="QK15" s="193" t="s">
        <v>488</v>
      </c>
      <c r="QL15" s="193" t="s">
        <v>488</v>
      </c>
      <c r="QM15" s="193" t="s">
        <v>488</v>
      </c>
      <c r="QN15" s="193" t="s">
        <v>488</v>
      </c>
      <c r="QO15" s="193" t="s">
        <v>488</v>
      </c>
      <c r="QP15" s="202" t="s">
        <v>488</v>
      </c>
      <c r="QQ15" s="203" t="n">
        <v>6.6</v>
      </c>
      <c r="QR15" s="203" t="n">
        <v>5</v>
      </c>
      <c r="QS15" s="193" t="s">
        <v>488</v>
      </c>
      <c r="QT15" s="193" t="s">
        <v>488</v>
      </c>
      <c r="QU15" s="193" t="s">
        <v>488</v>
      </c>
      <c r="QV15" s="193" t="s">
        <v>488</v>
      </c>
      <c r="QW15" s="193" t="s">
        <v>488</v>
      </c>
      <c r="QX15" s="193" t="s">
        <v>488</v>
      </c>
      <c r="QY15" s="193" t="s">
        <v>488</v>
      </c>
      <c r="QZ15" s="193" t="s">
        <v>488</v>
      </c>
      <c r="RA15" s="193" t="s">
        <v>488</v>
      </c>
      <c r="RB15" s="193" t="s">
        <v>488</v>
      </c>
      <c r="RC15" s="193" t="s">
        <v>488</v>
      </c>
      <c r="RD15" s="193" t="s">
        <v>488</v>
      </c>
      <c r="RE15" s="193" t="s">
        <v>488</v>
      </c>
      <c r="RF15" s="193" t="s">
        <v>488</v>
      </c>
      <c r="RG15" s="197" t="s">
        <v>488</v>
      </c>
      <c r="RH15" s="193" t="s">
        <v>488</v>
      </c>
      <c r="RI15" s="193" t="s">
        <v>488</v>
      </c>
      <c r="RJ15" s="193" t="s">
        <v>488</v>
      </c>
      <c r="RK15" s="193" t="s">
        <v>488</v>
      </c>
      <c r="RL15" s="193" t="s">
        <v>488</v>
      </c>
      <c r="RM15" s="193" t="s">
        <v>488</v>
      </c>
      <c r="RN15" s="193" t="s">
        <v>488</v>
      </c>
      <c r="RO15" s="193" t="s">
        <v>488</v>
      </c>
      <c r="RP15" s="193" t="s">
        <v>488</v>
      </c>
      <c r="RQ15" s="193" t="s">
        <v>488</v>
      </c>
      <c r="RR15" s="193" t="s">
        <v>488</v>
      </c>
      <c r="RS15" s="193" t="s">
        <v>488</v>
      </c>
      <c r="RT15" s="193" t="s">
        <v>488</v>
      </c>
      <c r="RU15" s="193" t="s">
        <v>488</v>
      </c>
      <c r="RV15" s="193" t="s">
        <v>488</v>
      </c>
      <c r="RW15" s="193" t="s">
        <v>488</v>
      </c>
      <c r="RX15" s="193" t="s">
        <v>488</v>
      </c>
      <c r="RY15" s="193" t="s">
        <v>488</v>
      </c>
      <c r="RZ15" s="193" t="s">
        <v>488</v>
      </c>
      <c r="SA15" s="139" t="n">
        <v>18497</v>
      </c>
      <c r="SB15" s="172" t="n">
        <v>14566</v>
      </c>
      <c r="SC15" s="172" t="s">
        <v>489</v>
      </c>
      <c r="SD15" s="172" t="s">
        <v>489</v>
      </c>
      <c r="SE15" s="172" t="n">
        <v>85764</v>
      </c>
      <c r="SF15" s="172" t="n">
        <v>7437</v>
      </c>
      <c r="SG15" s="172" t="n">
        <v>6347</v>
      </c>
      <c r="SH15" s="172" t="s">
        <v>489</v>
      </c>
      <c r="SI15" s="172" t="s">
        <v>489</v>
      </c>
      <c r="SJ15" s="172" t="n">
        <v>17546</v>
      </c>
      <c r="SK15" s="172" t="n">
        <v>280</v>
      </c>
      <c r="SL15" s="173" t="n">
        <f aca="false">100*0.26046511627907</f>
        <v>26.046511627907</v>
      </c>
      <c r="SM15" s="172" t="n">
        <v>795</v>
      </c>
      <c r="SN15" s="173" t="n">
        <f aca="false">100*0.73953488372093</f>
        <v>73.953488372093</v>
      </c>
      <c r="SO15" s="173" t="s">
        <v>488</v>
      </c>
      <c r="SP15" s="173" t="s">
        <v>488</v>
      </c>
      <c r="SQ15" s="173" t="s">
        <v>488</v>
      </c>
      <c r="SR15" s="173" t="s">
        <v>488</v>
      </c>
      <c r="SS15" s="139" t="s">
        <v>488</v>
      </c>
      <c r="ST15" s="172" t="s">
        <v>488</v>
      </c>
      <c r="SU15" s="172" t="s">
        <v>488</v>
      </c>
      <c r="SV15" s="172" t="s">
        <v>488</v>
      </c>
      <c r="SW15" s="172" t="s">
        <v>488</v>
      </c>
      <c r="SX15" s="172" t="s">
        <v>488</v>
      </c>
      <c r="SY15" s="172" t="s">
        <v>488</v>
      </c>
      <c r="SZ15" s="172" t="s">
        <v>488</v>
      </c>
      <c r="TA15" s="172" t="s">
        <v>488</v>
      </c>
      <c r="TB15" s="172" t="s">
        <v>488</v>
      </c>
      <c r="TC15" s="172" t="s">
        <v>488</v>
      </c>
      <c r="TD15" s="172" t="s">
        <v>488</v>
      </c>
      <c r="TE15" s="172" t="s">
        <v>488</v>
      </c>
      <c r="TF15" s="172" t="s">
        <v>488</v>
      </c>
      <c r="TG15" s="172" t="s">
        <v>488</v>
      </c>
      <c r="TH15" s="172" t="s">
        <v>488</v>
      </c>
      <c r="TI15" s="172" t="s">
        <v>488</v>
      </c>
      <c r="TJ15" s="172" t="s">
        <v>488</v>
      </c>
      <c r="TK15" s="204" t="s">
        <v>488</v>
      </c>
      <c r="TL15" s="172" t="s">
        <v>488</v>
      </c>
      <c r="TM15" s="172" t="s">
        <v>488</v>
      </c>
      <c r="TN15" s="172" t="s">
        <v>488</v>
      </c>
      <c r="TO15" s="172" t="s">
        <v>488</v>
      </c>
      <c r="TP15" s="172" t="s">
        <v>488</v>
      </c>
      <c r="TQ15" s="172" t="s">
        <v>488</v>
      </c>
      <c r="TR15" s="172" t="s">
        <v>488</v>
      </c>
      <c r="TS15" s="172" t="s">
        <v>488</v>
      </c>
      <c r="TT15" s="205" t="s">
        <v>488</v>
      </c>
      <c r="TU15" s="172" t="s">
        <v>488</v>
      </c>
      <c r="TV15" s="172" t="s">
        <v>488</v>
      </c>
      <c r="TW15" s="172" t="s">
        <v>488</v>
      </c>
      <c r="TX15" s="172" t="s">
        <v>488</v>
      </c>
      <c r="TY15" s="172" t="s">
        <v>488</v>
      </c>
      <c r="TZ15" s="172" t="s">
        <v>488</v>
      </c>
      <c r="UA15" s="172" t="s">
        <v>488</v>
      </c>
      <c r="UB15" s="172" t="s">
        <v>488</v>
      </c>
      <c r="UC15" s="172" t="s">
        <v>488</v>
      </c>
      <c r="UD15" s="172" t="s">
        <v>488</v>
      </c>
      <c r="UE15" s="172" t="s">
        <v>488</v>
      </c>
      <c r="UF15" s="172" t="s">
        <v>488</v>
      </c>
      <c r="UG15" s="172" t="s">
        <v>488</v>
      </c>
      <c r="UH15" s="172" t="s">
        <v>488</v>
      </c>
      <c r="UI15" s="172" t="s">
        <v>488</v>
      </c>
      <c r="UJ15" s="172" t="s">
        <v>488</v>
      </c>
      <c r="UK15" s="172" t="s">
        <v>488</v>
      </c>
      <c r="UL15" s="205" t="s">
        <v>488</v>
      </c>
      <c r="UM15" s="172" t="s">
        <v>488</v>
      </c>
      <c r="UN15" s="172" t="s">
        <v>488</v>
      </c>
      <c r="UO15" s="172" t="s">
        <v>488</v>
      </c>
      <c r="UP15" s="172" t="s">
        <v>488</v>
      </c>
      <c r="UQ15" s="172" t="s">
        <v>488</v>
      </c>
      <c r="UR15" s="172" t="s">
        <v>488</v>
      </c>
      <c r="US15" s="172" t="s">
        <v>488</v>
      </c>
      <c r="UT15" s="172" t="s">
        <v>488</v>
      </c>
      <c r="UU15" s="172" t="s">
        <v>488</v>
      </c>
      <c r="UV15" s="186" t="s">
        <v>488</v>
      </c>
      <c r="UW15" s="172" t="s">
        <v>488</v>
      </c>
      <c r="UX15" s="172" t="s">
        <v>488</v>
      </c>
      <c r="UY15" s="172" t="s">
        <v>488</v>
      </c>
      <c r="UZ15" s="172" t="s">
        <v>488</v>
      </c>
      <c r="VA15" s="172" t="s">
        <v>488</v>
      </c>
      <c r="VB15" s="172" t="s">
        <v>488</v>
      </c>
      <c r="VC15" s="172" t="s">
        <v>488</v>
      </c>
      <c r="VD15" s="172" t="s">
        <v>488</v>
      </c>
      <c r="VE15" s="172" t="s">
        <v>488</v>
      </c>
      <c r="VF15" s="172" t="s">
        <v>488</v>
      </c>
      <c r="VG15" s="172" t="s">
        <v>488</v>
      </c>
      <c r="VH15" s="172" t="s">
        <v>488</v>
      </c>
      <c r="VI15" s="172" t="s">
        <v>488</v>
      </c>
      <c r="VJ15" s="172" t="s">
        <v>488</v>
      </c>
      <c r="VK15" s="172" t="s">
        <v>488</v>
      </c>
      <c r="VL15" s="172" t="s">
        <v>488</v>
      </c>
      <c r="VM15" s="172" t="s">
        <v>488</v>
      </c>
      <c r="VN15" s="172" t="s">
        <v>488</v>
      </c>
      <c r="VO15" s="172" t="s">
        <v>488</v>
      </c>
      <c r="VP15" s="172" t="s">
        <v>488</v>
      </c>
      <c r="VQ15" s="172" t="s">
        <v>488</v>
      </c>
      <c r="VR15" s="172" t="s">
        <v>488</v>
      </c>
      <c r="VS15" s="172" t="s">
        <v>488</v>
      </c>
      <c r="VT15" s="172" t="s">
        <v>488</v>
      </c>
      <c r="VU15" s="172" t="s">
        <v>488</v>
      </c>
      <c r="VV15" s="205" t="s">
        <v>488</v>
      </c>
      <c r="VW15" s="172" t="s">
        <v>488</v>
      </c>
      <c r="VX15" s="172" t="s">
        <v>488</v>
      </c>
      <c r="VY15" s="205" t="s">
        <v>488</v>
      </c>
      <c r="VZ15" s="172" t="s">
        <v>488</v>
      </c>
      <c r="WA15" s="172" t="s">
        <v>488</v>
      </c>
      <c r="WB15" s="172" t="s">
        <v>488</v>
      </c>
      <c r="WC15" s="172" t="s">
        <v>488</v>
      </c>
      <c r="WD15" s="172" t="s">
        <v>488</v>
      </c>
      <c r="WE15" s="172" t="s">
        <v>488</v>
      </c>
      <c r="WF15" s="172" t="s">
        <v>488</v>
      </c>
      <c r="WG15" s="172" t="s">
        <v>488</v>
      </c>
      <c r="WH15" s="172" t="s">
        <v>488</v>
      </c>
      <c r="WI15" s="172" t="s">
        <v>488</v>
      </c>
      <c r="WJ15" s="172" t="s">
        <v>488</v>
      </c>
      <c r="WK15" s="172" t="s">
        <v>488</v>
      </c>
      <c r="WL15" s="172" t="s">
        <v>488</v>
      </c>
      <c r="WM15" s="172" t="s">
        <v>488</v>
      </c>
      <c r="WN15" s="172" t="s">
        <v>488</v>
      </c>
      <c r="WO15" s="172" t="s">
        <v>488</v>
      </c>
      <c r="WP15" s="172" t="s">
        <v>488</v>
      </c>
      <c r="WQ15" s="172" t="s">
        <v>488</v>
      </c>
      <c r="WR15" s="172" t="s">
        <v>488</v>
      </c>
      <c r="WS15" s="172" t="s">
        <v>488</v>
      </c>
      <c r="WT15" s="172" t="s">
        <v>488</v>
      </c>
      <c r="WU15" s="172" t="s">
        <v>488</v>
      </c>
      <c r="WV15" s="172" t="s">
        <v>488</v>
      </c>
      <c r="WW15" s="172" t="s">
        <v>488</v>
      </c>
      <c r="WX15" s="172" t="s">
        <v>488</v>
      </c>
      <c r="WY15" s="205" t="s">
        <v>488</v>
      </c>
      <c r="WZ15" s="172" t="s">
        <v>488</v>
      </c>
      <c r="XA15" s="172" t="s">
        <v>488</v>
      </c>
      <c r="XB15" s="186" t="s">
        <v>488</v>
      </c>
      <c r="XC15" s="172" t="s">
        <v>488</v>
      </c>
      <c r="XD15" s="172" t="s">
        <v>488</v>
      </c>
      <c r="XE15" s="172" t="s">
        <v>488</v>
      </c>
      <c r="XF15" s="172" t="s">
        <v>488</v>
      </c>
      <c r="XG15" s="172" t="s">
        <v>488</v>
      </c>
      <c r="XH15" s="172" t="s">
        <v>488</v>
      </c>
      <c r="XI15" s="172" t="s">
        <v>488</v>
      </c>
      <c r="XJ15" s="172" t="s">
        <v>488</v>
      </c>
      <c r="XK15" s="172" t="s">
        <v>488</v>
      </c>
      <c r="XL15" s="172" t="s">
        <v>488</v>
      </c>
      <c r="XM15" s="172" t="s">
        <v>488</v>
      </c>
      <c r="XN15" s="172" t="s">
        <v>488</v>
      </c>
      <c r="XO15" s="172" t="s">
        <v>488</v>
      </c>
      <c r="XP15" s="172" t="s">
        <v>488</v>
      </c>
      <c r="XQ15" s="172" t="s">
        <v>488</v>
      </c>
      <c r="XR15" s="172" t="s">
        <v>488</v>
      </c>
      <c r="XS15" s="172" t="s">
        <v>488</v>
      </c>
      <c r="XT15" s="172" t="s">
        <v>488</v>
      </c>
      <c r="XU15" s="172" t="s">
        <v>488</v>
      </c>
      <c r="XV15" s="205" t="s">
        <v>488</v>
      </c>
      <c r="XW15" s="172" t="s">
        <v>488</v>
      </c>
      <c r="XX15" s="172" t="s">
        <v>488</v>
      </c>
      <c r="XY15" s="172" t="s">
        <v>488</v>
      </c>
      <c r="XZ15" s="172" t="s">
        <v>488</v>
      </c>
      <c r="YA15" s="172" t="s">
        <v>488</v>
      </c>
      <c r="YB15" s="172" t="s">
        <v>488</v>
      </c>
      <c r="YC15" s="172" t="s">
        <v>488</v>
      </c>
      <c r="YD15" s="172" t="s">
        <v>488</v>
      </c>
      <c r="YE15" s="172" t="s">
        <v>488</v>
      </c>
      <c r="YF15" s="205" t="s">
        <v>488</v>
      </c>
      <c r="YG15" s="172" t="s">
        <v>488</v>
      </c>
      <c r="YH15" s="172" t="s">
        <v>488</v>
      </c>
      <c r="YI15" s="172" t="s">
        <v>488</v>
      </c>
      <c r="YJ15" s="172" t="s">
        <v>488</v>
      </c>
      <c r="YK15" s="172" t="s">
        <v>488</v>
      </c>
      <c r="YL15" s="172" t="s">
        <v>488</v>
      </c>
      <c r="YM15" s="172" t="s">
        <v>488</v>
      </c>
      <c r="YN15" s="172" t="s">
        <v>488</v>
      </c>
      <c r="YO15" s="172" t="s">
        <v>488</v>
      </c>
      <c r="YP15" s="172" t="s">
        <v>488</v>
      </c>
      <c r="YQ15" s="172" t="s">
        <v>488</v>
      </c>
      <c r="YR15" s="172" t="s">
        <v>488</v>
      </c>
      <c r="YS15" s="172" t="s">
        <v>488</v>
      </c>
      <c r="YT15" s="172" t="s">
        <v>488</v>
      </c>
      <c r="YU15" s="172" t="s">
        <v>488</v>
      </c>
      <c r="YV15" s="172" t="s">
        <v>488</v>
      </c>
      <c r="YW15" s="172" t="s">
        <v>488</v>
      </c>
      <c r="YX15" s="172" t="s">
        <v>488</v>
      </c>
      <c r="YY15" s="172" t="s">
        <v>488</v>
      </c>
      <c r="YZ15" s="205" t="s">
        <v>488</v>
      </c>
      <c r="ZA15" s="172" t="s">
        <v>488</v>
      </c>
      <c r="ZB15" s="172" t="s">
        <v>488</v>
      </c>
      <c r="ZC15" s="172" t="s">
        <v>488</v>
      </c>
      <c r="ZD15" s="172" t="s">
        <v>488</v>
      </c>
      <c r="ZE15" s="172" t="s">
        <v>488</v>
      </c>
      <c r="ZF15" s="172" t="s">
        <v>488</v>
      </c>
      <c r="ZG15" s="172" t="s">
        <v>488</v>
      </c>
      <c r="ZH15" s="172" t="s">
        <v>488</v>
      </c>
      <c r="ZI15" s="172" t="s">
        <v>488</v>
      </c>
      <c r="ZJ15" s="172" t="s">
        <v>488</v>
      </c>
      <c r="ZK15" s="206" t="n">
        <v>2647</v>
      </c>
      <c r="ZL15" s="129" t="n">
        <v>2083</v>
      </c>
      <c r="ZM15" s="13" t="n">
        <v>51</v>
      </c>
      <c r="ZN15" s="119" t="n">
        <v>2</v>
      </c>
      <c r="ZO15" s="207" t="s">
        <v>488</v>
      </c>
      <c r="ZP15" s="208" t="s">
        <v>488</v>
      </c>
      <c r="ZQ15" s="208" t="s">
        <v>488</v>
      </c>
      <c r="ZR15" s="208" t="s">
        <v>488</v>
      </c>
      <c r="ZS15" s="174" t="s">
        <v>502</v>
      </c>
      <c r="ZT15" s="172" t="s">
        <v>489</v>
      </c>
      <c r="ZU15" s="172" t="s">
        <v>489</v>
      </c>
      <c r="ZV15" s="172" t="n">
        <v>2</v>
      </c>
      <c r="ZW15" s="179" t="n">
        <f aca="false">ZV15/ZV15*100</f>
        <v>100</v>
      </c>
      <c r="ZX15" s="172" t="s">
        <v>489</v>
      </c>
      <c r="ZY15" s="179" t="s">
        <v>489</v>
      </c>
      <c r="ZZ15" s="172" t="s">
        <v>489</v>
      </c>
      <c r="AAA15" s="179" t="s">
        <v>489</v>
      </c>
      <c r="AAB15" s="172" t="s">
        <v>489</v>
      </c>
      <c r="AAC15" s="179" t="s">
        <v>489</v>
      </c>
      <c r="AAD15" s="172" t="n">
        <v>2</v>
      </c>
      <c r="AAE15" s="179" t="n">
        <f aca="false">AAD15/AAD15*100</f>
        <v>100</v>
      </c>
      <c r="AAF15" s="172" t="s">
        <v>489</v>
      </c>
      <c r="AAG15" s="179" t="s">
        <v>489</v>
      </c>
      <c r="AAH15" s="172" t="s">
        <v>489</v>
      </c>
      <c r="AAI15" s="179" t="s">
        <v>489</v>
      </c>
      <c r="AAJ15" s="172" t="s">
        <v>489</v>
      </c>
      <c r="AAK15" s="179" t="s">
        <v>489</v>
      </c>
      <c r="AAL15" s="172" t="s">
        <v>489</v>
      </c>
      <c r="AAM15" s="179" t="s">
        <v>489</v>
      </c>
      <c r="AAN15" s="172" t="s">
        <v>489</v>
      </c>
      <c r="AAO15" s="179" t="s">
        <v>489</v>
      </c>
      <c r="AAP15" s="172" t="s">
        <v>498</v>
      </c>
      <c r="AAQ15" s="179" t="s">
        <v>498</v>
      </c>
      <c r="AAR15" s="210" t="s">
        <v>489</v>
      </c>
      <c r="AAS15" s="211" t="s">
        <v>489</v>
      </c>
      <c r="AAT15" s="211" t="n">
        <v>4</v>
      </c>
      <c r="AAU15" s="240" t="n">
        <v>100</v>
      </c>
      <c r="AAV15" s="241" t="s">
        <v>488</v>
      </c>
      <c r="AAW15" s="184" t="s">
        <v>488</v>
      </c>
      <c r="AAX15" s="184" t="s">
        <v>488</v>
      </c>
      <c r="AAY15" s="184" t="s">
        <v>488</v>
      </c>
      <c r="AAZ15" s="184" t="s">
        <v>488</v>
      </c>
      <c r="ABA15" s="184" t="s">
        <v>488</v>
      </c>
      <c r="ABB15" s="184" t="s">
        <v>488</v>
      </c>
      <c r="ABC15" s="184" t="s">
        <v>488</v>
      </c>
      <c r="ABD15" s="184" t="s">
        <v>488</v>
      </c>
      <c r="ABE15" s="184" t="s">
        <v>488</v>
      </c>
      <c r="ABF15" s="184" t="s">
        <v>488</v>
      </c>
      <c r="ABG15" s="185" t="s">
        <v>488</v>
      </c>
      <c r="ABH15" s="184" t="s">
        <v>488</v>
      </c>
      <c r="ABI15" s="184" t="s">
        <v>488</v>
      </c>
      <c r="ABJ15" s="184" t="s">
        <v>488</v>
      </c>
      <c r="ABK15" s="184" t="s">
        <v>488</v>
      </c>
      <c r="ABL15" s="184" t="s">
        <v>488</v>
      </c>
      <c r="ABM15" s="184" t="s">
        <v>488</v>
      </c>
      <c r="ABN15" s="184" t="s">
        <v>488</v>
      </c>
      <c r="ABO15" s="184" t="s">
        <v>488</v>
      </c>
      <c r="ABP15" s="184" t="s">
        <v>488</v>
      </c>
      <c r="ABQ15" s="184" t="s">
        <v>488</v>
      </c>
      <c r="ABR15" s="184" t="s">
        <v>488</v>
      </c>
      <c r="ABS15" s="185" t="s">
        <v>488</v>
      </c>
      <c r="ABT15" s="184" t="s">
        <v>488</v>
      </c>
      <c r="ABU15" s="184" t="s">
        <v>488</v>
      </c>
      <c r="ABV15" s="185" t="s">
        <v>488</v>
      </c>
      <c r="ABW15" s="174" t="n">
        <v>141</v>
      </c>
      <c r="ABX15" s="176" t="n">
        <f aca="false">ABW15*100/(ABW15+ABY15)</f>
        <v>26.2569832402235</v>
      </c>
      <c r="ABY15" s="175" t="n">
        <v>396</v>
      </c>
      <c r="ABZ15" s="176" t="n">
        <f aca="false">ABY15*100/(ABY15+ABW15)</f>
        <v>73.7430167597765</v>
      </c>
      <c r="ACA15" s="175" t="n">
        <v>134</v>
      </c>
      <c r="ACB15" s="176" t="n">
        <f aca="false">ACA15*100/(ACA15+ACC15)</f>
        <v>26.2230919765166</v>
      </c>
      <c r="ACC15" s="175" t="n">
        <v>377</v>
      </c>
      <c r="ACD15" s="176" t="n">
        <f aca="false">ACC15*100/(ACC15+ACA15)</f>
        <v>73.7769080234834</v>
      </c>
      <c r="ACE15" s="175" t="n">
        <v>69</v>
      </c>
      <c r="ACF15" s="176" t="n">
        <f aca="false">ACE15*100/ACA15</f>
        <v>51.4925373134328</v>
      </c>
      <c r="ACG15" s="175" t="n">
        <v>185</v>
      </c>
      <c r="ACH15" s="177" t="n">
        <f aca="false">ACG15*100/ACC15</f>
        <v>49.0716180371353</v>
      </c>
      <c r="ACI15" s="215" t="s">
        <v>490</v>
      </c>
      <c r="ACJ15" s="215" t="s">
        <v>490</v>
      </c>
      <c r="ACK15" s="215" t="s">
        <v>490</v>
      </c>
      <c r="ACL15" s="215" t="s">
        <v>490</v>
      </c>
      <c r="ACM15" s="215" t="s">
        <v>490</v>
      </c>
      <c r="ACN15" s="215" t="s">
        <v>490</v>
      </c>
      <c r="ACO15" s="215" t="s">
        <v>490</v>
      </c>
      <c r="ACP15" s="215" t="s">
        <v>490</v>
      </c>
      <c r="ACQ15" s="215" t="s">
        <v>490</v>
      </c>
      <c r="ACR15" s="215" t="s">
        <v>490</v>
      </c>
      <c r="ACS15" s="215" t="s">
        <v>490</v>
      </c>
      <c r="ACT15" s="215" t="s">
        <v>490</v>
      </c>
      <c r="ACU15" s="215" t="s">
        <v>490</v>
      </c>
      <c r="ACV15" s="215" t="s">
        <v>490</v>
      </c>
      <c r="ACW15" s="215" t="s">
        <v>490</v>
      </c>
      <c r="ACX15" s="215" t="s">
        <v>490</v>
      </c>
      <c r="ACY15" s="215" t="s">
        <v>490</v>
      </c>
      <c r="ACZ15" s="215" t="s">
        <v>490</v>
      </c>
      <c r="ADA15" s="215" t="s">
        <v>490</v>
      </c>
      <c r="ADB15" s="215" t="s">
        <v>490</v>
      </c>
      <c r="ADC15" s="215" t="s">
        <v>490</v>
      </c>
      <c r="ADD15" s="215" t="s">
        <v>490</v>
      </c>
      <c r="ADE15" s="215" t="s">
        <v>490</v>
      </c>
      <c r="ADF15" s="215" t="s">
        <v>490</v>
      </c>
      <c r="ADG15" s="215" t="s">
        <v>490</v>
      </c>
      <c r="ADH15" s="215" t="s">
        <v>490</v>
      </c>
      <c r="ADI15" s="215" t="s">
        <v>490</v>
      </c>
      <c r="ADJ15" s="215" t="s">
        <v>490</v>
      </c>
      <c r="ADK15" s="231" t="s">
        <v>490</v>
      </c>
      <c r="ADL15" s="215" t="s">
        <v>490</v>
      </c>
      <c r="ADM15" s="215" t="s">
        <v>490</v>
      </c>
      <c r="ADN15" s="215" t="s">
        <v>490</v>
      </c>
      <c r="ADO15" s="215" t="s">
        <v>490</v>
      </c>
      <c r="ADP15" s="226" t="s">
        <v>490</v>
      </c>
      <c r="ADQ15" s="216" t="s">
        <v>490</v>
      </c>
      <c r="ADR15" s="184" t="s">
        <v>490</v>
      </c>
      <c r="ADS15" s="184" t="s">
        <v>490</v>
      </c>
      <c r="ADT15" s="139" t="n">
        <v>855</v>
      </c>
      <c r="ADU15" s="172" t="n">
        <v>3107</v>
      </c>
      <c r="ADV15" s="186" t="n">
        <v>78.4199899040889</v>
      </c>
      <c r="ADW15" s="216" t="s">
        <v>488</v>
      </c>
      <c r="ADX15" s="184" t="s">
        <v>488</v>
      </c>
      <c r="ADY15" s="184" t="s">
        <v>488</v>
      </c>
      <c r="ADZ15" s="184" t="s">
        <v>488</v>
      </c>
      <c r="AEA15" s="184" t="s">
        <v>488</v>
      </c>
      <c r="AEB15" s="184" t="s">
        <v>488</v>
      </c>
      <c r="AEC15" s="184" t="s">
        <v>488</v>
      </c>
      <c r="AED15" s="184" t="s">
        <v>488</v>
      </c>
      <c r="AEE15" s="184" t="s">
        <v>488</v>
      </c>
      <c r="AEF15" s="185" t="s">
        <v>488</v>
      </c>
      <c r="AEG15" s="216" t="s">
        <v>488</v>
      </c>
      <c r="AEH15" s="184" t="s">
        <v>488</v>
      </c>
      <c r="AEI15" s="184" t="s">
        <v>488</v>
      </c>
      <c r="AEJ15" s="216" t="s">
        <v>488</v>
      </c>
      <c r="AEK15" s="184" t="s">
        <v>488</v>
      </c>
      <c r="AEL15" s="184" t="n">
        <v>2370</v>
      </c>
      <c r="AEM15" s="184" t="n">
        <v>3845</v>
      </c>
      <c r="AEN15" s="216" t="s">
        <v>488</v>
      </c>
      <c r="AEO15" s="185" t="s">
        <v>488</v>
      </c>
      <c r="AEP15" s="217" t="s">
        <v>488</v>
      </c>
      <c r="AEQ15" s="203" t="s">
        <v>488</v>
      </c>
      <c r="AER15" s="203" t="s">
        <v>488</v>
      </c>
      <c r="AES15" s="203" t="s">
        <v>488</v>
      </c>
      <c r="AET15" s="203" t="s">
        <v>488</v>
      </c>
      <c r="AEU15" s="203" t="s">
        <v>488</v>
      </c>
      <c r="AEV15" s="203" t="s">
        <v>488</v>
      </c>
      <c r="AEW15" s="203" t="s">
        <v>488</v>
      </c>
      <c r="AEX15" s="202" t="s">
        <v>488</v>
      </c>
      <c r="AEY15" s="218" t="s">
        <v>488</v>
      </c>
      <c r="AEZ15" s="219" t="s">
        <v>488</v>
      </c>
      <c r="AFA15" s="219" t="s">
        <v>488</v>
      </c>
      <c r="AFB15" s="220" t="s">
        <v>488</v>
      </c>
      <c r="AFC15" s="159"/>
      <c r="AFD15" s="14"/>
      <c r="AFE15" s="14"/>
      <c r="AFF15" s="14"/>
      <c r="AFG15" s="14"/>
      <c r="AFH15" s="14"/>
      <c r="AFI15" s="14"/>
      <c r="AFJ15" s="160"/>
      <c r="AFK15" s="189" t="n">
        <v>527</v>
      </c>
      <c r="AFL15" s="189" t="n">
        <v>135</v>
      </c>
      <c r="AFM15" s="189" t="n">
        <v>91</v>
      </c>
      <c r="AFN15" s="189" t="n">
        <v>2498</v>
      </c>
      <c r="AFO15" s="189" t="n">
        <v>927</v>
      </c>
      <c r="AFP15" s="189" t="n">
        <v>1108</v>
      </c>
      <c r="AFQ15" s="189" t="n">
        <v>359</v>
      </c>
      <c r="AFR15" s="189" t="n">
        <v>98</v>
      </c>
      <c r="AFS15" s="224" t="n">
        <v>119</v>
      </c>
      <c r="AFT15" s="189" t="n">
        <v>1421</v>
      </c>
      <c r="AFU15" s="189" t="n">
        <v>761</v>
      </c>
      <c r="AFV15" s="189" t="n">
        <v>7443</v>
      </c>
      <c r="AFW15" s="189" t="n">
        <v>14337</v>
      </c>
      <c r="AFX15" s="223" t="n">
        <v>51.9146264908977</v>
      </c>
      <c r="AFY15" s="192" t="n">
        <v>1</v>
      </c>
      <c r="AFZ15" s="189" t="n">
        <v>14</v>
      </c>
      <c r="AGA15" s="189" t="n">
        <v>0</v>
      </c>
      <c r="AGB15" s="189" t="n">
        <v>0</v>
      </c>
      <c r="AGC15" s="189" t="n">
        <v>1</v>
      </c>
      <c r="AGD15" s="189" t="n">
        <v>14</v>
      </c>
      <c r="AGE15" s="189" t="n">
        <v>1</v>
      </c>
      <c r="AGF15" s="189" t="n">
        <v>14</v>
      </c>
      <c r="AGG15" s="189" t="n">
        <v>1</v>
      </c>
      <c r="AGH15" s="189" t="n">
        <v>12</v>
      </c>
      <c r="AGI15" s="189" t="n">
        <v>0</v>
      </c>
      <c r="AGJ15" s="189" t="n">
        <v>3</v>
      </c>
      <c r="AGK15" s="189" t="n">
        <v>1</v>
      </c>
      <c r="AGL15" s="224" t="n">
        <v>2</v>
      </c>
      <c r="AGM15" s="189" t="n">
        <v>32295</v>
      </c>
      <c r="AGN15" s="189" t="n">
        <v>1638</v>
      </c>
      <c r="AGO15" s="189" t="n">
        <v>4033</v>
      </c>
      <c r="AGP15" s="189" t="n">
        <v>3447</v>
      </c>
      <c r="AGQ15" s="189" t="n">
        <v>54834000</v>
      </c>
      <c r="AGR15" s="172" t="s">
        <v>488</v>
      </c>
      <c r="AGS15" s="192" t="n">
        <v>5</v>
      </c>
      <c r="AGT15" s="189" t="n">
        <v>40526</v>
      </c>
      <c r="AGU15" s="189" t="n">
        <v>2</v>
      </c>
      <c r="AGV15" s="189" t="n">
        <v>30</v>
      </c>
      <c r="AGW15" s="225" t="n">
        <v>0.2271</v>
      </c>
      <c r="AGX15" s="189" t="n">
        <v>191</v>
      </c>
      <c r="AGY15" s="225" t="n">
        <v>1.451</v>
      </c>
      <c r="AGZ15" s="189" t="n">
        <v>123</v>
      </c>
      <c r="AHA15" s="189" t="n">
        <v>3567</v>
      </c>
      <c r="AHB15" s="189" t="s">
        <v>488</v>
      </c>
      <c r="AHC15" s="189" t="s">
        <v>488</v>
      </c>
      <c r="AHD15" s="225" t="n">
        <v>3.33333333333333</v>
      </c>
      <c r="AHE15" s="225" t="n">
        <v>96.6666666666667</v>
      </c>
      <c r="AHF15" s="189" t="n">
        <v>14769</v>
      </c>
      <c r="AHG15" s="189" t="n">
        <v>1562</v>
      </c>
      <c r="AHH15" s="173" t="n">
        <v>11.8665011028933</v>
      </c>
      <c r="AHI15" s="189" t="n">
        <v>3849.2</v>
      </c>
      <c r="AHJ15" s="189" t="s">
        <v>488</v>
      </c>
      <c r="AHK15" s="189" t="s">
        <v>488</v>
      </c>
      <c r="AHL15" s="189" t="s">
        <v>488</v>
      </c>
      <c r="AHM15" s="189" t="s">
        <v>488</v>
      </c>
      <c r="AHN15" s="192" t="n">
        <v>60952</v>
      </c>
      <c r="AHO15" s="189" t="n">
        <v>44285</v>
      </c>
      <c r="AHP15" s="189" t="n">
        <v>659</v>
      </c>
      <c r="AHQ15" s="189" t="n">
        <v>398</v>
      </c>
      <c r="AHR15" s="189" t="n">
        <v>1879</v>
      </c>
      <c r="AHS15" s="189" t="n">
        <v>1132</v>
      </c>
      <c r="AHT15" s="189" t="n">
        <v>1095</v>
      </c>
      <c r="AHU15" s="189" t="n">
        <v>695</v>
      </c>
      <c r="AHV15" s="189" t="n">
        <v>1157</v>
      </c>
      <c r="AHW15" s="189" t="n">
        <v>905</v>
      </c>
      <c r="AHX15" s="189" t="n">
        <v>5737</v>
      </c>
      <c r="AHY15" s="189" t="n">
        <v>3627</v>
      </c>
      <c r="AHZ15" s="189" t="n">
        <v>10487</v>
      </c>
      <c r="AIA15" s="189" t="n">
        <v>6433</v>
      </c>
      <c r="AIB15" s="189" t="n">
        <v>17762</v>
      </c>
      <c r="AIC15" s="189" t="n">
        <v>11769</v>
      </c>
      <c r="AID15" s="189" t="n">
        <v>4441</v>
      </c>
      <c r="AIE15" s="189" t="n">
        <v>3463</v>
      </c>
      <c r="AIF15" s="189" t="n">
        <v>17735</v>
      </c>
      <c r="AIG15" s="189" t="n">
        <v>15863</v>
      </c>
      <c r="AIH15" s="189" t="n">
        <v>750</v>
      </c>
      <c r="AII15" s="189" t="n">
        <v>521</v>
      </c>
      <c r="AIJ15" s="192" t="n">
        <v>9038</v>
      </c>
      <c r="AIK15" s="224" t="n">
        <v>4956</v>
      </c>
      <c r="AIL15" s="242" t="n">
        <v>343</v>
      </c>
      <c r="AIM15" s="242" t="n">
        <v>415</v>
      </c>
      <c r="AIN15" s="242" t="n">
        <v>254</v>
      </c>
      <c r="AIO15" s="242" t="n">
        <v>313</v>
      </c>
      <c r="AIP15" s="242" t="n">
        <v>118</v>
      </c>
      <c r="AIQ15" s="242" t="n">
        <v>128</v>
      </c>
      <c r="AIR15" s="242" t="n">
        <v>72</v>
      </c>
      <c r="AIS15" s="242" t="n">
        <v>64</v>
      </c>
      <c r="AIT15" s="242" t="n">
        <v>1359</v>
      </c>
      <c r="AIU15" s="242" t="n">
        <v>1942</v>
      </c>
      <c r="AIV15" s="242" t="n">
        <v>1208</v>
      </c>
      <c r="AIW15" s="243" t="n">
        <v>1756</v>
      </c>
      <c r="AIX15" s="139" t="s">
        <v>488</v>
      </c>
      <c r="AIY15" s="172" t="s">
        <v>488</v>
      </c>
      <c r="AIZ15" s="172" t="s">
        <v>488</v>
      </c>
      <c r="AJA15" s="172" t="s">
        <v>488</v>
      </c>
      <c r="AJB15" s="172" t="s">
        <v>488</v>
      </c>
      <c r="AJC15" s="172" t="s">
        <v>488</v>
      </c>
      <c r="AJD15" s="172" t="s">
        <v>488</v>
      </c>
      <c r="AJE15" s="172" t="s">
        <v>488</v>
      </c>
      <c r="AJF15" s="172" t="s">
        <v>488</v>
      </c>
      <c r="AJG15" s="172" t="s">
        <v>488</v>
      </c>
      <c r="AJH15" s="172" t="s">
        <v>488</v>
      </c>
      <c r="AJI15" s="172" t="s">
        <v>488</v>
      </c>
      <c r="AJJ15" s="172" t="s">
        <v>488</v>
      </c>
      <c r="AJK15" s="172" t="s">
        <v>488</v>
      </c>
      <c r="AJL15" s="172" t="s">
        <v>488</v>
      </c>
      <c r="AJM15" s="172" t="s">
        <v>488</v>
      </c>
      <c r="AJN15" s="172" t="s">
        <v>488</v>
      </c>
      <c r="AJO15" s="172" t="s">
        <v>488</v>
      </c>
      <c r="AJP15" s="172" t="s">
        <v>488</v>
      </c>
      <c r="AJQ15" s="172" t="s">
        <v>488</v>
      </c>
      <c r="AJR15" s="172" t="s">
        <v>488</v>
      </c>
      <c r="AJS15" s="172" t="s">
        <v>488</v>
      </c>
      <c r="AJT15" s="172" t="s">
        <v>488</v>
      </c>
      <c r="AJU15" s="172" t="s">
        <v>488</v>
      </c>
      <c r="AJV15" s="172" t="s">
        <v>488</v>
      </c>
      <c r="AJW15" s="172" t="s">
        <v>488</v>
      </c>
      <c r="AJX15" s="172" t="s">
        <v>488</v>
      </c>
      <c r="AJY15" s="172" t="s">
        <v>488</v>
      </c>
      <c r="AJZ15" s="172" t="s">
        <v>488</v>
      </c>
      <c r="AKA15" s="172" t="s">
        <v>488</v>
      </c>
      <c r="AKB15" s="139" t="s">
        <v>488</v>
      </c>
      <c r="AKC15" s="186" t="s">
        <v>488</v>
      </c>
      <c r="AKD15" s="200" t="s">
        <v>488</v>
      </c>
      <c r="AKE15" s="182" t="s">
        <v>488</v>
      </c>
      <c r="AKF15" s="182" t="s">
        <v>488</v>
      </c>
      <c r="AKG15" s="182" t="s">
        <v>488</v>
      </c>
      <c r="AKH15" s="201" t="s">
        <v>488</v>
      </c>
      <c r="AKI15" s="139" t="s">
        <v>488</v>
      </c>
      <c r="AKJ15" s="186" t="s">
        <v>488</v>
      </c>
      <c r="AKK15" s="139" t="n">
        <v>4449</v>
      </c>
      <c r="AKL15" s="172" t="n">
        <v>6068</v>
      </c>
      <c r="AKM15" s="172" t="n">
        <v>190</v>
      </c>
      <c r="AKN15" s="172" t="n">
        <v>351</v>
      </c>
      <c r="AKO15" s="193" t="s">
        <v>488</v>
      </c>
      <c r="AKP15" s="202" t="s">
        <v>488</v>
      </c>
      <c r="AKQ15" s="172" t="n">
        <v>39</v>
      </c>
      <c r="AKR15" s="172" t="n">
        <v>83</v>
      </c>
      <c r="AKS15" s="172" t="n">
        <v>13</v>
      </c>
      <c r="AKT15" s="172" t="n">
        <v>2</v>
      </c>
      <c r="AKU15" s="192" t="n">
        <v>4052</v>
      </c>
      <c r="AKV15" s="189" t="n">
        <v>3690</v>
      </c>
      <c r="AKW15" s="189" t="n">
        <v>9242</v>
      </c>
      <c r="AKX15" s="189" t="n">
        <v>9548</v>
      </c>
      <c r="AKY15" s="189"/>
      <c r="AKZ15" s="189"/>
      <c r="ALA15" s="189"/>
      <c r="ALB15" s="189"/>
      <c r="ALC15" s="189" t="s">
        <v>488</v>
      </c>
      <c r="ALD15" s="189" t="s">
        <v>488</v>
      </c>
      <c r="ALE15" s="189" t="s">
        <v>488</v>
      </c>
      <c r="ALF15" s="224" t="s">
        <v>488</v>
      </c>
      <c r="ALG15" s="227"/>
      <c r="ALT15" s="229"/>
      <c r="ALU15" s="236" t="n">
        <v>57817</v>
      </c>
      <c r="ALV15" s="236" t="n">
        <v>34107</v>
      </c>
      <c r="ALW15" s="236" t="n">
        <v>205942</v>
      </c>
      <c r="ALX15" s="236" t="n">
        <v>210185</v>
      </c>
      <c r="ALY15" s="236" t="n">
        <v>142869</v>
      </c>
      <c r="ALZ15" s="236" t="n">
        <v>151212</v>
      </c>
      <c r="AMA15" s="236" t="n">
        <v>93903</v>
      </c>
      <c r="AMB15" s="236" t="n">
        <v>87955</v>
      </c>
      <c r="AMC15" s="236" t="n">
        <v>293884</v>
      </c>
      <c r="AMD15" s="236" t="n">
        <v>265455</v>
      </c>
      <c r="AME15" s="236" t="n">
        <v>150766</v>
      </c>
      <c r="AMF15" s="236" t="n">
        <v>143408</v>
      </c>
      <c r="AMG15" s="236" t="n">
        <v>115492</v>
      </c>
      <c r="AMH15" s="236" t="n">
        <v>164351</v>
      </c>
      <c r="AMI15" s="236" t="n">
        <v>7435</v>
      </c>
      <c r="AMJ15" s="236" t="n">
        <v>36021</v>
      </c>
    </row>
    <row r="16" s="228" customFormat="true" ht="18" hidden="false" customHeight="true" outlineLevel="0" collapsed="false">
      <c r="A16" s="171" t="s">
        <v>503</v>
      </c>
      <c r="B16" s="171"/>
      <c r="C16" s="139" t="n">
        <v>1319156</v>
      </c>
      <c r="D16" s="172" t="n">
        <v>1329263</v>
      </c>
      <c r="E16" s="173" t="n">
        <v>99.2396538533007</v>
      </c>
      <c r="F16" s="172" t="n">
        <v>512349</v>
      </c>
      <c r="G16" s="172" t="n">
        <v>340015</v>
      </c>
      <c r="H16" s="173" t="n">
        <v>150.684234519065</v>
      </c>
      <c r="I16" s="172" t="n">
        <v>111606</v>
      </c>
      <c r="J16" s="172" t="n">
        <v>102333</v>
      </c>
      <c r="K16" s="173" t="n">
        <v>109.061593034505</v>
      </c>
      <c r="L16" s="174" t="n">
        <v>237475</v>
      </c>
      <c r="M16" s="175" t="n">
        <v>218821</v>
      </c>
      <c r="N16" s="175" t="n">
        <v>971164</v>
      </c>
      <c r="O16" s="175" t="n">
        <v>990932</v>
      </c>
      <c r="P16" s="175" t="n">
        <v>110517</v>
      </c>
      <c r="Q16" s="175" t="n">
        <v>119510</v>
      </c>
      <c r="R16" s="176" t="n">
        <v>18.0020406987498</v>
      </c>
      <c r="S16" s="176" t="n">
        <v>16.4618288480158</v>
      </c>
      <c r="T16" s="176" t="n">
        <v>73.6201025504186</v>
      </c>
      <c r="U16" s="176" t="n">
        <v>74.547474803707</v>
      </c>
      <c r="V16" s="176" t="n">
        <v>8.37785675083159</v>
      </c>
      <c r="W16" s="176" t="n">
        <v>8.9906963482772</v>
      </c>
      <c r="X16" s="176" t="n">
        <v>76.114937392</v>
      </c>
      <c r="Y16" s="177" t="n">
        <v>81.848942426</v>
      </c>
      <c r="Z16" s="178" t="n">
        <v>2.99113001455268</v>
      </c>
      <c r="AA16" s="179" t="n">
        <v>6.60639329849402</v>
      </c>
      <c r="AB16" s="175" t="n">
        <v>10233</v>
      </c>
      <c r="AC16" s="179" t="n">
        <f aca="false">AB16*1000/($C16+$C15)*2</f>
        <v>7.76881677572467</v>
      </c>
      <c r="AD16" s="175" t="n">
        <v>9304</v>
      </c>
      <c r="AE16" s="233" t="n">
        <f aca="false">AD16*1000/($D16+$D15)*2</f>
        <v>7.02241148583932</v>
      </c>
      <c r="AF16" s="179" t="n">
        <v>109.984952708512</v>
      </c>
      <c r="AG16" s="175" t="n">
        <v>8765</v>
      </c>
      <c r="AH16" s="179" t="n">
        <f aca="false">AG16*1000/($C16+$C15)*2</f>
        <v>6.65432219673866</v>
      </c>
      <c r="AI16" s="175" t="n">
        <v>5575</v>
      </c>
      <c r="AJ16" s="233" t="n">
        <f aca="false">AI16*1000/($D16+$D15)*2</f>
        <v>4.20786156852474</v>
      </c>
      <c r="AK16" s="175" t="n">
        <v>62839</v>
      </c>
      <c r="AL16" s="175" t="n">
        <v>80343</v>
      </c>
      <c r="AM16" s="179" t="n">
        <v>78.2134100046053</v>
      </c>
      <c r="AN16" s="175" t="n">
        <v>60373</v>
      </c>
      <c r="AO16" s="175" t="n">
        <v>75348</v>
      </c>
      <c r="AP16" s="181" t="n">
        <v>80.1255507777247</v>
      </c>
      <c r="AQ16" s="182" t="n">
        <v>12831</v>
      </c>
      <c r="AR16" s="182" t="n">
        <v>14977</v>
      </c>
      <c r="AS16" s="182" t="n">
        <v>5377</v>
      </c>
      <c r="AT16" s="182" t="n">
        <v>5765</v>
      </c>
      <c r="AU16" s="182" t="n">
        <v>7454</v>
      </c>
      <c r="AV16" s="182" t="n">
        <v>9212</v>
      </c>
      <c r="AW16" s="177" t="n">
        <v>85.6713627562262</v>
      </c>
      <c r="AX16" s="174" t="n">
        <v>1081681</v>
      </c>
      <c r="AY16" s="175" t="n">
        <v>1110442</v>
      </c>
      <c r="AZ16" s="175" t="n">
        <v>423479</v>
      </c>
      <c r="BA16" s="175" t="n">
        <v>361023</v>
      </c>
      <c r="BB16" s="175" t="n">
        <v>566327</v>
      </c>
      <c r="BC16" s="175" t="n">
        <v>573412</v>
      </c>
      <c r="BD16" s="175" t="n">
        <v>69001</v>
      </c>
      <c r="BE16" s="175" t="n">
        <v>83033</v>
      </c>
      <c r="BF16" s="175" t="n">
        <v>22874</v>
      </c>
      <c r="BG16" s="183" t="n">
        <v>92974</v>
      </c>
      <c r="BH16" s="174" t="n">
        <v>104009</v>
      </c>
      <c r="BI16" s="175" t="n">
        <v>95843</v>
      </c>
      <c r="BJ16" s="175" t="n">
        <v>97802</v>
      </c>
      <c r="BK16" s="175" t="n">
        <v>87821</v>
      </c>
      <c r="BL16" s="175" t="n">
        <v>94528</v>
      </c>
      <c r="BM16" s="175" t="n">
        <v>76809</v>
      </c>
      <c r="BN16" s="175" t="n">
        <v>59518</v>
      </c>
      <c r="BO16" s="175" t="n">
        <v>41908</v>
      </c>
      <c r="BP16" s="175" t="n">
        <v>26364</v>
      </c>
      <c r="BQ16" s="175" t="n">
        <v>20294</v>
      </c>
      <c r="BR16" s="175" t="n">
        <v>41258</v>
      </c>
      <c r="BS16" s="183" t="n">
        <v>38348</v>
      </c>
      <c r="BT16" s="184" t="n">
        <f aca="false">BH16/(BH16+CF16+DD16+EB16)*100</f>
        <v>99.9433062997271</v>
      </c>
      <c r="BU16" s="184" t="n">
        <f aca="false">BI16/(BI16+CG16+DE16+EC16)*100</f>
        <v>99.6952234334693</v>
      </c>
      <c r="BV16" s="184" t="n">
        <f aca="false">BJ16/(BJ16+CH16+DF16+ED16)*100</f>
        <v>98.1189241249235</v>
      </c>
      <c r="BW16" s="184" t="n">
        <f aca="false">BK16/(BK16+CI16+DG16+EE16)*100</f>
        <v>94.5135010062528</v>
      </c>
      <c r="BX16" s="184" t="n">
        <f aca="false">BL16/(BL16+CJ16+DH16+EF16)*100</f>
        <v>83.7464783741163</v>
      </c>
      <c r="BY16" s="184" t="n">
        <f aca="false">BM16/(BM16+CK16+DI16+EG16)*100</f>
        <v>69.0610417284816</v>
      </c>
      <c r="BZ16" s="184" t="n">
        <f aca="false">BN16/(BN16+CL16+DJ16+EH16)*100</f>
        <v>50.8983623380511</v>
      </c>
      <c r="CA16" s="184" t="n">
        <f aca="false">BO16/(BO16+CM16+DK16+EI16)*100</f>
        <v>35.080024107681</v>
      </c>
      <c r="CB16" s="184" t="n">
        <f aca="false">BP16/(BP16+CN16+DL16+EJ16)*100</f>
        <v>26.4041342841119</v>
      </c>
      <c r="CC16" s="184" t="n">
        <f aca="false">BQ16/(BQ16+CO16+DM16+EK16)*100</f>
        <v>18.8604195128298</v>
      </c>
      <c r="CD16" s="184" t="n">
        <f aca="false">BR16/(BR16+CP16+DN16+EL16)*100</f>
        <v>7.52500095754169</v>
      </c>
      <c r="CE16" s="185" t="n">
        <f aca="false">BS16/(BS16+CQ16+DO16+EM16)*100</f>
        <v>6.57653965079926</v>
      </c>
      <c r="CF16" s="172" t="n">
        <v>54</v>
      </c>
      <c r="CG16" s="172" t="n">
        <v>262</v>
      </c>
      <c r="CH16" s="172" t="n">
        <v>1620</v>
      </c>
      <c r="CI16" s="172" t="n">
        <v>4383</v>
      </c>
      <c r="CJ16" s="172" t="n">
        <v>16425</v>
      </c>
      <c r="CK16" s="172" t="n">
        <v>30287</v>
      </c>
      <c r="CL16" s="172" t="n">
        <v>51320</v>
      </c>
      <c r="CM16" s="172" t="n">
        <v>68177</v>
      </c>
      <c r="CN16" s="172" t="n">
        <v>64309</v>
      </c>
      <c r="CO16" s="172" t="n">
        <v>74403</v>
      </c>
      <c r="CP16" s="172" t="n">
        <v>432599</v>
      </c>
      <c r="CQ16" s="186" t="n">
        <v>395900</v>
      </c>
      <c r="CR16" s="184" t="n">
        <f aca="false">CF16/(BH16+CF16+DD16+EB16)*100</f>
        <v>0.0518891494023139</v>
      </c>
      <c r="CS16" s="184" t="n">
        <f aca="false">CG16/(BI16+CG16+DE16+EC16)*100</f>
        <v>0.272530581675959</v>
      </c>
      <c r="CT16" s="184" t="n">
        <f aca="false">CH16/(BJ16+CH16+DF16+ED16)*100</f>
        <v>1.62524955606609</v>
      </c>
      <c r="CU16" s="184" t="n">
        <f aca="false">CI16/(BK16+CI16+DG16+EE16)*100</f>
        <v>4.71701159074032</v>
      </c>
      <c r="CV16" s="184" t="n">
        <f aca="false">CJ16/(BL16+CJ16+DH16+EF16)*100</f>
        <v>14.5516239346528</v>
      </c>
      <c r="CW16" s="184" t="n">
        <f aca="false">CK16/(BM16+CK16+DI16+EG16)*100</f>
        <v>27.2318578660121</v>
      </c>
      <c r="CX16" s="184" t="n">
        <f aca="false">CL16/(BN16+CL16+DJ16+EH16)*100</f>
        <v>43.8876298798478</v>
      </c>
      <c r="CY16" s="184" t="n">
        <f aca="false">CM16/(BO16+CM16+DK16+EI16)*100</f>
        <v>57.0690752025715</v>
      </c>
      <c r="CZ16" s="184" t="n">
        <f aca="false">CN16/(BP16+CN16+DL16+EJ16)*100</f>
        <v>64.4068984856983</v>
      </c>
      <c r="DA16" s="184" t="n">
        <f aca="false">CO16/(BQ16+CO16+DM16+EK16)*100</f>
        <v>69.1471268854379</v>
      </c>
      <c r="DB16" s="184" t="n">
        <f aca="false">CP16/(BR16+CP16+DN16+EL16)*100</f>
        <v>78.9012528293077</v>
      </c>
      <c r="DC16" s="184" t="n">
        <f aca="false">CQ16/(BS16+CQ16+DO16+EM16)*100</f>
        <v>67.8953804044911</v>
      </c>
      <c r="DD16" s="139" t="n">
        <v>5</v>
      </c>
      <c r="DE16" s="172" t="n">
        <v>31</v>
      </c>
      <c r="DF16" s="172" t="n">
        <v>253</v>
      </c>
      <c r="DG16" s="172" t="n">
        <v>704</v>
      </c>
      <c r="DH16" s="172" t="n">
        <v>1906</v>
      </c>
      <c r="DI16" s="172" t="n">
        <v>3976</v>
      </c>
      <c r="DJ16" s="172" t="n">
        <v>6035</v>
      </c>
      <c r="DK16" s="172" t="n">
        <v>8852</v>
      </c>
      <c r="DL16" s="172" t="n">
        <v>9009</v>
      </c>
      <c r="DM16" s="172" t="n">
        <v>11816</v>
      </c>
      <c r="DN16" s="172" t="n">
        <v>51793</v>
      </c>
      <c r="DO16" s="186" t="n">
        <v>57654</v>
      </c>
      <c r="DP16" s="187" t="n">
        <f aca="false">DD16/(CF16+DD16+EB16+BH16)*100</f>
        <v>0.00480455087058462</v>
      </c>
      <c r="DQ16" s="173" t="n">
        <f aca="false">DE16/(CG16+DE16+EC16+BI16)*100</f>
        <v>0.032245984854789</v>
      </c>
      <c r="DR16" s="173" t="n">
        <f aca="false">DF16/(CH16+DF16+ED16+BJ16)*100</f>
        <v>0.253819838076989</v>
      </c>
      <c r="DS16" s="173" t="n">
        <f aca="false">DG16/(CI16+DG16+EE16+BK16)*100</f>
        <v>0.757649135268352</v>
      </c>
      <c r="DT16" s="173" t="n">
        <f aca="false">DH16/(CJ16+DH16+EF16+BL16)*100</f>
        <v>1.68860853695271</v>
      </c>
      <c r="DU16" s="173" t="n">
        <f aca="false">DI16/(CK16+DI16+EG16+BM16)*100</f>
        <v>3.57492874418939</v>
      </c>
      <c r="DV16" s="173" t="n">
        <f aca="false">DJ16/(CL16+DJ16+EH16+BN16)*100</f>
        <v>5.16098687304913</v>
      </c>
      <c r="DW16" s="173" t="n">
        <f aca="false">DK16/(CM16+DK16+EI16+BO16)*100</f>
        <v>7.40976361079488</v>
      </c>
      <c r="DX16" s="173" t="n">
        <f aca="false">DL16/(CN16+DL16+EJ16+BP16)*100</f>
        <v>9.02271452607964</v>
      </c>
      <c r="DY16" s="173" t="n">
        <f aca="false">DM16/(CO16+DM16+EK16+BQ16)*100</f>
        <v>10.9813105826154</v>
      </c>
      <c r="DZ16" s="173" t="n">
        <f aca="false">DN16/(CP16+DN16+EL16+BR16)*100</f>
        <v>9.44646794788785</v>
      </c>
      <c r="EA16" s="188" t="n">
        <f aca="false">DO16/(CQ16+DO16+EM16+BS16)*100</f>
        <v>9.88744698620998</v>
      </c>
      <c r="EB16" s="189" t="n">
        <v>0</v>
      </c>
      <c r="EC16" s="189" t="n">
        <v>0</v>
      </c>
      <c r="ED16" s="190" t="n">
        <v>2</v>
      </c>
      <c r="EE16" s="190" t="n">
        <v>11</v>
      </c>
      <c r="EF16" s="190" t="n">
        <v>15</v>
      </c>
      <c r="EG16" s="190" t="n">
        <v>147</v>
      </c>
      <c r="EH16" s="190" t="n">
        <v>62</v>
      </c>
      <c r="EI16" s="190" t="n">
        <v>527</v>
      </c>
      <c r="EJ16" s="190" t="n">
        <v>166</v>
      </c>
      <c r="EK16" s="190" t="n">
        <v>1088</v>
      </c>
      <c r="EL16" s="190" t="n">
        <v>22629</v>
      </c>
      <c r="EM16" s="191" t="n">
        <v>91201</v>
      </c>
      <c r="EN16" s="192" t="n">
        <f aca="false">EB16/(EB16+DD16+CF16+BH16)*100</f>
        <v>0</v>
      </c>
      <c r="EO16" s="189" t="n">
        <f aca="false">EC16/(EC16+DE16+CG16+BI16)*100</f>
        <v>0</v>
      </c>
      <c r="EP16" s="173" t="n">
        <f aca="false">ED16/(ED16+DF16+CH16+BJ16)*100</f>
        <v>0.00200648093341493</v>
      </c>
      <c r="EQ16" s="173" t="n">
        <f aca="false">EE16/(EE16+DG16+CI16+BK16)*100</f>
        <v>0.011838267738568</v>
      </c>
      <c r="ER16" s="173" t="n">
        <f aca="false">EF16/(EF16+DH16+CJ16+BL16)*100</f>
        <v>0.0132891542782217</v>
      </c>
      <c r="ES16" s="173" t="n">
        <f aca="false">EG16/(EG16+DI16+CK16+BM16)*100</f>
        <v>0.132171661316861</v>
      </c>
      <c r="ET16" s="173" t="n">
        <f aca="false">EH16/(EH16+DJ16+CL16+BN16)*100</f>
        <v>0.0530209090520375</v>
      </c>
      <c r="EU16" s="173" t="n">
        <f aca="false">EI16/(EI16+DK16+CM16+BO16)*100</f>
        <v>0.441137078952655</v>
      </c>
      <c r="EV16" s="173" t="n">
        <f aca="false">EJ16/(EJ16+DL16+CN16+BP16)*100</f>
        <v>0.166252704110248</v>
      </c>
      <c r="EW16" s="173" t="n">
        <f aca="false">EK16/(EK16+DM16+CO16+BQ16)*100</f>
        <v>1.01114301911692</v>
      </c>
      <c r="EX16" s="173" t="n">
        <f aca="false">EL16/(EL16+DN16+CP16+BR16)*100</f>
        <v>4.12727826526276</v>
      </c>
      <c r="EY16" s="188" t="n">
        <f aca="false">EM16/(EM16+DO16+CQ16+BS16)*100</f>
        <v>15.6406329584996</v>
      </c>
      <c r="EZ16" s="175" t="n">
        <v>39</v>
      </c>
      <c r="FA16" s="175" t="n">
        <v>168</v>
      </c>
      <c r="FB16" s="176" t="n">
        <v>31.4</v>
      </c>
      <c r="FC16" s="176" t="n">
        <v>29</v>
      </c>
      <c r="FD16" s="176" t="n">
        <v>30.9</v>
      </c>
      <c r="FE16" s="176" t="n">
        <v>28.6</v>
      </c>
      <c r="FF16" s="175" t="n">
        <v>13202</v>
      </c>
      <c r="FG16" s="175" t="n">
        <v>13511</v>
      </c>
      <c r="FH16" s="175" t="n">
        <v>2431</v>
      </c>
      <c r="FI16" s="175" t="n">
        <v>2122</v>
      </c>
      <c r="FJ16" s="176" t="n">
        <v>31.44</v>
      </c>
      <c r="FK16" s="176" t="n">
        <v>37.81</v>
      </c>
      <c r="FL16" s="176" t="n">
        <v>26.95</v>
      </c>
      <c r="FM16" s="176" t="n">
        <v>12.28</v>
      </c>
      <c r="FN16" s="194" t="n">
        <v>49.4216299180174</v>
      </c>
      <c r="FO16" s="175" t="n">
        <v>13202</v>
      </c>
      <c r="FP16" s="176" t="n">
        <v>50.5783700819826</v>
      </c>
      <c r="FQ16" s="175" t="n">
        <v>13511</v>
      </c>
      <c r="FR16" s="195" t="n">
        <v>0</v>
      </c>
      <c r="FS16" s="189" t="n">
        <v>1</v>
      </c>
      <c r="FT16" s="175" t="n">
        <v>47</v>
      </c>
      <c r="FU16" s="175" t="n">
        <v>240</v>
      </c>
      <c r="FV16" s="175" t="n">
        <v>809</v>
      </c>
      <c r="FW16" s="175" t="n">
        <v>2077</v>
      </c>
      <c r="FX16" s="175" t="n">
        <v>4788</v>
      </c>
      <c r="FY16" s="175" t="n">
        <v>6193</v>
      </c>
      <c r="FZ16" s="175" t="n">
        <v>5213</v>
      </c>
      <c r="GA16" s="175" t="n">
        <v>3921</v>
      </c>
      <c r="GB16" s="175" t="n">
        <v>1622</v>
      </c>
      <c r="GC16" s="175" t="n">
        <v>741</v>
      </c>
      <c r="GD16" s="175" t="n">
        <v>463</v>
      </c>
      <c r="GE16" s="175" t="n">
        <v>193</v>
      </c>
      <c r="GF16" s="175" t="n">
        <v>260</v>
      </c>
      <c r="GG16" s="183" t="n">
        <v>145</v>
      </c>
      <c r="GH16" s="179" t="n">
        <v>0</v>
      </c>
      <c r="GI16" s="179" t="n">
        <v>0.00740137665605803</v>
      </c>
      <c r="GJ16" s="179" t="n">
        <v>0.356006665656719</v>
      </c>
      <c r="GK16" s="179" t="n">
        <v>1.77633039745393</v>
      </c>
      <c r="GL16" s="179" t="n">
        <v>6.12785941524012</v>
      </c>
      <c r="GM16" s="179" t="n">
        <v>15.3726593146325</v>
      </c>
      <c r="GN16" s="179" t="n">
        <v>36.2672322375398</v>
      </c>
      <c r="GO16" s="179" t="n">
        <v>45.8367256309674</v>
      </c>
      <c r="GP16" s="179" t="n">
        <v>39.4864414482654</v>
      </c>
      <c r="GQ16" s="179" t="n">
        <v>29.0207978684035</v>
      </c>
      <c r="GR16" s="179" t="n">
        <v>12.2860172701106</v>
      </c>
      <c r="GS16" s="179" t="n">
        <v>5.484420102139</v>
      </c>
      <c r="GT16" s="179" t="n">
        <v>3.50704438721406</v>
      </c>
      <c r="GU16" s="179" t="n">
        <v>1.4284656946192</v>
      </c>
      <c r="GV16" s="179" t="n">
        <v>1.96939857597334</v>
      </c>
      <c r="GW16" s="181" t="n">
        <v>1.07319961512841</v>
      </c>
      <c r="GX16" s="174" t="n">
        <v>122</v>
      </c>
      <c r="GY16" s="175" t="n">
        <v>1299</v>
      </c>
      <c r="GZ16" s="175" t="n">
        <v>6581</v>
      </c>
      <c r="HA16" s="175" t="n">
        <v>6581</v>
      </c>
      <c r="HB16" s="179" t="n">
        <v>11.65</v>
      </c>
      <c r="HC16" s="179" t="n">
        <v>11.52</v>
      </c>
      <c r="HD16" s="175" t="n">
        <v>3936</v>
      </c>
      <c r="HE16" s="175" t="n">
        <v>4250</v>
      </c>
      <c r="HF16" s="175" t="n">
        <v>1535</v>
      </c>
      <c r="HG16" s="199" t="n">
        <v>0</v>
      </c>
      <c r="HH16" s="179" t="n">
        <v>40.4896615574529</v>
      </c>
      <c r="HI16" s="179" t="n">
        <v>43.7197819154408</v>
      </c>
      <c r="HJ16" s="179" t="n">
        <v>15.7905565271063</v>
      </c>
      <c r="HK16" s="196" t="n">
        <v>0</v>
      </c>
      <c r="HL16" s="178" t="n">
        <v>21.3</v>
      </c>
      <c r="HM16" s="179" t="n">
        <v>26</v>
      </c>
      <c r="HN16" s="179" t="n">
        <v>893</v>
      </c>
      <c r="HO16" s="179" t="n">
        <v>878</v>
      </c>
      <c r="HP16" s="179" t="n">
        <v>56</v>
      </c>
      <c r="HQ16" s="181" t="n">
        <v>98.5258739826995</v>
      </c>
      <c r="HR16" s="176" t="n">
        <v>0.4</v>
      </c>
      <c r="HS16" s="176" t="n">
        <v>2.8</v>
      </c>
      <c r="HT16" s="176" t="n">
        <v>7.2</v>
      </c>
      <c r="HU16" s="176" t="n">
        <v>21.9</v>
      </c>
      <c r="HV16" s="176" t="n">
        <v>36.8</v>
      </c>
      <c r="HW16" s="176" t="n">
        <v>57.8</v>
      </c>
      <c r="HX16" s="176" t="n">
        <v>69.4</v>
      </c>
      <c r="HY16" s="176" t="n">
        <v>64.9</v>
      </c>
      <c r="HZ16" s="176" t="n">
        <v>45.6</v>
      </c>
      <c r="IA16" s="176" t="n">
        <v>24.8</v>
      </c>
      <c r="IB16" s="176" t="n">
        <v>14.2</v>
      </c>
      <c r="IC16" s="176" t="n">
        <v>3.3</v>
      </c>
      <c r="ID16" s="176" t="n">
        <v>3.4</v>
      </c>
      <c r="IE16" s="176" t="n">
        <v>0.1</v>
      </c>
      <c r="IF16" s="176" t="n">
        <v>1.6</v>
      </c>
      <c r="IG16" s="196" t="n">
        <v>0</v>
      </c>
      <c r="IH16" s="139" t="n">
        <v>9765</v>
      </c>
      <c r="II16" s="172" t="n">
        <v>8871</v>
      </c>
      <c r="IJ16" s="172" t="n">
        <v>464</v>
      </c>
      <c r="IK16" s="172" t="n">
        <v>418</v>
      </c>
      <c r="IL16" s="172" t="n">
        <v>2</v>
      </c>
      <c r="IM16" s="199" t="n">
        <v>0</v>
      </c>
      <c r="IN16" s="172" t="n">
        <v>9887</v>
      </c>
      <c r="IO16" s="172" t="n">
        <v>9010</v>
      </c>
      <c r="IP16" s="172" t="n">
        <v>336</v>
      </c>
      <c r="IQ16" s="172" t="n">
        <v>286</v>
      </c>
      <c r="IR16" s="172" t="n">
        <v>10</v>
      </c>
      <c r="IS16" s="186" t="n">
        <v>8</v>
      </c>
      <c r="IT16" s="194" t="n">
        <v>95.4452155214544</v>
      </c>
      <c r="IU16" s="176" t="n">
        <v>95.5000538271073</v>
      </c>
      <c r="IV16" s="176" t="n">
        <v>4.5352360473072</v>
      </c>
      <c r="IW16" s="176" t="n">
        <v>4.49994617289267</v>
      </c>
      <c r="IX16" s="176" t="n">
        <v>0.0195484312383931</v>
      </c>
      <c r="IY16" s="176" t="n">
        <v>0</v>
      </c>
      <c r="IZ16" s="176" t="n">
        <v>96.6187823707613</v>
      </c>
      <c r="JA16" s="176" t="n">
        <v>96.8400687876182</v>
      </c>
      <c r="JB16" s="176" t="n">
        <v>3.28349457637057</v>
      </c>
      <c r="JC16" s="176" t="n">
        <v>3.07394668959587</v>
      </c>
      <c r="JD16" s="176" t="n">
        <v>0.0977230528681716</v>
      </c>
      <c r="JE16" s="177" t="n">
        <v>0.0859845227858985</v>
      </c>
      <c r="JF16" s="174" t="n">
        <v>10144</v>
      </c>
      <c r="JG16" s="175" t="n">
        <v>237</v>
      </c>
      <c r="JH16" s="175" t="n">
        <v>1431</v>
      </c>
      <c r="JI16" s="175" t="n">
        <v>3926</v>
      </c>
      <c r="JJ16" s="175" t="n">
        <v>3509</v>
      </c>
      <c r="JK16" s="175" t="n">
        <v>933</v>
      </c>
      <c r="JL16" s="175" t="n">
        <v>106</v>
      </c>
      <c r="JM16" s="175" t="n">
        <v>2</v>
      </c>
      <c r="JN16" s="175" t="n">
        <v>7216</v>
      </c>
      <c r="JO16" s="175" t="n">
        <v>1742</v>
      </c>
      <c r="JP16" s="183" t="n">
        <v>307</v>
      </c>
      <c r="JQ16" s="179" t="n">
        <v>52.2644134164563</v>
      </c>
      <c r="JR16" s="179" t="n">
        <v>1.22108300273069</v>
      </c>
      <c r="JS16" s="179" t="n">
        <v>7.37286825699418</v>
      </c>
      <c r="JT16" s="179" t="n">
        <v>20.2277294038848</v>
      </c>
      <c r="JU16" s="179" t="n">
        <v>18.0792415889536</v>
      </c>
      <c r="JV16" s="179" t="n">
        <v>4.80704827657273</v>
      </c>
      <c r="JW16" s="179" t="n">
        <v>0.546138389406976</v>
      </c>
      <c r="JX16" s="179" t="n">
        <v>0.0103044979133392</v>
      </c>
      <c r="JY16" s="179" t="n">
        <v>37.1786284713277</v>
      </c>
      <c r="JZ16" s="179" t="n">
        <v>8.97521768251842</v>
      </c>
      <c r="KA16" s="179" t="n">
        <v>1.58174042969756</v>
      </c>
      <c r="KB16" s="197" t="s">
        <v>488</v>
      </c>
      <c r="KC16" s="172" t="s">
        <v>488</v>
      </c>
      <c r="KD16" s="172" t="s">
        <v>488</v>
      </c>
      <c r="KE16" s="172" t="s">
        <v>488</v>
      </c>
      <c r="KF16" s="172" t="s">
        <v>488</v>
      </c>
      <c r="KG16" s="172" t="s">
        <v>488</v>
      </c>
      <c r="KH16" s="172" t="s">
        <v>488</v>
      </c>
      <c r="KI16" s="172" t="s">
        <v>488</v>
      </c>
      <c r="KJ16" s="172" t="s">
        <v>488</v>
      </c>
      <c r="KK16" s="172" t="s">
        <v>488</v>
      </c>
      <c r="KL16" s="172" t="s">
        <v>488</v>
      </c>
      <c r="KM16" s="172" t="s">
        <v>488</v>
      </c>
      <c r="KN16" s="172" t="s">
        <v>488</v>
      </c>
      <c r="KO16" s="172" t="s">
        <v>488</v>
      </c>
      <c r="KP16" s="172" t="s">
        <v>488</v>
      </c>
      <c r="KQ16" s="172" t="s">
        <v>488</v>
      </c>
      <c r="KR16" s="172" t="s">
        <v>488</v>
      </c>
      <c r="KS16" s="172" t="s">
        <v>488</v>
      </c>
      <c r="KT16" s="172" t="s">
        <v>488</v>
      </c>
      <c r="KU16" s="185" t="s">
        <v>488</v>
      </c>
      <c r="KV16" s="198" t="s">
        <v>488</v>
      </c>
      <c r="KW16" s="199" t="s">
        <v>488</v>
      </c>
      <c r="KX16" s="199" t="s">
        <v>488</v>
      </c>
      <c r="KY16" s="199" t="s">
        <v>488</v>
      </c>
      <c r="KZ16" s="199" t="s">
        <v>488</v>
      </c>
      <c r="LA16" s="199" t="s">
        <v>488</v>
      </c>
      <c r="LB16" s="199" t="s">
        <v>488</v>
      </c>
      <c r="LC16" s="196" t="s">
        <v>488</v>
      </c>
      <c r="LD16" s="200" t="s">
        <v>488</v>
      </c>
      <c r="LE16" s="182" t="s">
        <v>488</v>
      </c>
      <c r="LF16" s="182" t="s">
        <v>488</v>
      </c>
      <c r="LG16" s="182" t="s">
        <v>488</v>
      </c>
      <c r="LH16" s="182" t="s">
        <v>488</v>
      </c>
      <c r="LI16" s="182" t="s">
        <v>488</v>
      </c>
      <c r="LJ16" s="182" t="s">
        <v>488</v>
      </c>
      <c r="LK16" s="182" t="s">
        <v>488</v>
      </c>
      <c r="LL16" s="182" t="s">
        <v>488</v>
      </c>
      <c r="LM16" s="182" t="s">
        <v>488</v>
      </c>
      <c r="LN16" s="182" t="s">
        <v>488</v>
      </c>
      <c r="LO16" s="182" t="s">
        <v>488</v>
      </c>
      <c r="LP16" s="182" t="s">
        <v>488</v>
      </c>
      <c r="LQ16" s="182" t="s">
        <v>488</v>
      </c>
      <c r="LR16" s="182" t="s">
        <v>488</v>
      </c>
      <c r="LS16" s="182" t="s">
        <v>488</v>
      </c>
      <c r="LT16" s="182" t="s">
        <v>488</v>
      </c>
      <c r="LU16" s="182" t="s">
        <v>488</v>
      </c>
      <c r="LV16" s="182" t="s">
        <v>488</v>
      </c>
      <c r="LW16" s="182" t="s">
        <v>488</v>
      </c>
      <c r="LX16" s="182" t="s">
        <v>488</v>
      </c>
      <c r="LY16" s="182" t="s">
        <v>488</v>
      </c>
      <c r="LZ16" s="182" t="s">
        <v>488</v>
      </c>
      <c r="MA16" s="201" t="s">
        <v>488</v>
      </c>
      <c r="MB16" s="200" t="n">
        <v>3914</v>
      </c>
      <c r="MC16" s="182" t="n">
        <v>4131</v>
      </c>
      <c r="MD16" s="182" t="n">
        <v>3716</v>
      </c>
      <c r="ME16" s="182" t="n">
        <v>4343</v>
      </c>
      <c r="MF16" s="182" t="n">
        <v>2433</v>
      </c>
      <c r="MG16" s="182" t="n">
        <v>2870</v>
      </c>
      <c r="MH16" s="182" t="n">
        <v>1433</v>
      </c>
      <c r="MI16" s="182" t="n">
        <v>1944</v>
      </c>
      <c r="MJ16" s="182" t="n">
        <v>163</v>
      </c>
      <c r="MK16" s="182" t="n">
        <v>197</v>
      </c>
      <c r="ML16" s="182" t="n">
        <v>244</v>
      </c>
      <c r="MM16" s="182" t="n">
        <v>283</v>
      </c>
      <c r="MN16" s="182" t="n">
        <v>93</v>
      </c>
      <c r="MO16" s="182" t="n">
        <v>142</v>
      </c>
      <c r="MP16" s="182" t="n">
        <v>74</v>
      </c>
      <c r="MQ16" s="182" t="n">
        <v>83</v>
      </c>
      <c r="MR16" s="182" t="n">
        <v>26</v>
      </c>
      <c r="MS16" s="182" t="n">
        <v>52</v>
      </c>
      <c r="MT16" s="182" t="n">
        <v>44</v>
      </c>
      <c r="MU16" s="182" t="n">
        <v>65</v>
      </c>
      <c r="MV16" s="182" t="n">
        <v>7</v>
      </c>
      <c r="MW16" s="182" t="n">
        <v>15</v>
      </c>
      <c r="MX16" s="182" t="n">
        <v>175</v>
      </c>
      <c r="MY16" s="182" t="n">
        <v>233</v>
      </c>
      <c r="MZ16" s="182" t="n">
        <v>4</v>
      </c>
      <c r="NA16" s="182" t="n">
        <v>5</v>
      </c>
      <c r="NB16" s="182" t="n">
        <v>92</v>
      </c>
      <c r="NC16" s="182" t="n">
        <v>140</v>
      </c>
      <c r="ND16" s="182" t="n">
        <v>0</v>
      </c>
      <c r="NE16" s="182" t="n">
        <v>0</v>
      </c>
      <c r="NF16" s="182" t="n">
        <v>0</v>
      </c>
      <c r="NG16" s="182" t="n">
        <v>0</v>
      </c>
      <c r="NH16" s="182" t="n">
        <v>413</v>
      </c>
      <c r="NI16" s="201" t="n">
        <v>474</v>
      </c>
      <c r="NJ16" s="234" t="n">
        <v>1045</v>
      </c>
      <c r="NK16" s="236" t="n">
        <v>1100</v>
      </c>
      <c r="NL16" s="236" t="n">
        <v>714</v>
      </c>
      <c r="NM16" s="236" t="n">
        <v>565</v>
      </c>
      <c r="NN16" s="236" t="n">
        <v>673</v>
      </c>
      <c r="NO16" s="236" t="n">
        <v>540</v>
      </c>
      <c r="NP16" s="236" t="n">
        <v>41</v>
      </c>
      <c r="NQ16" s="236" t="n">
        <v>25</v>
      </c>
      <c r="NR16" s="236" t="n">
        <v>331</v>
      </c>
      <c r="NS16" s="236" t="n">
        <v>535</v>
      </c>
      <c r="NT16" s="185" t="n">
        <f aca="false">NM16/(NL16+NM16)*100</f>
        <v>44.175136825645</v>
      </c>
      <c r="NU16" s="193" t="n">
        <v>68.3</v>
      </c>
      <c r="NV16" s="193" t="n">
        <v>51.4</v>
      </c>
      <c r="NW16" s="193" t="s">
        <v>488</v>
      </c>
      <c r="NX16" s="193" t="s">
        <v>488</v>
      </c>
      <c r="NY16" s="193" t="s">
        <v>488</v>
      </c>
      <c r="NZ16" s="193" t="s">
        <v>488</v>
      </c>
      <c r="OA16" s="193" t="s">
        <v>488</v>
      </c>
      <c r="OB16" s="193" t="s">
        <v>488</v>
      </c>
      <c r="OC16" s="193" t="s">
        <v>488</v>
      </c>
      <c r="OD16" s="193" t="s">
        <v>488</v>
      </c>
      <c r="OE16" s="193" t="s">
        <v>488</v>
      </c>
      <c r="OF16" s="193" t="s">
        <v>488</v>
      </c>
      <c r="OG16" s="193" t="s">
        <v>488</v>
      </c>
      <c r="OH16" s="193" t="s">
        <v>488</v>
      </c>
      <c r="OI16" s="193" t="s">
        <v>488</v>
      </c>
      <c r="OJ16" s="202" t="s">
        <v>488</v>
      </c>
      <c r="OK16" s="197" t="s">
        <v>488</v>
      </c>
      <c r="OL16" s="193" t="s">
        <v>488</v>
      </c>
      <c r="OM16" s="193" t="s">
        <v>488</v>
      </c>
      <c r="ON16" s="193" t="s">
        <v>488</v>
      </c>
      <c r="OO16" s="193" t="s">
        <v>488</v>
      </c>
      <c r="OP16" s="193" t="s">
        <v>488</v>
      </c>
      <c r="OQ16" s="193" t="s">
        <v>488</v>
      </c>
      <c r="OR16" s="193" t="s">
        <v>488</v>
      </c>
      <c r="OS16" s="193" t="s">
        <v>488</v>
      </c>
      <c r="OT16" s="193" t="s">
        <v>488</v>
      </c>
      <c r="OU16" s="193" t="s">
        <v>488</v>
      </c>
      <c r="OV16" s="193" t="s">
        <v>488</v>
      </c>
      <c r="OW16" s="193" t="s">
        <v>488</v>
      </c>
      <c r="OX16" s="202" t="s">
        <v>488</v>
      </c>
      <c r="OY16" s="193" t="s">
        <v>488</v>
      </c>
      <c r="OZ16" s="193" t="s">
        <v>488</v>
      </c>
      <c r="PA16" s="193" t="s">
        <v>488</v>
      </c>
      <c r="PB16" s="193" t="s">
        <v>488</v>
      </c>
      <c r="PC16" s="193" t="s">
        <v>488</v>
      </c>
      <c r="PD16" s="193" t="s">
        <v>488</v>
      </c>
      <c r="PE16" s="193" t="s">
        <v>488</v>
      </c>
      <c r="PF16" s="193" t="s">
        <v>488</v>
      </c>
      <c r="PG16" s="193" t="s">
        <v>488</v>
      </c>
      <c r="PH16" s="193" t="s">
        <v>488</v>
      </c>
      <c r="PI16" s="193" t="s">
        <v>488</v>
      </c>
      <c r="PJ16" s="193" t="s">
        <v>488</v>
      </c>
      <c r="PK16" s="193" t="s">
        <v>488</v>
      </c>
      <c r="PL16" s="193" t="s">
        <v>488</v>
      </c>
      <c r="PM16" s="193" t="s">
        <v>488</v>
      </c>
      <c r="PN16" s="193" t="s">
        <v>488</v>
      </c>
      <c r="PO16" s="193" t="s">
        <v>488</v>
      </c>
      <c r="PP16" s="202" t="s">
        <v>488</v>
      </c>
      <c r="PQ16" s="193" t="s">
        <v>488</v>
      </c>
      <c r="PR16" s="193" t="s">
        <v>488</v>
      </c>
      <c r="PS16" s="193" t="s">
        <v>488</v>
      </c>
      <c r="PT16" s="193" t="s">
        <v>488</v>
      </c>
      <c r="PU16" s="193" t="s">
        <v>488</v>
      </c>
      <c r="PV16" s="193" t="s">
        <v>488</v>
      </c>
      <c r="PW16" s="193" t="s">
        <v>488</v>
      </c>
      <c r="PX16" s="193" t="s">
        <v>488</v>
      </c>
      <c r="PY16" s="193" t="s">
        <v>488</v>
      </c>
      <c r="PZ16" s="193" t="s">
        <v>488</v>
      </c>
      <c r="QA16" s="193" t="s">
        <v>488</v>
      </c>
      <c r="QB16" s="193" t="s">
        <v>488</v>
      </c>
      <c r="QC16" s="193" t="s">
        <v>488</v>
      </c>
      <c r="QD16" s="202" t="s">
        <v>488</v>
      </c>
      <c r="QE16" s="193" t="s">
        <v>488</v>
      </c>
      <c r="QF16" s="193" t="s">
        <v>488</v>
      </c>
      <c r="QG16" s="193" t="s">
        <v>488</v>
      </c>
      <c r="QH16" s="193" t="s">
        <v>488</v>
      </c>
      <c r="QI16" s="193" t="s">
        <v>488</v>
      </c>
      <c r="QJ16" s="193" t="s">
        <v>488</v>
      </c>
      <c r="QK16" s="193" t="s">
        <v>488</v>
      </c>
      <c r="QL16" s="193" t="s">
        <v>488</v>
      </c>
      <c r="QM16" s="193" t="s">
        <v>488</v>
      </c>
      <c r="QN16" s="193" t="s">
        <v>488</v>
      </c>
      <c r="QO16" s="193" t="s">
        <v>488</v>
      </c>
      <c r="QP16" s="202" t="s">
        <v>488</v>
      </c>
      <c r="QQ16" s="203" t="n">
        <v>5.8</v>
      </c>
      <c r="QR16" s="203" t="n">
        <v>4.5</v>
      </c>
      <c r="QS16" s="193" t="s">
        <v>488</v>
      </c>
      <c r="QT16" s="193" t="s">
        <v>488</v>
      </c>
      <c r="QU16" s="193" t="s">
        <v>488</v>
      </c>
      <c r="QV16" s="193" t="s">
        <v>488</v>
      </c>
      <c r="QW16" s="193" t="s">
        <v>488</v>
      </c>
      <c r="QX16" s="193" t="s">
        <v>488</v>
      </c>
      <c r="QY16" s="193" t="s">
        <v>488</v>
      </c>
      <c r="QZ16" s="193" t="s">
        <v>488</v>
      </c>
      <c r="RA16" s="193" t="s">
        <v>488</v>
      </c>
      <c r="RB16" s="193" t="s">
        <v>488</v>
      </c>
      <c r="RC16" s="193" t="s">
        <v>488</v>
      </c>
      <c r="RD16" s="193" t="s">
        <v>488</v>
      </c>
      <c r="RE16" s="193" t="s">
        <v>488</v>
      </c>
      <c r="RF16" s="193" t="s">
        <v>488</v>
      </c>
      <c r="RG16" s="197" t="s">
        <v>488</v>
      </c>
      <c r="RH16" s="193" t="s">
        <v>488</v>
      </c>
      <c r="RI16" s="193" t="s">
        <v>488</v>
      </c>
      <c r="RJ16" s="193" t="s">
        <v>488</v>
      </c>
      <c r="RK16" s="193" t="s">
        <v>488</v>
      </c>
      <c r="RL16" s="193" t="s">
        <v>488</v>
      </c>
      <c r="RM16" s="193" t="s">
        <v>488</v>
      </c>
      <c r="RN16" s="193" t="s">
        <v>488</v>
      </c>
      <c r="RO16" s="193" t="s">
        <v>488</v>
      </c>
      <c r="RP16" s="193" t="s">
        <v>488</v>
      </c>
      <c r="RQ16" s="193" t="s">
        <v>488</v>
      </c>
      <c r="RR16" s="193" t="s">
        <v>488</v>
      </c>
      <c r="RS16" s="193" t="s">
        <v>488</v>
      </c>
      <c r="RT16" s="193" t="s">
        <v>488</v>
      </c>
      <c r="RU16" s="193" t="s">
        <v>488</v>
      </c>
      <c r="RV16" s="193" t="s">
        <v>488</v>
      </c>
      <c r="RW16" s="193" t="s">
        <v>488</v>
      </c>
      <c r="RX16" s="193" t="s">
        <v>488</v>
      </c>
      <c r="RY16" s="193" t="s">
        <v>488</v>
      </c>
      <c r="RZ16" s="193" t="s">
        <v>488</v>
      </c>
      <c r="SA16" s="139" t="n">
        <v>9768</v>
      </c>
      <c r="SB16" s="172" t="n">
        <v>8760</v>
      </c>
      <c r="SC16" s="172" t="s">
        <v>489</v>
      </c>
      <c r="SD16" s="172" t="s">
        <v>489</v>
      </c>
      <c r="SE16" s="172" t="n">
        <v>71631</v>
      </c>
      <c r="SF16" s="172" t="n">
        <v>5064</v>
      </c>
      <c r="SG16" s="172" t="n">
        <v>4258</v>
      </c>
      <c r="SH16" s="172" t="s">
        <v>489</v>
      </c>
      <c r="SI16" s="172" t="s">
        <v>489</v>
      </c>
      <c r="SJ16" s="172" t="n">
        <v>14502</v>
      </c>
      <c r="SK16" s="172" t="n">
        <v>246</v>
      </c>
      <c r="SL16" s="173" t="n">
        <f aca="false">100*0.226519337016575</f>
        <v>22.6519337016575</v>
      </c>
      <c r="SM16" s="172" t="n">
        <v>840</v>
      </c>
      <c r="SN16" s="173" t="n">
        <f aca="false">100*0.773480662983425</f>
        <v>77.3480662983425</v>
      </c>
      <c r="SO16" s="173" t="s">
        <v>488</v>
      </c>
      <c r="SP16" s="173" t="s">
        <v>488</v>
      </c>
      <c r="SQ16" s="173" t="s">
        <v>488</v>
      </c>
      <c r="SR16" s="173" t="s">
        <v>488</v>
      </c>
      <c r="SS16" s="139" t="s">
        <v>488</v>
      </c>
      <c r="ST16" s="172" t="s">
        <v>488</v>
      </c>
      <c r="SU16" s="172" t="s">
        <v>488</v>
      </c>
      <c r="SV16" s="172" t="s">
        <v>488</v>
      </c>
      <c r="SW16" s="172" t="s">
        <v>488</v>
      </c>
      <c r="SX16" s="172" t="s">
        <v>488</v>
      </c>
      <c r="SY16" s="172" t="s">
        <v>488</v>
      </c>
      <c r="SZ16" s="172" t="s">
        <v>488</v>
      </c>
      <c r="TA16" s="172" t="s">
        <v>488</v>
      </c>
      <c r="TB16" s="172" t="s">
        <v>488</v>
      </c>
      <c r="TC16" s="172" t="s">
        <v>488</v>
      </c>
      <c r="TD16" s="172" t="s">
        <v>488</v>
      </c>
      <c r="TE16" s="172" t="s">
        <v>488</v>
      </c>
      <c r="TF16" s="172" t="s">
        <v>488</v>
      </c>
      <c r="TG16" s="172" t="s">
        <v>488</v>
      </c>
      <c r="TH16" s="172" t="s">
        <v>488</v>
      </c>
      <c r="TI16" s="172" t="s">
        <v>488</v>
      </c>
      <c r="TJ16" s="172" t="s">
        <v>488</v>
      </c>
      <c r="TK16" s="204" t="s">
        <v>488</v>
      </c>
      <c r="TL16" s="172" t="s">
        <v>488</v>
      </c>
      <c r="TM16" s="172" t="s">
        <v>488</v>
      </c>
      <c r="TN16" s="172" t="s">
        <v>488</v>
      </c>
      <c r="TO16" s="172" t="s">
        <v>488</v>
      </c>
      <c r="TP16" s="172" t="s">
        <v>488</v>
      </c>
      <c r="TQ16" s="172" t="s">
        <v>488</v>
      </c>
      <c r="TR16" s="172" t="s">
        <v>488</v>
      </c>
      <c r="TS16" s="172" t="s">
        <v>488</v>
      </c>
      <c r="TT16" s="205" t="s">
        <v>488</v>
      </c>
      <c r="TU16" s="172" t="s">
        <v>488</v>
      </c>
      <c r="TV16" s="172" t="s">
        <v>488</v>
      </c>
      <c r="TW16" s="172" t="s">
        <v>488</v>
      </c>
      <c r="TX16" s="172" t="s">
        <v>488</v>
      </c>
      <c r="TY16" s="172" t="s">
        <v>488</v>
      </c>
      <c r="TZ16" s="172" t="s">
        <v>488</v>
      </c>
      <c r="UA16" s="172" t="s">
        <v>488</v>
      </c>
      <c r="UB16" s="172" t="s">
        <v>488</v>
      </c>
      <c r="UC16" s="172" t="s">
        <v>488</v>
      </c>
      <c r="UD16" s="172" t="s">
        <v>488</v>
      </c>
      <c r="UE16" s="172" t="s">
        <v>488</v>
      </c>
      <c r="UF16" s="172" t="s">
        <v>488</v>
      </c>
      <c r="UG16" s="172" t="s">
        <v>488</v>
      </c>
      <c r="UH16" s="172" t="s">
        <v>488</v>
      </c>
      <c r="UI16" s="172" t="s">
        <v>488</v>
      </c>
      <c r="UJ16" s="172" t="s">
        <v>488</v>
      </c>
      <c r="UK16" s="172" t="s">
        <v>488</v>
      </c>
      <c r="UL16" s="205" t="s">
        <v>488</v>
      </c>
      <c r="UM16" s="172" t="s">
        <v>488</v>
      </c>
      <c r="UN16" s="172" t="s">
        <v>488</v>
      </c>
      <c r="UO16" s="172" t="s">
        <v>488</v>
      </c>
      <c r="UP16" s="172" t="s">
        <v>488</v>
      </c>
      <c r="UQ16" s="172" t="s">
        <v>488</v>
      </c>
      <c r="UR16" s="172" t="s">
        <v>488</v>
      </c>
      <c r="US16" s="172" t="s">
        <v>488</v>
      </c>
      <c r="UT16" s="172" t="s">
        <v>488</v>
      </c>
      <c r="UU16" s="172" t="s">
        <v>488</v>
      </c>
      <c r="UV16" s="186" t="s">
        <v>488</v>
      </c>
      <c r="UW16" s="172" t="s">
        <v>488</v>
      </c>
      <c r="UX16" s="172" t="s">
        <v>488</v>
      </c>
      <c r="UY16" s="172" t="s">
        <v>488</v>
      </c>
      <c r="UZ16" s="172" t="s">
        <v>488</v>
      </c>
      <c r="VA16" s="172" t="s">
        <v>488</v>
      </c>
      <c r="VB16" s="172" t="s">
        <v>488</v>
      </c>
      <c r="VC16" s="172" t="s">
        <v>488</v>
      </c>
      <c r="VD16" s="172" t="s">
        <v>488</v>
      </c>
      <c r="VE16" s="172" t="s">
        <v>488</v>
      </c>
      <c r="VF16" s="172" t="s">
        <v>488</v>
      </c>
      <c r="VG16" s="172" t="s">
        <v>488</v>
      </c>
      <c r="VH16" s="172" t="s">
        <v>488</v>
      </c>
      <c r="VI16" s="172" t="s">
        <v>488</v>
      </c>
      <c r="VJ16" s="172" t="s">
        <v>488</v>
      </c>
      <c r="VK16" s="172" t="s">
        <v>488</v>
      </c>
      <c r="VL16" s="172" t="s">
        <v>488</v>
      </c>
      <c r="VM16" s="172" t="s">
        <v>488</v>
      </c>
      <c r="VN16" s="172" t="s">
        <v>488</v>
      </c>
      <c r="VO16" s="172" t="s">
        <v>488</v>
      </c>
      <c r="VP16" s="172" t="s">
        <v>488</v>
      </c>
      <c r="VQ16" s="172" t="s">
        <v>488</v>
      </c>
      <c r="VR16" s="172" t="s">
        <v>488</v>
      </c>
      <c r="VS16" s="172" t="s">
        <v>488</v>
      </c>
      <c r="VT16" s="172" t="s">
        <v>488</v>
      </c>
      <c r="VU16" s="172" t="s">
        <v>488</v>
      </c>
      <c r="VV16" s="205" t="s">
        <v>488</v>
      </c>
      <c r="VW16" s="172" t="s">
        <v>488</v>
      </c>
      <c r="VX16" s="172" t="s">
        <v>488</v>
      </c>
      <c r="VY16" s="205" t="s">
        <v>488</v>
      </c>
      <c r="VZ16" s="172" t="s">
        <v>488</v>
      </c>
      <c r="WA16" s="172" t="s">
        <v>488</v>
      </c>
      <c r="WB16" s="172" t="s">
        <v>488</v>
      </c>
      <c r="WC16" s="172" t="s">
        <v>488</v>
      </c>
      <c r="WD16" s="172" t="s">
        <v>488</v>
      </c>
      <c r="WE16" s="172" t="s">
        <v>488</v>
      </c>
      <c r="WF16" s="172" t="s">
        <v>488</v>
      </c>
      <c r="WG16" s="172" t="s">
        <v>488</v>
      </c>
      <c r="WH16" s="172" t="s">
        <v>488</v>
      </c>
      <c r="WI16" s="172" t="s">
        <v>488</v>
      </c>
      <c r="WJ16" s="172" t="s">
        <v>488</v>
      </c>
      <c r="WK16" s="172" t="s">
        <v>488</v>
      </c>
      <c r="WL16" s="172" t="s">
        <v>488</v>
      </c>
      <c r="WM16" s="172" t="s">
        <v>488</v>
      </c>
      <c r="WN16" s="172" t="s">
        <v>488</v>
      </c>
      <c r="WO16" s="172" t="s">
        <v>488</v>
      </c>
      <c r="WP16" s="172" t="s">
        <v>488</v>
      </c>
      <c r="WQ16" s="172" t="s">
        <v>488</v>
      </c>
      <c r="WR16" s="172" t="s">
        <v>488</v>
      </c>
      <c r="WS16" s="172" t="s">
        <v>488</v>
      </c>
      <c r="WT16" s="172" t="s">
        <v>488</v>
      </c>
      <c r="WU16" s="172" t="s">
        <v>488</v>
      </c>
      <c r="WV16" s="172" t="s">
        <v>488</v>
      </c>
      <c r="WW16" s="172" t="s">
        <v>488</v>
      </c>
      <c r="WX16" s="172" t="s">
        <v>488</v>
      </c>
      <c r="WY16" s="205" t="s">
        <v>488</v>
      </c>
      <c r="WZ16" s="172" t="s">
        <v>488</v>
      </c>
      <c r="XA16" s="172" t="s">
        <v>488</v>
      </c>
      <c r="XB16" s="186" t="s">
        <v>488</v>
      </c>
      <c r="XC16" s="172" t="s">
        <v>488</v>
      </c>
      <c r="XD16" s="172" t="s">
        <v>488</v>
      </c>
      <c r="XE16" s="172" t="s">
        <v>488</v>
      </c>
      <c r="XF16" s="172" t="s">
        <v>488</v>
      </c>
      <c r="XG16" s="172" t="s">
        <v>488</v>
      </c>
      <c r="XH16" s="172" t="s">
        <v>488</v>
      </c>
      <c r="XI16" s="172" t="s">
        <v>488</v>
      </c>
      <c r="XJ16" s="172" t="s">
        <v>488</v>
      </c>
      <c r="XK16" s="172" t="s">
        <v>488</v>
      </c>
      <c r="XL16" s="172" t="s">
        <v>488</v>
      </c>
      <c r="XM16" s="172" t="s">
        <v>488</v>
      </c>
      <c r="XN16" s="172" t="s">
        <v>488</v>
      </c>
      <c r="XO16" s="172" t="s">
        <v>488</v>
      </c>
      <c r="XP16" s="172" t="s">
        <v>488</v>
      </c>
      <c r="XQ16" s="172" t="s">
        <v>488</v>
      </c>
      <c r="XR16" s="172" t="s">
        <v>488</v>
      </c>
      <c r="XS16" s="172" t="s">
        <v>488</v>
      </c>
      <c r="XT16" s="172" t="s">
        <v>488</v>
      </c>
      <c r="XU16" s="172" t="s">
        <v>488</v>
      </c>
      <c r="XV16" s="205" t="s">
        <v>488</v>
      </c>
      <c r="XW16" s="172" t="s">
        <v>488</v>
      </c>
      <c r="XX16" s="172" t="s">
        <v>488</v>
      </c>
      <c r="XY16" s="172" t="s">
        <v>488</v>
      </c>
      <c r="XZ16" s="172" t="s">
        <v>488</v>
      </c>
      <c r="YA16" s="172" t="s">
        <v>488</v>
      </c>
      <c r="YB16" s="172" t="s">
        <v>488</v>
      </c>
      <c r="YC16" s="172" t="s">
        <v>488</v>
      </c>
      <c r="YD16" s="172" t="s">
        <v>488</v>
      </c>
      <c r="YE16" s="172" t="s">
        <v>488</v>
      </c>
      <c r="YF16" s="205" t="s">
        <v>488</v>
      </c>
      <c r="YG16" s="172" t="s">
        <v>488</v>
      </c>
      <c r="YH16" s="172" t="s">
        <v>488</v>
      </c>
      <c r="YI16" s="172" t="s">
        <v>488</v>
      </c>
      <c r="YJ16" s="172" t="s">
        <v>488</v>
      </c>
      <c r="YK16" s="172" t="s">
        <v>488</v>
      </c>
      <c r="YL16" s="172" t="s">
        <v>488</v>
      </c>
      <c r="YM16" s="172" t="s">
        <v>488</v>
      </c>
      <c r="YN16" s="172" t="s">
        <v>488</v>
      </c>
      <c r="YO16" s="172" t="s">
        <v>488</v>
      </c>
      <c r="YP16" s="172" t="s">
        <v>488</v>
      </c>
      <c r="YQ16" s="172" t="s">
        <v>488</v>
      </c>
      <c r="YR16" s="172" t="s">
        <v>488</v>
      </c>
      <c r="YS16" s="172" t="s">
        <v>488</v>
      </c>
      <c r="YT16" s="172" t="s">
        <v>488</v>
      </c>
      <c r="YU16" s="172" t="s">
        <v>488</v>
      </c>
      <c r="YV16" s="172" t="s">
        <v>488</v>
      </c>
      <c r="YW16" s="172" t="s">
        <v>488</v>
      </c>
      <c r="YX16" s="172" t="s">
        <v>488</v>
      </c>
      <c r="YY16" s="172" t="s">
        <v>488</v>
      </c>
      <c r="YZ16" s="205" t="s">
        <v>488</v>
      </c>
      <c r="ZA16" s="172" t="s">
        <v>488</v>
      </c>
      <c r="ZB16" s="172" t="s">
        <v>488</v>
      </c>
      <c r="ZC16" s="172" t="s">
        <v>488</v>
      </c>
      <c r="ZD16" s="172" t="s">
        <v>488</v>
      </c>
      <c r="ZE16" s="172" t="s">
        <v>488</v>
      </c>
      <c r="ZF16" s="172" t="s">
        <v>488</v>
      </c>
      <c r="ZG16" s="172" t="s">
        <v>488</v>
      </c>
      <c r="ZH16" s="172" t="s">
        <v>488</v>
      </c>
      <c r="ZI16" s="172" t="s">
        <v>488</v>
      </c>
      <c r="ZJ16" s="172" t="s">
        <v>488</v>
      </c>
      <c r="ZK16" s="206" t="n">
        <v>1859</v>
      </c>
      <c r="ZL16" s="129" t="n">
        <v>1579</v>
      </c>
      <c r="ZM16" s="13" t="n">
        <v>47</v>
      </c>
      <c r="ZN16" s="119" t="n">
        <v>3</v>
      </c>
      <c r="ZO16" s="207" t="s">
        <v>488</v>
      </c>
      <c r="ZP16" s="208" t="s">
        <v>488</v>
      </c>
      <c r="ZQ16" s="208" t="s">
        <v>488</v>
      </c>
      <c r="ZR16" s="208" t="s">
        <v>488</v>
      </c>
      <c r="ZS16" s="174" t="s">
        <v>502</v>
      </c>
      <c r="ZT16" s="172" t="s">
        <v>489</v>
      </c>
      <c r="ZU16" s="172" t="s">
        <v>489</v>
      </c>
      <c r="ZV16" s="172" t="n">
        <v>2</v>
      </c>
      <c r="ZW16" s="179" t="n">
        <f aca="false">ZV16/ZV16*100</f>
        <v>100</v>
      </c>
      <c r="ZX16" s="172" t="s">
        <v>489</v>
      </c>
      <c r="ZY16" s="179" t="s">
        <v>489</v>
      </c>
      <c r="ZZ16" s="172" t="n">
        <v>1</v>
      </c>
      <c r="AAA16" s="179" t="n">
        <f aca="false">ZZ16/ZZ16*100</f>
        <v>100</v>
      </c>
      <c r="AAB16" s="172" t="s">
        <v>489</v>
      </c>
      <c r="AAC16" s="179" t="s">
        <v>489</v>
      </c>
      <c r="AAD16" s="172" t="n">
        <v>1</v>
      </c>
      <c r="AAE16" s="179" t="n">
        <f aca="false">AAD16/AAD16*100</f>
        <v>100</v>
      </c>
      <c r="AAF16" s="172" t="s">
        <v>489</v>
      </c>
      <c r="AAG16" s="179" t="s">
        <v>489</v>
      </c>
      <c r="AAH16" s="172" t="s">
        <v>489</v>
      </c>
      <c r="AAI16" s="179" t="s">
        <v>489</v>
      </c>
      <c r="AAJ16" s="172" t="s">
        <v>489</v>
      </c>
      <c r="AAK16" s="179" t="s">
        <v>489</v>
      </c>
      <c r="AAL16" s="172" t="s">
        <v>489</v>
      </c>
      <c r="AAM16" s="179" t="s">
        <v>489</v>
      </c>
      <c r="AAN16" s="172" t="s">
        <v>489</v>
      </c>
      <c r="AAO16" s="179" t="s">
        <v>489</v>
      </c>
      <c r="AAP16" s="172" t="s">
        <v>498</v>
      </c>
      <c r="AAQ16" s="179" t="s">
        <v>498</v>
      </c>
      <c r="AAR16" s="210" t="s">
        <v>489</v>
      </c>
      <c r="AAS16" s="211" t="s">
        <v>489</v>
      </c>
      <c r="AAT16" s="211" t="n">
        <v>5</v>
      </c>
      <c r="AAU16" s="240" t="n">
        <v>100</v>
      </c>
      <c r="AAV16" s="241" t="s">
        <v>488</v>
      </c>
      <c r="AAW16" s="184" t="s">
        <v>488</v>
      </c>
      <c r="AAX16" s="184" t="s">
        <v>488</v>
      </c>
      <c r="AAY16" s="184" t="s">
        <v>488</v>
      </c>
      <c r="AAZ16" s="184" t="s">
        <v>488</v>
      </c>
      <c r="ABA16" s="184" t="s">
        <v>488</v>
      </c>
      <c r="ABB16" s="184" t="s">
        <v>488</v>
      </c>
      <c r="ABC16" s="184" t="s">
        <v>488</v>
      </c>
      <c r="ABD16" s="184" t="s">
        <v>488</v>
      </c>
      <c r="ABE16" s="184" t="s">
        <v>488</v>
      </c>
      <c r="ABF16" s="184" t="s">
        <v>488</v>
      </c>
      <c r="ABG16" s="185" t="s">
        <v>488</v>
      </c>
      <c r="ABH16" s="184" t="s">
        <v>488</v>
      </c>
      <c r="ABI16" s="184" t="s">
        <v>488</v>
      </c>
      <c r="ABJ16" s="184" t="s">
        <v>488</v>
      </c>
      <c r="ABK16" s="184" t="s">
        <v>488</v>
      </c>
      <c r="ABL16" s="184" t="s">
        <v>488</v>
      </c>
      <c r="ABM16" s="184" t="s">
        <v>488</v>
      </c>
      <c r="ABN16" s="184" t="s">
        <v>488</v>
      </c>
      <c r="ABO16" s="184" t="s">
        <v>488</v>
      </c>
      <c r="ABP16" s="184" t="s">
        <v>488</v>
      </c>
      <c r="ABQ16" s="184" t="s">
        <v>488</v>
      </c>
      <c r="ABR16" s="184" t="s">
        <v>488</v>
      </c>
      <c r="ABS16" s="185" t="s">
        <v>488</v>
      </c>
      <c r="ABT16" s="184" t="s">
        <v>488</v>
      </c>
      <c r="ABU16" s="184" t="s">
        <v>488</v>
      </c>
      <c r="ABV16" s="185" t="s">
        <v>488</v>
      </c>
      <c r="ABW16" s="174" t="n">
        <v>115</v>
      </c>
      <c r="ABX16" s="176" t="n">
        <f aca="false">ABW16*100/(ABW16+ABY16)</f>
        <v>25.6124721603563</v>
      </c>
      <c r="ABY16" s="175" t="n">
        <v>334</v>
      </c>
      <c r="ABZ16" s="176" t="n">
        <f aca="false">ABY16*100/(ABY16+ABW16)</f>
        <v>74.3875278396437</v>
      </c>
      <c r="ACA16" s="175" t="n">
        <v>104</v>
      </c>
      <c r="ACB16" s="176" t="n">
        <f aca="false">ACA16*100/(ACA16+ACC16)</f>
        <v>24.5862884160756</v>
      </c>
      <c r="ACC16" s="175" t="n">
        <v>319</v>
      </c>
      <c r="ACD16" s="176" t="n">
        <f aca="false">ACC16*100/(ACC16+ACA16)</f>
        <v>75.4137115839244</v>
      </c>
      <c r="ACE16" s="175" t="n">
        <v>60</v>
      </c>
      <c r="ACF16" s="176" t="n">
        <f aca="false">ACE16*100/ACA16</f>
        <v>57.6923076923077</v>
      </c>
      <c r="ACG16" s="175" t="n">
        <v>161</v>
      </c>
      <c r="ACH16" s="177" t="n">
        <f aca="false">ACG16*100/ACC16</f>
        <v>50.4702194357367</v>
      </c>
      <c r="ACI16" s="215" t="s">
        <v>490</v>
      </c>
      <c r="ACJ16" s="215" t="s">
        <v>490</v>
      </c>
      <c r="ACK16" s="215" t="s">
        <v>490</v>
      </c>
      <c r="ACL16" s="215" t="s">
        <v>490</v>
      </c>
      <c r="ACM16" s="215" t="s">
        <v>490</v>
      </c>
      <c r="ACN16" s="215" t="s">
        <v>490</v>
      </c>
      <c r="ACO16" s="215" t="s">
        <v>490</v>
      </c>
      <c r="ACP16" s="215" t="s">
        <v>490</v>
      </c>
      <c r="ACQ16" s="215" t="s">
        <v>490</v>
      </c>
      <c r="ACR16" s="215" t="s">
        <v>490</v>
      </c>
      <c r="ACS16" s="215" t="s">
        <v>490</v>
      </c>
      <c r="ACT16" s="215" t="s">
        <v>490</v>
      </c>
      <c r="ACU16" s="215" t="s">
        <v>490</v>
      </c>
      <c r="ACV16" s="215" t="s">
        <v>490</v>
      </c>
      <c r="ACW16" s="215" t="s">
        <v>490</v>
      </c>
      <c r="ACX16" s="215" t="s">
        <v>490</v>
      </c>
      <c r="ACY16" s="215" t="s">
        <v>490</v>
      </c>
      <c r="ACZ16" s="215" t="s">
        <v>490</v>
      </c>
      <c r="ADA16" s="215" t="s">
        <v>490</v>
      </c>
      <c r="ADB16" s="215" t="s">
        <v>490</v>
      </c>
      <c r="ADC16" s="215" t="s">
        <v>490</v>
      </c>
      <c r="ADD16" s="215" t="s">
        <v>490</v>
      </c>
      <c r="ADE16" s="215" t="s">
        <v>490</v>
      </c>
      <c r="ADF16" s="215" t="s">
        <v>490</v>
      </c>
      <c r="ADG16" s="215" t="s">
        <v>490</v>
      </c>
      <c r="ADH16" s="215" t="s">
        <v>490</v>
      </c>
      <c r="ADI16" s="215" t="s">
        <v>490</v>
      </c>
      <c r="ADJ16" s="215" t="s">
        <v>490</v>
      </c>
      <c r="ADK16" s="174" t="n">
        <v>97</v>
      </c>
      <c r="ADL16" s="175" t="n">
        <v>24</v>
      </c>
      <c r="ADM16" s="176" t="n">
        <f aca="false">ADL16*100/ADK16</f>
        <v>24.7422680412371</v>
      </c>
      <c r="ADN16" s="244" t="n">
        <v>222</v>
      </c>
      <c r="ADO16" s="175" t="n">
        <v>44</v>
      </c>
      <c r="ADP16" s="177" t="n">
        <f aca="false">ADO16*100/ADN16</f>
        <v>19.8198198198198</v>
      </c>
      <c r="ADQ16" s="216" t="s">
        <v>490</v>
      </c>
      <c r="ADR16" s="184" t="s">
        <v>490</v>
      </c>
      <c r="ADS16" s="184" t="s">
        <v>490</v>
      </c>
      <c r="ADT16" s="139" t="n">
        <v>1163</v>
      </c>
      <c r="ADU16" s="172" t="n">
        <v>3773</v>
      </c>
      <c r="ADV16" s="186" t="n">
        <v>76.4384116693679</v>
      </c>
      <c r="ADW16" s="216" t="s">
        <v>488</v>
      </c>
      <c r="ADX16" s="184" t="s">
        <v>488</v>
      </c>
      <c r="ADY16" s="184" t="s">
        <v>488</v>
      </c>
      <c r="ADZ16" s="184" t="s">
        <v>488</v>
      </c>
      <c r="AEA16" s="184" t="s">
        <v>488</v>
      </c>
      <c r="AEB16" s="184" t="s">
        <v>488</v>
      </c>
      <c r="AEC16" s="184" t="s">
        <v>488</v>
      </c>
      <c r="AED16" s="184" t="s">
        <v>488</v>
      </c>
      <c r="AEE16" s="184" t="s">
        <v>488</v>
      </c>
      <c r="AEF16" s="185" t="s">
        <v>488</v>
      </c>
      <c r="AEG16" s="216" t="s">
        <v>488</v>
      </c>
      <c r="AEH16" s="184" t="s">
        <v>488</v>
      </c>
      <c r="AEI16" s="184" t="s">
        <v>488</v>
      </c>
      <c r="AEJ16" s="216" t="s">
        <v>488</v>
      </c>
      <c r="AEK16" s="184" t="s">
        <v>488</v>
      </c>
      <c r="AEL16" s="184" t="n">
        <v>3508</v>
      </c>
      <c r="AEM16" s="184" t="n">
        <v>3044</v>
      </c>
      <c r="AEN16" s="216" t="s">
        <v>488</v>
      </c>
      <c r="AEO16" s="185" t="s">
        <v>488</v>
      </c>
      <c r="AEP16" s="217" t="s">
        <v>488</v>
      </c>
      <c r="AEQ16" s="203" t="s">
        <v>488</v>
      </c>
      <c r="AER16" s="203" t="s">
        <v>488</v>
      </c>
      <c r="AES16" s="203" t="s">
        <v>488</v>
      </c>
      <c r="AET16" s="203" t="s">
        <v>488</v>
      </c>
      <c r="AEU16" s="203" t="s">
        <v>488</v>
      </c>
      <c r="AEV16" s="203" t="s">
        <v>488</v>
      </c>
      <c r="AEW16" s="203" t="s">
        <v>488</v>
      </c>
      <c r="AEX16" s="202" t="s">
        <v>488</v>
      </c>
      <c r="AEY16" s="218" t="s">
        <v>488</v>
      </c>
      <c r="AEZ16" s="219" t="s">
        <v>488</v>
      </c>
      <c r="AFA16" s="219" t="s">
        <v>488</v>
      </c>
      <c r="AFB16" s="220" t="s">
        <v>488</v>
      </c>
      <c r="AFC16" s="159"/>
      <c r="AFD16" s="14"/>
      <c r="AFE16" s="14"/>
      <c r="AFF16" s="14"/>
      <c r="AFG16" s="14"/>
      <c r="AFH16" s="14"/>
      <c r="AFI16" s="14"/>
      <c r="AFJ16" s="160"/>
      <c r="AFK16" s="189" t="n">
        <v>451</v>
      </c>
      <c r="AFL16" s="189" t="n">
        <v>136</v>
      </c>
      <c r="AFM16" s="189" t="n">
        <v>94</v>
      </c>
      <c r="AFN16" s="189" t="n">
        <v>2412</v>
      </c>
      <c r="AFO16" s="189" t="n">
        <v>935</v>
      </c>
      <c r="AFP16" s="189" t="n">
        <v>1125</v>
      </c>
      <c r="AFQ16" s="189" t="n">
        <v>359</v>
      </c>
      <c r="AFR16" s="189" t="n">
        <v>121</v>
      </c>
      <c r="AFS16" s="224" t="n">
        <v>130</v>
      </c>
      <c r="AFT16" s="189" t="n">
        <v>1334</v>
      </c>
      <c r="AFU16" s="189" t="n">
        <v>830</v>
      </c>
      <c r="AFV16" s="189" t="n">
        <v>7671</v>
      </c>
      <c r="AFW16" s="189" t="n">
        <v>14973</v>
      </c>
      <c r="AFX16" s="223" t="n">
        <v>51.2322179923863</v>
      </c>
      <c r="AFY16" s="192" t="n">
        <v>0</v>
      </c>
      <c r="AFZ16" s="189" t="n">
        <v>21</v>
      </c>
      <c r="AGA16" s="189" t="n">
        <v>0</v>
      </c>
      <c r="AGB16" s="189" t="n">
        <v>3</v>
      </c>
      <c r="AGC16" s="189" t="n">
        <v>0</v>
      </c>
      <c r="AGD16" s="189" t="n">
        <v>18</v>
      </c>
      <c r="AGE16" s="189" t="n">
        <v>0</v>
      </c>
      <c r="AGF16" s="189" t="n">
        <v>21</v>
      </c>
      <c r="AGG16" s="189" t="n">
        <v>0</v>
      </c>
      <c r="AGH16" s="189" t="n">
        <v>16</v>
      </c>
      <c r="AGI16" s="189" t="n">
        <v>0</v>
      </c>
      <c r="AGJ16" s="189" t="n">
        <v>12</v>
      </c>
      <c r="AGK16" s="189" t="n">
        <v>0</v>
      </c>
      <c r="AGL16" s="224" t="n">
        <v>2</v>
      </c>
      <c r="AGM16" s="189" t="n">
        <v>32269</v>
      </c>
      <c r="AGN16" s="189" t="n">
        <v>1745</v>
      </c>
      <c r="AGO16" s="189" t="n">
        <v>4776</v>
      </c>
      <c r="AGP16" s="189" t="n">
        <v>4101</v>
      </c>
      <c r="AGQ16" s="189" t="n">
        <v>63445000</v>
      </c>
      <c r="AGR16" s="172" t="s">
        <v>488</v>
      </c>
      <c r="AGS16" s="192" t="n">
        <v>5</v>
      </c>
      <c r="AGT16" s="189" t="n">
        <v>27275</v>
      </c>
      <c r="AGU16" s="189" t="n">
        <v>2</v>
      </c>
      <c r="AGV16" s="189" t="n">
        <v>30</v>
      </c>
      <c r="AGW16" s="225" t="n">
        <v>0.2256</v>
      </c>
      <c r="AGX16" s="189" t="n">
        <v>242</v>
      </c>
      <c r="AGY16" s="225" t="n">
        <v>1.8265</v>
      </c>
      <c r="AGZ16" s="189" t="n">
        <v>197</v>
      </c>
      <c r="AHA16" s="189" t="n">
        <v>1970</v>
      </c>
      <c r="AHB16" s="189" t="s">
        <v>488</v>
      </c>
      <c r="AHC16" s="189" t="s">
        <v>488</v>
      </c>
      <c r="AHD16" s="225" t="n">
        <v>9.09090909090909</v>
      </c>
      <c r="AHE16" s="225" t="n">
        <v>90.9090909090909</v>
      </c>
      <c r="AHF16" s="189" t="n">
        <v>18576</v>
      </c>
      <c r="AHG16" s="189" t="n">
        <v>1605</v>
      </c>
      <c r="AHH16" s="173" t="n">
        <v>12.1141126770981</v>
      </c>
      <c r="AHI16" s="189" t="n">
        <v>4731.78</v>
      </c>
      <c r="AHJ16" s="189" t="s">
        <v>488</v>
      </c>
      <c r="AHK16" s="189" t="s">
        <v>488</v>
      </c>
      <c r="AHL16" s="189" t="s">
        <v>488</v>
      </c>
      <c r="AHM16" s="189" t="s">
        <v>488</v>
      </c>
      <c r="AHN16" s="192" t="n">
        <v>61726</v>
      </c>
      <c r="AHO16" s="189" t="n">
        <v>45142</v>
      </c>
      <c r="AHP16" s="189" t="n">
        <v>644</v>
      </c>
      <c r="AHQ16" s="189" t="n">
        <v>382</v>
      </c>
      <c r="AHR16" s="189" t="n">
        <v>1850</v>
      </c>
      <c r="AHS16" s="189" t="n">
        <v>1123</v>
      </c>
      <c r="AHT16" s="189" t="n">
        <v>1107</v>
      </c>
      <c r="AHU16" s="189" t="n">
        <v>692</v>
      </c>
      <c r="AHV16" s="189" t="n">
        <v>1190</v>
      </c>
      <c r="AHW16" s="189" t="n">
        <v>817</v>
      </c>
      <c r="AHX16" s="189" t="n">
        <v>5703</v>
      </c>
      <c r="AHY16" s="189" t="n">
        <v>3637</v>
      </c>
      <c r="AHZ16" s="189" t="n">
        <v>10505</v>
      </c>
      <c r="AIA16" s="189" t="n">
        <v>6481</v>
      </c>
      <c r="AIB16" s="189" t="n">
        <v>18035</v>
      </c>
      <c r="AIC16" s="189" t="n">
        <v>11969</v>
      </c>
      <c r="AID16" s="189" t="n">
        <v>4678</v>
      </c>
      <c r="AIE16" s="189" t="n">
        <v>3590</v>
      </c>
      <c r="AIF16" s="189" t="n">
        <v>18014</v>
      </c>
      <c r="AIG16" s="189" t="n">
        <v>16451</v>
      </c>
      <c r="AIH16" s="189" t="n">
        <v>785</v>
      </c>
      <c r="AII16" s="189" t="n">
        <v>518</v>
      </c>
      <c r="AIJ16" s="192" t="n">
        <v>9247</v>
      </c>
      <c r="AIK16" s="224" t="n">
        <v>5010</v>
      </c>
      <c r="AIL16" s="242" t="n">
        <v>331</v>
      </c>
      <c r="AIM16" s="242" t="n">
        <v>481</v>
      </c>
      <c r="AIN16" s="242" t="n">
        <v>239</v>
      </c>
      <c r="AIO16" s="242" t="n">
        <v>332</v>
      </c>
      <c r="AIP16" s="242" t="n">
        <v>66</v>
      </c>
      <c r="AIQ16" s="242" t="n">
        <v>95</v>
      </c>
      <c r="AIR16" s="242" t="n">
        <v>36</v>
      </c>
      <c r="AIS16" s="242" t="n">
        <v>58</v>
      </c>
      <c r="AIT16" s="242" t="n">
        <v>2262</v>
      </c>
      <c r="AIU16" s="242" t="n">
        <v>3464</v>
      </c>
      <c r="AIV16" s="242" t="n">
        <v>2050</v>
      </c>
      <c r="AIW16" s="243" t="n">
        <v>3201</v>
      </c>
      <c r="AIX16" s="139" t="s">
        <v>488</v>
      </c>
      <c r="AIY16" s="172" t="s">
        <v>488</v>
      </c>
      <c r="AIZ16" s="172" t="s">
        <v>488</v>
      </c>
      <c r="AJA16" s="172" t="s">
        <v>488</v>
      </c>
      <c r="AJB16" s="172" t="s">
        <v>488</v>
      </c>
      <c r="AJC16" s="172" t="s">
        <v>488</v>
      </c>
      <c r="AJD16" s="172" t="s">
        <v>488</v>
      </c>
      <c r="AJE16" s="172" t="s">
        <v>488</v>
      </c>
      <c r="AJF16" s="172" t="s">
        <v>488</v>
      </c>
      <c r="AJG16" s="172" t="s">
        <v>488</v>
      </c>
      <c r="AJH16" s="172" t="s">
        <v>488</v>
      </c>
      <c r="AJI16" s="172" t="s">
        <v>488</v>
      </c>
      <c r="AJJ16" s="172" t="s">
        <v>488</v>
      </c>
      <c r="AJK16" s="172" t="s">
        <v>488</v>
      </c>
      <c r="AJL16" s="172" t="s">
        <v>488</v>
      </c>
      <c r="AJM16" s="172" t="s">
        <v>488</v>
      </c>
      <c r="AJN16" s="172" t="s">
        <v>488</v>
      </c>
      <c r="AJO16" s="172" t="s">
        <v>488</v>
      </c>
      <c r="AJP16" s="172" t="s">
        <v>488</v>
      </c>
      <c r="AJQ16" s="172" t="s">
        <v>488</v>
      </c>
      <c r="AJR16" s="172" t="s">
        <v>488</v>
      </c>
      <c r="AJS16" s="172" t="s">
        <v>488</v>
      </c>
      <c r="AJT16" s="172" t="s">
        <v>488</v>
      </c>
      <c r="AJU16" s="172" t="s">
        <v>488</v>
      </c>
      <c r="AJV16" s="172" t="s">
        <v>488</v>
      </c>
      <c r="AJW16" s="172" t="s">
        <v>488</v>
      </c>
      <c r="AJX16" s="172" t="s">
        <v>488</v>
      </c>
      <c r="AJY16" s="172" t="s">
        <v>488</v>
      </c>
      <c r="AJZ16" s="172" t="s">
        <v>488</v>
      </c>
      <c r="AKA16" s="172" t="s">
        <v>488</v>
      </c>
      <c r="AKB16" s="139" t="s">
        <v>488</v>
      </c>
      <c r="AKC16" s="186" t="s">
        <v>488</v>
      </c>
      <c r="AKD16" s="200" t="s">
        <v>488</v>
      </c>
      <c r="AKE16" s="182" t="s">
        <v>488</v>
      </c>
      <c r="AKF16" s="182" t="s">
        <v>488</v>
      </c>
      <c r="AKG16" s="182" t="s">
        <v>488</v>
      </c>
      <c r="AKH16" s="201" t="s">
        <v>488</v>
      </c>
      <c r="AKI16" s="139" t="s">
        <v>488</v>
      </c>
      <c r="AKJ16" s="186" t="s">
        <v>488</v>
      </c>
      <c r="AKK16" s="139" t="n">
        <v>4321</v>
      </c>
      <c r="AKL16" s="172" t="n">
        <v>5911</v>
      </c>
      <c r="AKM16" s="172" t="n">
        <v>169</v>
      </c>
      <c r="AKN16" s="172" t="n">
        <v>462</v>
      </c>
      <c r="AKO16" s="193" t="s">
        <v>488</v>
      </c>
      <c r="AKP16" s="202" t="s">
        <v>488</v>
      </c>
      <c r="AKQ16" s="172" t="n">
        <v>58</v>
      </c>
      <c r="AKR16" s="172" t="n">
        <v>89</v>
      </c>
      <c r="AKS16" s="172" t="n">
        <v>8</v>
      </c>
      <c r="AKT16" s="172" t="n">
        <v>19</v>
      </c>
      <c r="AKU16" s="192" t="n">
        <v>4192</v>
      </c>
      <c r="AKV16" s="189" t="n">
        <v>3659</v>
      </c>
      <c r="AKW16" s="189" t="n">
        <v>9408</v>
      </c>
      <c r="AKX16" s="189" t="n">
        <v>10006</v>
      </c>
      <c r="AKY16" s="189"/>
      <c r="AKZ16" s="189"/>
      <c r="ALA16" s="189"/>
      <c r="ALB16" s="189"/>
      <c r="ALC16" s="189" t="s">
        <v>488</v>
      </c>
      <c r="ALD16" s="189" t="s">
        <v>488</v>
      </c>
      <c r="ALE16" s="189" t="s">
        <v>488</v>
      </c>
      <c r="ALF16" s="224" t="s">
        <v>488</v>
      </c>
      <c r="ALG16" s="227"/>
      <c r="ALT16" s="229"/>
      <c r="ALU16" s="236" t="n">
        <v>62899</v>
      </c>
      <c r="ALV16" s="236" t="n">
        <v>37751</v>
      </c>
      <c r="ALW16" s="236" t="n">
        <v>221214</v>
      </c>
      <c r="ALX16" s="236" t="n">
        <v>228184</v>
      </c>
      <c r="ALY16" s="236" t="n">
        <v>141956</v>
      </c>
      <c r="ALZ16" s="236" t="n">
        <v>150526</v>
      </c>
      <c r="AMA16" s="236" t="n">
        <v>92153</v>
      </c>
      <c r="AMB16" s="236" t="n">
        <v>85950</v>
      </c>
      <c r="AMC16" s="236" t="n">
        <v>295755</v>
      </c>
      <c r="AMD16" s="236" t="n">
        <v>267927</v>
      </c>
      <c r="AME16" s="236" t="n">
        <v>148685</v>
      </c>
      <c r="AMF16" s="236" t="n">
        <v>142892</v>
      </c>
      <c r="AMG16" s="236" t="n">
        <v>112075</v>
      </c>
      <c r="AMH16" s="236" t="n">
        <v>162762</v>
      </c>
      <c r="AMI16" s="236" t="n">
        <v>6944</v>
      </c>
      <c r="AMJ16" s="236" t="n">
        <v>34450</v>
      </c>
    </row>
    <row r="17" s="228" customFormat="true" ht="18" hidden="false" customHeight="true" outlineLevel="0" collapsed="false">
      <c r="A17" s="171" t="s">
        <v>504</v>
      </c>
      <c r="B17" s="171"/>
      <c r="C17" s="139" t="n">
        <v>1324894</v>
      </c>
      <c r="D17" s="172" t="n">
        <v>1339500</v>
      </c>
      <c r="E17" s="173" t="n">
        <v>98.9095931317656</v>
      </c>
      <c r="F17" s="172" t="n">
        <v>518322</v>
      </c>
      <c r="G17" s="172" t="n">
        <v>349081</v>
      </c>
      <c r="H17" s="173" t="n">
        <v>148.481870969775</v>
      </c>
      <c r="I17" s="172" t="n">
        <v>114582</v>
      </c>
      <c r="J17" s="172" t="n">
        <v>106810</v>
      </c>
      <c r="K17" s="173" t="n">
        <v>107.276472240427</v>
      </c>
      <c r="L17" s="174" t="n">
        <v>229763</v>
      </c>
      <c r="M17" s="175" t="n">
        <v>211572</v>
      </c>
      <c r="N17" s="175" t="n">
        <v>983182</v>
      </c>
      <c r="O17" s="175" t="n">
        <v>1004725</v>
      </c>
      <c r="P17" s="175" t="n">
        <v>111949</v>
      </c>
      <c r="Q17" s="175" t="n">
        <v>123203</v>
      </c>
      <c r="R17" s="176" t="n">
        <v>17.3419911328755</v>
      </c>
      <c r="S17" s="176" t="n">
        <v>15.7948488241881</v>
      </c>
      <c r="T17" s="176" t="n">
        <v>74.2083517624806</v>
      </c>
      <c r="U17" s="176" t="n">
        <v>75.0074654721911</v>
      </c>
      <c r="V17" s="176" t="n">
        <v>8.44965710464384</v>
      </c>
      <c r="W17" s="176" t="n">
        <v>9.19768570362075</v>
      </c>
      <c r="X17" s="176" t="n">
        <v>76.16405571</v>
      </c>
      <c r="Y17" s="177" t="n">
        <v>82.016042542</v>
      </c>
      <c r="Z17" s="178" t="n">
        <v>4.34975090133388</v>
      </c>
      <c r="AA17" s="179" t="n">
        <v>7.70126002153073</v>
      </c>
      <c r="AB17" s="175" t="n">
        <v>12443</v>
      </c>
      <c r="AC17" s="179" t="n">
        <f aca="false">AB17*1000/($C17+$C16)*2</f>
        <v>9.41207617102551</v>
      </c>
      <c r="AD17" s="175" t="n">
        <v>11584</v>
      </c>
      <c r="AE17" s="233" t="n">
        <f aca="false">AD17*1000/($D17+$D16)*2</f>
        <v>8.68117551090149</v>
      </c>
      <c r="AF17" s="179" t="n">
        <v>107.415400552486</v>
      </c>
      <c r="AG17" s="175" t="n">
        <v>9085</v>
      </c>
      <c r="AH17" s="179" t="n">
        <f aca="false">AG17*1000/($C17+$C16)*2</f>
        <v>6.87203343355837</v>
      </c>
      <c r="AI17" s="175" t="n">
        <v>5830</v>
      </c>
      <c r="AJ17" s="233" t="n">
        <f aca="false">AI17*1000/($D17+$D16)*2</f>
        <v>4.3690653684872</v>
      </c>
      <c r="AK17" s="175" t="n">
        <v>60215</v>
      </c>
      <c r="AL17" s="175" t="n">
        <v>77793</v>
      </c>
      <c r="AM17" s="179" t="n">
        <v>77.404136618976</v>
      </c>
      <c r="AN17" s="175" t="n">
        <v>57835</v>
      </c>
      <c r="AO17" s="175" t="n">
        <v>73310</v>
      </c>
      <c r="AP17" s="181" t="n">
        <v>78.8910107761561</v>
      </c>
      <c r="AQ17" s="182" t="n">
        <v>12713</v>
      </c>
      <c r="AR17" s="182" t="n">
        <v>14803</v>
      </c>
      <c r="AS17" s="182" t="n">
        <v>5327</v>
      </c>
      <c r="AT17" s="182" t="n">
        <v>5681</v>
      </c>
      <c r="AU17" s="182" t="n">
        <v>7386</v>
      </c>
      <c r="AV17" s="182" t="n">
        <v>9122</v>
      </c>
      <c r="AW17" s="177" t="n">
        <v>85.8812402891306</v>
      </c>
      <c r="AX17" s="174" t="n">
        <v>1095131</v>
      </c>
      <c r="AY17" s="175" t="n">
        <v>1127928</v>
      </c>
      <c r="AZ17" s="175" t="n">
        <v>428085</v>
      </c>
      <c r="BA17" s="175" t="n">
        <v>365633</v>
      </c>
      <c r="BB17" s="175" t="n">
        <v>572298</v>
      </c>
      <c r="BC17" s="175" t="n">
        <v>580494</v>
      </c>
      <c r="BD17" s="175" t="n">
        <v>71542</v>
      </c>
      <c r="BE17" s="175" t="n">
        <v>86338</v>
      </c>
      <c r="BF17" s="175" t="n">
        <v>23206</v>
      </c>
      <c r="BG17" s="183" t="n">
        <v>95463</v>
      </c>
      <c r="BH17" s="174" t="n">
        <v>104942</v>
      </c>
      <c r="BI17" s="175" t="n">
        <v>97099</v>
      </c>
      <c r="BJ17" s="175" t="n">
        <v>99645</v>
      </c>
      <c r="BK17" s="175" t="n">
        <v>89165</v>
      </c>
      <c r="BL17" s="175" t="n">
        <v>89415</v>
      </c>
      <c r="BM17" s="175" t="n">
        <v>72767</v>
      </c>
      <c r="BN17" s="175" t="n">
        <v>61366</v>
      </c>
      <c r="BO17" s="175" t="n">
        <v>43151</v>
      </c>
      <c r="BP17" s="175" t="n">
        <v>28899</v>
      </c>
      <c r="BQ17" s="175" t="n">
        <v>22201</v>
      </c>
      <c r="BR17" s="175" t="n">
        <v>43818</v>
      </c>
      <c r="BS17" s="183" t="n">
        <v>41250</v>
      </c>
      <c r="BT17" s="184" t="n">
        <f aca="false">BH17/(BH17+CF17+DD17+EB17)*100</f>
        <v>99.9295345471166</v>
      </c>
      <c r="BU17" s="184" t="n">
        <f aca="false">BI17/(BI17+CG17+DE17+EC17)*100</f>
        <v>99.6807309311159</v>
      </c>
      <c r="BV17" s="184" t="n">
        <f aca="false">BJ17/(BJ17+CH17+DF17+ED17)*100</f>
        <v>98.1105509826316</v>
      </c>
      <c r="BW17" s="184" t="n">
        <f aca="false">BK17/(BK17+CI17+DG17+EE17)*100</f>
        <v>94.6148132427844</v>
      </c>
      <c r="BX17" s="184" t="n">
        <f aca="false">BL17/(BL17+CJ17+DH17+EF17)*100</f>
        <v>83.2821057337655</v>
      </c>
      <c r="BY17" s="184" t="n">
        <f aca="false">BM17/(BM17+CK17+DI17+EG17)*100</f>
        <v>68.6902345778072</v>
      </c>
      <c r="BZ17" s="184" t="n">
        <f aca="false">BN17/(BN17+CL17+DJ17+EH17)*100</f>
        <v>51.9566505799678</v>
      </c>
      <c r="CA17" s="184" t="n">
        <f aca="false">BO17/(BO17+CM17+DK17+EI17)*100</f>
        <v>36.001768759699</v>
      </c>
      <c r="CB17" s="184" t="n">
        <f aca="false">BP17/(BP17+CN17+DL17+EJ17)*100</f>
        <v>28.0322430450471</v>
      </c>
      <c r="CC17" s="184" t="n">
        <f aca="false">BQ17/(BQ17+CO17+DM17+EK17)*100</f>
        <v>20.0894028648732</v>
      </c>
      <c r="CD17" s="184" t="n">
        <f aca="false">BR17/(BR17+CP17+DN17+EL17)*100</f>
        <v>7.82485245140495</v>
      </c>
      <c r="CE17" s="185" t="n">
        <f aca="false">BS17/(BS17+CQ17+DO17+EM17)*100</f>
        <v>6.87529792957695</v>
      </c>
      <c r="CF17" s="172" t="n">
        <v>70</v>
      </c>
      <c r="CG17" s="172" t="n">
        <v>281</v>
      </c>
      <c r="CH17" s="172" t="n">
        <v>1678</v>
      </c>
      <c r="CI17" s="172" t="n">
        <v>4410</v>
      </c>
      <c r="CJ17" s="172" t="n">
        <v>16236</v>
      </c>
      <c r="CK17" s="172" t="n">
        <v>29486</v>
      </c>
      <c r="CL17" s="172" t="n">
        <v>51068</v>
      </c>
      <c r="CM17" s="172" t="n">
        <v>67477</v>
      </c>
      <c r="CN17" s="172" t="n">
        <v>64894</v>
      </c>
      <c r="CO17" s="172" t="n">
        <v>75325</v>
      </c>
      <c r="CP17" s="172" t="n">
        <v>438352</v>
      </c>
      <c r="CQ17" s="186" t="n">
        <v>403515</v>
      </c>
      <c r="CR17" s="184" t="n">
        <f aca="false">CF17/(BH17+CF17+DD17+EB17)*100</f>
        <v>0.0666565094842691</v>
      </c>
      <c r="CS17" s="184" t="n">
        <f aca="false">CG17/(BI17+CG17+DE17+EC17)*100</f>
        <v>0.288471409506211</v>
      </c>
      <c r="CT17" s="184" t="n">
        <f aca="false">CH17/(BJ17+CH17+DF17+ED17)*100</f>
        <v>1.65216021424914</v>
      </c>
      <c r="CU17" s="184" t="n">
        <f aca="false">CI17/(BK17+CI17+DG17+EE17)*100</f>
        <v>4.6795415959253</v>
      </c>
      <c r="CV17" s="184" t="n">
        <f aca="false">CJ17/(BL17+CJ17+DH17+EF17)*100</f>
        <v>15.122387392422</v>
      </c>
      <c r="CW17" s="184" t="n">
        <f aca="false">CK17/(BM17+CK17+DI17+EG17)*100</f>
        <v>27.8340491811016</v>
      </c>
      <c r="CX17" s="184" t="n">
        <f aca="false">CL17/(BN17+CL17+DJ17+EH17)*100</f>
        <v>43.2376598086529</v>
      </c>
      <c r="CY17" s="184" t="n">
        <f aca="false">CM17/(BO17+CM17+DK17+EI17)*100</f>
        <v>56.2974519848487</v>
      </c>
      <c r="CZ17" s="184" t="n">
        <f aca="false">CN17/(BP17+CN17+DL17+EJ17)*100</f>
        <v>62.9476584022039</v>
      </c>
      <c r="DA17" s="184" t="n">
        <f aca="false">CO17/(BQ17+CO17+DM17+EK17)*100</f>
        <v>68.1606355928369</v>
      </c>
      <c r="DB17" s="184" t="n">
        <f aca="false">CP17/(BR17+CP17+DN17+EL17)*100</f>
        <v>78.2792396224899</v>
      </c>
      <c r="DC17" s="184" t="n">
        <f aca="false">CQ17/(BS17+CQ17+DO17+EM17)*100</f>
        <v>67.2554144012907</v>
      </c>
      <c r="DD17" s="139" t="n">
        <v>4</v>
      </c>
      <c r="DE17" s="172" t="n">
        <v>29</v>
      </c>
      <c r="DF17" s="172" t="n">
        <v>239</v>
      </c>
      <c r="DG17" s="172" t="n">
        <v>659</v>
      </c>
      <c r="DH17" s="172" t="n">
        <v>1702</v>
      </c>
      <c r="DI17" s="172" t="n">
        <v>3557</v>
      </c>
      <c r="DJ17" s="172" t="n">
        <v>5613</v>
      </c>
      <c r="DK17" s="172" t="n">
        <v>8721</v>
      </c>
      <c r="DL17" s="172" t="n">
        <v>9137</v>
      </c>
      <c r="DM17" s="172" t="n">
        <v>11938</v>
      </c>
      <c r="DN17" s="172" t="n">
        <v>54847</v>
      </c>
      <c r="DO17" s="186" t="n">
        <v>61434</v>
      </c>
      <c r="DP17" s="187" t="n">
        <f aca="false">DD17/(CF17+DD17+EB17+BH17)*100</f>
        <v>0.00380894339910109</v>
      </c>
      <c r="DQ17" s="173" t="n">
        <f aca="false">DE17/(CG17+DE17+EC17+BI17)*100</f>
        <v>0.0297710707319577</v>
      </c>
      <c r="DR17" s="173" t="n">
        <f aca="false">DF17/(CH17+DF17+ED17+BJ17)*100</f>
        <v>0.235319601433579</v>
      </c>
      <c r="DS17" s="173" t="n">
        <f aca="false">DG17/(CI17+DG17+EE17+BK17)*100</f>
        <v>0.69927843803056</v>
      </c>
      <c r="DT17" s="173" t="n">
        <f aca="false">DH17/(CJ17+DH17+EF17+BL17)*100</f>
        <v>1.58526135389889</v>
      </c>
      <c r="DU17" s="173" t="n">
        <f aca="false">DI17/(CK17+DI17+EG17+BM17)*100</f>
        <v>3.357719356209</v>
      </c>
      <c r="DV17" s="173" t="n">
        <f aca="false">DJ17/(CL17+DJ17+EH17+BN17)*100</f>
        <v>4.75234950469901</v>
      </c>
      <c r="DW17" s="173" t="n">
        <f aca="false">DK17/(CM17+DK17+EI17+BO17)*100</f>
        <v>7.27611006357523</v>
      </c>
      <c r="DX17" s="173" t="n">
        <f aca="false">DL17/(CN17+DL17+EJ17+BP17)*100</f>
        <v>8.86295735847592</v>
      </c>
      <c r="DY17" s="173" t="n">
        <f aca="false">DM17/(CO17+DM17+EK17+BQ17)*100</f>
        <v>10.8025445430772</v>
      </c>
      <c r="DZ17" s="173" t="n">
        <f aca="false">DN17/(CP17+DN17+EL17+BR17)*100</f>
        <v>9.79436949203997</v>
      </c>
      <c r="EA17" s="188" t="n">
        <f aca="false">DO17/(CQ17+DO17+EM17+BS17)*100</f>
        <v>10.2394437092274</v>
      </c>
      <c r="EB17" s="189" t="n">
        <v>0</v>
      </c>
      <c r="EC17" s="189" t="n">
        <v>1</v>
      </c>
      <c r="ED17" s="190" t="n">
        <v>2</v>
      </c>
      <c r="EE17" s="190" t="n">
        <v>6</v>
      </c>
      <c r="EF17" s="190" t="n">
        <v>11</v>
      </c>
      <c r="EG17" s="190" t="n">
        <v>125</v>
      </c>
      <c r="EH17" s="190" t="n">
        <v>63</v>
      </c>
      <c r="EI17" s="190" t="n">
        <v>509</v>
      </c>
      <c r="EJ17" s="190" t="n">
        <v>162</v>
      </c>
      <c r="EK17" s="190" t="n">
        <v>1047</v>
      </c>
      <c r="EL17" s="190" t="n">
        <v>22968</v>
      </c>
      <c r="EM17" s="191" t="n">
        <v>93775</v>
      </c>
      <c r="EN17" s="192" t="n">
        <f aca="false">EB17/(EB17+DD17+CF17+BH17)*100</f>
        <v>0</v>
      </c>
      <c r="EO17" s="173" t="n">
        <f aca="false">EC17/(EC17+DE17+CG17+BI17)*100</f>
        <v>0.00102658864592958</v>
      </c>
      <c r="EP17" s="173" t="n">
        <f aca="false">ED17/(ED17+DF17+CH17+BJ17)*100</f>
        <v>0.00196920168563664</v>
      </c>
      <c r="EQ17" s="173" t="n">
        <f aca="false">EE17/(EE17+DG17+CI17+BK17)*100</f>
        <v>0.00636672325976231</v>
      </c>
      <c r="ER17" s="173" t="n">
        <f aca="false">EF17/(EF17+DH17+CJ17+BL17)*100</f>
        <v>0.0102455199135651</v>
      </c>
      <c r="ES17" s="173" t="n">
        <f aca="false">EG17/(EG17+DI17+CK17+BM17)*100</f>
        <v>0.117996884882239</v>
      </c>
      <c r="ET17" s="173" t="n">
        <f aca="false">EH17/(EH17+DJ17+CL17+BN17)*100</f>
        <v>0.0533401066802134</v>
      </c>
      <c r="EU17" s="173" t="n">
        <f aca="false">EI17/(EI17+DK17+CM17+BO17)*100</f>
        <v>0.424669191877055</v>
      </c>
      <c r="EV17" s="173" t="n">
        <f aca="false">EJ17/(EJ17+DL17+CN17+BP17)*100</f>
        <v>0.157141194273076</v>
      </c>
      <c r="EW17" s="173" t="n">
        <f aca="false">EK17/(EK17+DM17+CO17+BQ17)*100</f>
        <v>0.947416999212748</v>
      </c>
      <c r="EX17" s="173" t="n">
        <f aca="false">EL17/(EL17+DN17+CP17+BR17)*100</f>
        <v>4.1015384340652</v>
      </c>
      <c r="EY17" s="188" t="n">
        <f aca="false">EM17/(EM17+DO17+CQ17+BS17)*100</f>
        <v>15.6298439599049</v>
      </c>
      <c r="EZ17" s="175" t="n">
        <v>50</v>
      </c>
      <c r="FA17" s="175" t="n">
        <v>157</v>
      </c>
      <c r="FB17" s="176" t="n">
        <v>31.4</v>
      </c>
      <c r="FC17" s="176" t="n">
        <v>29.1</v>
      </c>
      <c r="FD17" s="176" t="n">
        <v>30.9</v>
      </c>
      <c r="FE17" s="176" t="n">
        <v>28.7</v>
      </c>
      <c r="FF17" s="175" t="n">
        <v>17234</v>
      </c>
      <c r="FG17" s="175" t="n">
        <v>17412</v>
      </c>
      <c r="FH17" s="175" t="n">
        <v>2727</v>
      </c>
      <c r="FI17" s="175" t="n">
        <v>2549</v>
      </c>
      <c r="FJ17" s="176" t="n">
        <v>40.48</v>
      </c>
      <c r="FK17" s="176" t="n">
        <v>47.92</v>
      </c>
      <c r="FL17" s="176" t="n">
        <v>29.22</v>
      </c>
      <c r="FM17" s="176" t="n">
        <v>14.25</v>
      </c>
      <c r="FN17" s="194" t="n">
        <v>49.7431160884373</v>
      </c>
      <c r="FO17" s="175" t="n">
        <v>17234</v>
      </c>
      <c r="FP17" s="176" t="n">
        <v>50.2568839115627</v>
      </c>
      <c r="FQ17" s="175" t="n">
        <v>17412</v>
      </c>
      <c r="FR17" s="195" t="n">
        <v>0</v>
      </c>
      <c r="FS17" s="189" t="n">
        <v>0</v>
      </c>
      <c r="FT17" s="175" t="n">
        <v>77</v>
      </c>
      <c r="FU17" s="175" t="n">
        <v>288</v>
      </c>
      <c r="FV17" s="175" t="n">
        <v>968</v>
      </c>
      <c r="FW17" s="175" t="n">
        <v>2325</v>
      </c>
      <c r="FX17" s="175" t="n">
        <v>6263</v>
      </c>
      <c r="FY17" s="175" t="n">
        <v>8213</v>
      </c>
      <c r="FZ17" s="175" t="n">
        <v>6890</v>
      </c>
      <c r="GA17" s="175" t="n">
        <v>5157</v>
      </c>
      <c r="GB17" s="175" t="n">
        <v>2153</v>
      </c>
      <c r="GC17" s="175" t="n">
        <v>1057</v>
      </c>
      <c r="GD17" s="175" t="n">
        <v>598</v>
      </c>
      <c r="GE17" s="175" t="n">
        <v>239</v>
      </c>
      <c r="GF17" s="175" t="n">
        <v>285</v>
      </c>
      <c r="GG17" s="183" t="n">
        <v>133</v>
      </c>
      <c r="GH17" s="179" t="n">
        <v>0</v>
      </c>
      <c r="GI17" s="179" t="n">
        <v>0</v>
      </c>
      <c r="GJ17" s="179" t="n">
        <v>0.446791226645004</v>
      </c>
      <c r="GK17" s="179" t="n">
        <v>1.65403170227429</v>
      </c>
      <c r="GL17" s="179" t="n">
        <v>5.61680399210862</v>
      </c>
      <c r="GM17" s="179" t="n">
        <v>13.3528600964852</v>
      </c>
      <c r="GN17" s="179" t="n">
        <v>36.3409539282813</v>
      </c>
      <c r="GO17" s="179" t="n">
        <v>47.1686193429819</v>
      </c>
      <c r="GP17" s="179" t="n">
        <v>39.9791110595335</v>
      </c>
      <c r="GQ17" s="179" t="n">
        <v>29.6175051688491</v>
      </c>
      <c r="GR17" s="179" t="n">
        <v>12.4927468956713</v>
      </c>
      <c r="GS17" s="179" t="n">
        <v>6.07052607397197</v>
      </c>
      <c r="GT17" s="179" t="n">
        <v>3.46988511082743</v>
      </c>
      <c r="GU17" s="179" t="n">
        <v>1.37261658626235</v>
      </c>
      <c r="GV17" s="179" t="n">
        <v>1.65370778693281</v>
      </c>
      <c r="GW17" s="181" t="n">
        <v>0.763841029175282</v>
      </c>
      <c r="GX17" s="174" t="n">
        <v>105</v>
      </c>
      <c r="GY17" s="175" t="n">
        <v>1239</v>
      </c>
      <c r="GZ17" s="175" t="n">
        <v>6430</v>
      </c>
      <c r="HA17" s="175" t="n">
        <v>6430</v>
      </c>
      <c r="HB17" s="179" t="n">
        <v>11.29</v>
      </c>
      <c r="HC17" s="179" t="n">
        <v>11.14</v>
      </c>
      <c r="HD17" s="175" t="n">
        <v>3860</v>
      </c>
      <c r="HE17" s="175" t="n">
        <v>3975</v>
      </c>
      <c r="HF17" s="175" t="n">
        <v>1547</v>
      </c>
      <c r="HG17" s="199" t="n">
        <v>0</v>
      </c>
      <c r="HH17" s="179" t="n">
        <v>41.142613515242</v>
      </c>
      <c r="HI17" s="179" t="n">
        <v>42.3683649541676</v>
      </c>
      <c r="HJ17" s="179" t="n">
        <v>16.4890215305905</v>
      </c>
      <c r="HK17" s="196" t="n">
        <v>0</v>
      </c>
      <c r="HL17" s="178" t="n">
        <v>26.3</v>
      </c>
      <c r="HM17" s="179" t="n">
        <v>32.2</v>
      </c>
      <c r="HN17" s="179" t="n">
        <v>1104</v>
      </c>
      <c r="HO17" s="179" t="n">
        <v>1088.5</v>
      </c>
      <c r="HP17" s="179" t="n">
        <v>71</v>
      </c>
      <c r="HQ17" s="181" t="n">
        <v>98.7838060686016</v>
      </c>
      <c r="HR17" s="176" t="n">
        <v>0.6</v>
      </c>
      <c r="HS17" s="176" t="n">
        <v>3</v>
      </c>
      <c r="HT17" s="176" t="n">
        <v>7.7</v>
      </c>
      <c r="HU17" s="176" t="n">
        <v>22.2</v>
      </c>
      <c r="HV17" s="176" t="n">
        <v>45.3</v>
      </c>
      <c r="HW17" s="176" t="n">
        <v>71.3</v>
      </c>
      <c r="HX17" s="176" t="n">
        <v>87.9</v>
      </c>
      <c r="HY17" s="176" t="n">
        <v>85.8</v>
      </c>
      <c r="HZ17" s="176" t="n">
        <v>56.2</v>
      </c>
      <c r="IA17" s="176" t="n">
        <v>31.4</v>
      </c>
      <c r="IB17" s="176" t="n">
        <v>17.3</v>
      </c>
      <c r="IC17" s="176" t="n">
        <v>3.8</v>
      </c>
      <c r="ID17" s="176" t="n">
        <v>4.1</v>
      </c>
      <c r="IE17" s="176" t="n">
        <v>0.2</v>
      </c>
      <c r="IF17" s="176" t="n">
        <v>1.7</v>
      </c>
      <c r="IG17" s="196" t="n">
        <v>0</v>
      </c>
      <c r="IH17" s="139" t="n">
        <v>11962</v>
      </c>
      <c r="II17" s="172" t="n">
        <v>11177</v>
      </c>
      <c r="IJ17" s="172" t="n">
        <v>477</v>
      </c>
      <c r="IK17" s="172" t="n">
        <v>406</v>
      </c>
      <c r="IL17" s="172" t="n">
        <v>4</v>
      </c>
      <c r="IM17" s="172" t="n">
        <v>1</v>
      </c>
      <c r="IN17" s="172" t="n">
        <v>12180</v>
      </c>
      <c r="IO17" s="172" t="n">
        <v>11241</v>
      </c>
      <c r="IP17" s="172" t="n">
        <v>388</v>
      </c>
      <c r="IQ17" s="172" t="n">
        <v>426</v>
      </c>
      <c r="IR17" s="172" t="n">
        <v>8</v>
      </c>
      <c r="IS17" s="186" t="n">
        <v>13</v>
      </c>
      <c r="IT17" s="194" t="n">
        <v>96.134372739693</v>
      </c>
      <c r="IU17" s="176" t="n">
        <v>96.4865331491713</v>
      </c>
      <c r="IV17" s="176" t="n">
        <v>3.8334806718637</v>
      </c>
      <c r="IW17" s="176" t="n">
        <v>3.50483425414365</v>
      </c>
      <c r="IX17" s="176" t="n">
        <v>0.0321465884433015</v>
      </c>
      <c r="IY17" s="176" t="n">
        <v>0.00863259668508287</v>
      </c>
      <c r="IZ17" s="176" t="n">
        <v>96.851145038168</v>
      </c>
      <c r="JA17" s="176" t="n">
        <v>96.2414383561644</v>
      </c>
      <c r="JB17" s="176" t="n">
        <v>3.0852417302799</v>
      </c>
      <c r="JC17" s="176" t="n">
        <v>3.6472602739726</v>
      </c>
      <c r="JD17" s="176" t="n">
        <v>0.0636132315521629</v>
      </c>
      <c r="JE17" s="177" t="n">
        <v>0.111301369863014</v>
      </c>
      <c r="JF17" s="174" t="n">
        <v>12653</v>
      </c>
      <c r="JG17" s="175" t="n">
        <v>253</v>
      </c>
      <c r="JH17" s="175" t="n">
        <v>1466</v>
      </c>
      <c r="JI17" s="175" t="n">
        <v>4773</v>
      </c>
      <c r="JJ17" s="175" t="n">
        <v>4884</v>
      </c>
      <c r="JK17" s="175" t="n">
        <v>1140</v>
      </c>
      <c r="JL17" s="175" t="n">
        <v>128</v>
      </c>
      <c r="JM17" s="175" t="n">
        <v>9</v>
      </c>
      <c r="JN17" s="175" t="n">
        <v>9233</v>
      </c>
      <c r="JO17" s="175" t="n">
        <v>1949</v>
      </c>
      <c r="JP17" s="183" t="n">
        <v>310</v>
      </c>
      <c r="JQ17" s="179" t="n">
        <v>52.4042244771174</v>
      </c>
      <c r="JR17" s="179" t="n">
        <v>1.04783599088838</v>
      </c>
      <c r="JS17" s="179" t="n">
        <v>6.07165044522676</v>
      </c>
      <c r="JT17" s="179" t="n">
        <v>19.7680679229654</v>
      </c>
      <c r="JU17" s="179" t="n">
        <v>20.2277904328018</v>
      </c>
      <c r="JV17" s="179" t="n">
        <v>4.72147442534686</v>
      </c>
      <c r="JW17" s="179" t="n">
        <v>0.530130461793332</v>
      </c>
      <c r="JX17" s="179" t="n">
        <v>0.0372747980948436</v>
      </c>
      <c r="JY17" s="179" t="n">
        <v>38.2398012010768</v>
      </c>
      <c r="JZ17" s="179" t="n">
        <v>8.07206460965003</v>
      </c>
      <c r="KA17" s="179" t="n">
        <v>1.28390971215573</v>
      </c>
      <c r="KB17" s="139" t="n">
        <v>860512</v>
      </c>
      <c r="KC17" s="172" t="n">
        <v>628232</v>
      </c>
      <c r="KD17" s="172" t="n">
        <v>232280</v>
      </c>
      <c r="KE17" s="173" t="n">
        <v>270.46</v>
      </c>
      <c r="KF17" s="172" t="n">
        <v>74186</v>
      </c>
      <c r="KG17" s="173" t="n">
        <f aca="false">KF17/$KB17*100</f>
        <v>8.62114648023502</v>
      </c>
      <c r="KH17" s="172" t="n">
        <v>137637</v>
      </c>
      <c r="KI17" s="173" t="n">
        <f aca="false">KH17/$KB17*100</f>
        <v>15.9947798519951</v>
      </c>
      <c r="KJ17" s="172" t="n">
        <v>83353</v>
      </c>
      <c r="KK17" s="173" t="n">
        <f aca="false">KJ17/$KB17*100</f>
        <v>9.68644249005243</v>
      </c>
      <c r="KL17" s="172" t="n">
        <v>361954</v>
      </c>
      <c r="KM17" s="173" t="n">
        <f aca="false">KL17/$KB17*100</f>
        <v>42.0626324792682</v>
      </c>
      <c r="KN17" s="172" t="n">
        <v>6841</v>
      </c>
      <c r="KO17" s="173" t="n">
        <v>0.794991818824142</v>
      </c>
      <c r="KP17" s="172" t="n">
        <v>142270</v>
      </c>
      <c r="KQ17" s="173" t="n">
        <f aca="false">KP17/$KB17*100</f>
        <v>16.533180246179</v>
      </c>
      <c r="KR17" s="172" t="n">
        <v>54272</v>
      </c>
      <c r="KS17" s="173" t="n">
        <f aca="false">KR17/$KB17*100</f>
        <v>6.30694284333048</v>
      </c>
      <c r="KT17" s="172" t="n">
        <v>587577</v>
      </c>
      <c r="KU17" s="185" t="n">
        <f aca="false">KT17/$KB17*100</f>
        <v>68.2822552154996</v>
      </c>
      <c r="KV17" s="198" t="n">
        <v>14862</v>
      </c>
      <c r="KW17" s="199" t="n">
        <v>15877</v>
      </c>
      <c r="KX17" s="199" t="n">
        <v>9325</v>
      </c>
      <c r="KY17" s="199" t="n">
        <v>6668</v>
      </c>
      <c r="KZ17" s="199" t="n">
        <v>441</v>
      </c>
      <c r="LA17" s="199" t="n">
        <v>855</v>
      </c>
      <c r="LB17" s="199" t="n">
        <v>5096</v>
      </c>
      <c r="LC17" s="196" t="n">
        <v>8354</v>
      </c>
      <c r="LD17" s="200" t="s">
        <v>488</v>
      </c>
      <c r="LE17" s="182" t="s">
        <v>488</v>
      </c>
      <c r="LF17" s="182" t="s">
        <v>488</v>
      </c>
      <c r="LG17" s="182" t="s">
        <v>488</v>
      </c>
      <c r="LH17" s="182" t="s">
        <v>488</v>
      </c>
      <c r="LI17" s="182" t="s">
        <v>488</v>
      </c>
      <c r="LJ17" s="182" t="s">
        <v>488</v>
      </c>
      <c r="LK17" s="182" t="s">
        <v>488</v>
      </c>
      <c r="LL17" s="182" t="s">
        <v>488</v>
      </c>
      <c r="LM17" s="182" t="s">
        <v>488</v>
      </c>
      <c r="LN17" s="182" t="s">
        <v>488</v>
      </c>
      <c r="LO17" s="182" t="s">
        <v>488</v>
      </c>
      <c r="LP17" s="182" t="s">
        <v>488</v>
      </c>
      <c r="LQ17" s="182" t="s">
        <v>488</v>
      </c>
      <c r="LR17" s="182" t="s">
        <v>488</v>
      </c>
      <c r="LS17" s="182" t="s">
        <v>488</v>
      </c>
      <c r="LT17" s="182" t="s">
        <v>488</v>
      </c>
      <c r="LU17" s="182" t="s">
        <v>488</v>
      </c>
      <c r="LV17" s="182" t="s">
        <v>488</v>
      </c>
      <c r="LW17" s="182" t="s">
        <v>488</v>
      </c>
      <c r="LX17" s="182" t="s">
        <v>488</v>
      </c>
      <c r="LY17" s="182" t="s">
        <v>488</v>
      </c>
      <c r="LZ17" s="182" t="s">
        <v>488</v>
      </c>
      <c r="MA17" s="201" t="s">
        <v>488</v>
      </c>
      <c r="MB17" s="200" t="n">
        <v>4067</v>
      </c>
      <c r="MC17" s="182" t="n">
        <v>4271</v>
      </c>
      <c r="MD17" s="182" t="n">
        <v>3798</v>
      </c>
      <c r="ME17" s="182" t="n">
        <v>4414</v>
      </c>
      <c r="MF17" s="182" t="n">
        <v>2566</v>
      </c>
      <c r="MG17" s="182" t="n">
        <v>3019</v>
      </c>
      <c r="MH17" s="182" t="n">
        <v>1477</v>
      </c>
      <c r="MI17" s="182" t="n">
        <v>2069</v>
      </c>
      <c r="MJ17" s="182" t="n">
        <v>186</v>
      </c>
      <c r="MK17" s="182" t="n">
        <v>207</v>
      </c>
      <c r="ML17" s="182" t="n">
        <v>254</v>
      </c>
      <c r="MM17" s="182" t="n">
        <v>292</v>
      </c>
      <c r="MN17" s="182" t="n">
        <v>99</v>
      </c>
      <c r="MO17" s="182" t="n">
        <v>151</v>
      </c>
      <c r="MP17" s="182" t="n">
        <v>80</v>
      </c>
      <c r="MQ17" s="182" t="n">
        <v>83</v>
      </c>
      <c r="MR17" s="182" t="n">
        <v>16</v>
      </c>
      <c r="MS17" s="182" t="n">
        <v>39</v>
      </c>
      <c r="MT17" s="182" t="n">
        <v>50</v>
      </c>
      <c r="MU17" s="182" t="n">
        <v>70</v>
      </c>
      <c r="MV17" s="182" t="n">
        <v>8</v>
      </c>
      <c r="MW17" s="182" t="n">
        <v>19</v>
      </c>
      <c r="MX17" s="182" t="n">
        <v>197</v>
      </c>
      <c r="MY17" s="182" t="n">
        <v>272</v>
      </c>
      <c r="MZ17" s="182" t="n">
        <v>4</v>
      </c>
      <c r="NA17" s="182" t="n">
        <v>5</v>
      </c>
      <c r="NB17" s="182" t="n">
        <v>141</v>
      </c>
      <c r="NC17" s="182" t="n">
        <v>211</v>
      </c>
      <c r="ND17" s="182" t="n">
        <v>0</v>
      </c>
      <c r="NE17" s="182" t="n">
        <v>0</v>
      </c>
      <c r="NF17" s="182" t="n">
        <v>0</v>
      </c>
      <c r="NG17" s="182" t="n">
        <v>0</v>
      </c>
      <c r="NH17" s="182" t="n">
        <v>347</v>
      </c>
      <c r="NI17" s="201" t="n">
        <v>405</v>
      </c>
      <c r="NJ17" s="234" t="n">
        <v>1058</v>
      </c>
      <c r="NK17" s="236" t="n">
        <v>1120</v>
      </c>
      <c r="NL17" s="236" t="n">
        <v>725</v>
      </c>
      <c r="NM17" s="236" t="n">
        <v>570</v>
      </c>
      <c r="NN17" s="236" t="n">
        <v>693</v>
      </c>
      <c r="NO17" s="236" t="n">
        <v>545</v>
      </c>
      <c r="NP17" s="236" t="n">
        <v>31</v>
      </c>
      <c r="NQ17" s="236" t="n">
        <v>25</v>
      </c>
      <c r="NR17" s="236" t="n">
        <v>334</v>
      </c>
      <c r="NS17" s="236" t="n">
        <v>550</v>
      </c>
      <c r="NT17" s="185" t="n">
        <f aca="false">NM17/(NL17+NM17)*100</f>
        <v>44.015444015444</v>
      </c>
      <c r="NU17" s="245" t="n">
        <v>68.5</v>
      </c>
      <c r="NV17" s="245" t="n">
        <v>50.9</v>
      </c>
      <c r="NW17" s="245" t="n">
        <v>28</v>
      </c>
      <c r="NX17" s="245" t="n">
        <v>32.2</v>
      </c>
      <c r="NY17" s="245" t="n">
        <v>94.4</v>
      </c>
      <c r="NZ17" s="245" t="n">
        <v>76.6</v>
      </c>
      <c r="OA17" s="245" t="n">
        <v>77.6</v>
      </c>
      <c r="OB17" s="245" t="n">
        <v>44.4</v>
      </c>
      <c r="OC17" s="245" t="n">
        <v>12.4</v>
      </c>
      <c r="OD17" s="245" t="n">
        <v>3.9</v>
      </c>
      <c r="OE17" s="245" t="n">
        <v>60.5</v>
      </c>
      <c r="OF17" s="245" t="n">
        <v>60.1</v>
      </c>
      <c r="OG17" s="245" t="n">
        <v>75.9</v>
      </c>
      <c r="OH17" s="245" t="n">
        <v>49.5</v>
      </c>
      <c r="OI17" s="245" t="n">
        <v>52.8</v>
      </c>
      <c r="OJ17" s="246" t="n">
        <v>32.8</v>
      </c>
      <c r="OK17" s="247" t="n">
        <v>2.69</v>
      </c>
      <c r="OL17" s="248" t="n">
        <v>0.83</v>
      </c>
      <c r="OM17" s="208" t="n">
        <v>27.73</v>
      </c>
      <c r="ON17" s="208" t="n">
        <v>13.09</v>
      </c>
      <c r="OO17" s="208" t="n">
        <v>0.02</v>
      </c>
      <c r="OP17" s="208" t="n">
        <v>0.01</v>
      </c>
      <c r="OQ17" s="208" t="n">
        <v>20.25</v>
      </c>
      <c r="OR17" s="208" t="n">
        <v>11.89</v>
      </c>
      <c r="OS17" s="208" t="n">
        <v>0.26</v>
      </c>
      <c r="OT17" s="208" t="n">
        <v>0.03</v>
      </c>
      <c r="OU17" s="208" t="n">
        <v>0.47</v>
      </c>
      <c r="OV17" s="208" t="n">
        <v>0.23</v>
      </c>
      <c r="OW17" s="208" t="n">
        <v>6.73</v>
      </c>
      <c r="OX17" s="214" t="n">
        <v>0.93</v>
      </c>
      <c r="OY17" s="208" t="n">
        <v>25.59</v>
      </c>
      <c r="OZ17" s="208" t="n">
        <v>30.07</v>
      </c>
      <c r="PA17" s="208" t="n">
        <v>8.26</v>
      </c>
      <c r="PB17" s="208" t="n">
        <v>8.68</v>
      </c>
      <c r="PC17" s="208" t="n">
        <v>2.28</v>
      </c>
      <c r="PD17" s="208" t="n">
        <v>0.57</v>
      </c>
      <c r="PE17" s="208" t="n">
        <v>2.59</v>
      </c>
      <c r="PF17" s="208" t="n">
        <v>3.72</v>
      </c>
      <c r="PG17" s="208" t="n">
        <v>0.98</v>
      </c>
      <c r="PH17" s="208" t="n">
        <v>0.63</v>
      </c>
      <c r="PI17" s="208" t="n">
        <v>1.16</v>
      </c>
      <c r="PJ17" s="208" t="n">
        <v>2.13</v>
      </c>
      <c r="PK17" s="208" t="n">
        <v>1.35</v>
      </c>
      <c r="PL17" s="208" t="n">
        <v>1.54</v>
      </c>
      <c r="PM17" s="208" t="n">
        <v>1.83</v>
      </c>
      <c r="PN17" s="208" t="n">
        <v>4.02</v>
      </c>
      <c r="PO17" s="208" t="n">
        <f aca="false">OY17-PA17-PC17-PE17-PG17-PI17-PK17-PM17</f>
        <v>7.14</v>
      </c>
      <c r="PP17" s="208" t="n">
        <f aca="false">OZ17-PB17-PD17-PF17-PH17-PJ17-PL17-PN17</f>
        <v>8.78000000000001</v>
      </c>
      <c r="PQ17" s="247" t="n">
        <v>2.69</v>
      </c>
      <c r="PR17" s="248" t="n">
        <v>0.54</v>
      </c>
      <c r="PS17" s="208" t="n">
        <v>4.45</v>
      </c>
      <c r="PT17" s="208" t="n">
        <v>5.34</v>
      </c>
      <c r="PU17" s="208" t="n">
        <v>10.93</v>
      </c>
      <c r="PV17" s="208" t="n">
        <v>7.46</v>
      </c>
      <c r="PW17" s="208" t="n">
        <v>2.02</v>
      </c>
      <c r="PX17" s="208" t="n">
        <v>10.01</v>
      </c>
      <c r="PY17" s="208" t="n">
        <v>8.95</v>
      </c>
      <c r="PZ17" s="208" t="n">
        <v>11.43</v>
      </c>
      <c r="QA17" s="208" t="n">
        <v>2.66</v>
      </c>
      <c r="QB17" s="208" t="n">
        <v>0.8</v>
      </c>
      <c r="QC17" s="208" t="n">
        <v>24.32</v>
      </c>
      <c r="QD17" s="214" t="n">
        <v>8.4</v>
      </c>
      <c r="QE17" s="194" t="n">
        <v>56.01</v>
      </c>
      <c r="QF17" s="176" t="n">
        <v>43.99</v>
      </c>
      <c r="QG17" s="176" t="n">
        <v>4.46</v>
      </c>
      <c r="QH17" s="176" t="n">
        <v>0.97</v>
      </c>
      <c r="QI17" s="176" t="n">
        <v>9.45</v>
      </c>
      <c r="QJ17" s="176" t="n">
        <v>3.06</v>
      </c>
      <c r="QK17" s="176" t="n">
        <v>3.93</v>
      </c>
      <c r="QL17" s="176" t="n">
        <v>4.25</v>
      </c>
      <c r="QM17" s="176" t="n">
        <v>35.97</v>
      </c>
      <c r="QN17" s="176" t="n">
        <v>30.43</v>
      </c>
      <c r="QO17" s="176" t="n">
        <v>2.2</v>
      </c>
      <c r="QP17" s="177" t="n">
        <v>5.29</v>
      </c>
      <c r="QQ17" s="217" t="n">
        <v>4.3</v>
      </c>
      <c r="QR17" s="203" t="n">
        <v>4.4</v>
      </c>
      <c r="QS17" s="249" t="n">
        <v>4.7</v>
      </c>
      <c r="QT17" s="249" t="n">
        <v>4</v>
      </c>
      <c r="QU17" s="249" t="n">
        <v>6.5</v>
      </c>
      <c r="QV17" s="249" t="n">
        <v>6.7</v>
      </c>
      <c r="QW17" s="249" t="n">
        <v>3.2</v>
      </c>
      <c r="QX17" s="249" t="n">
        <v>2.4</v>
      </c>
      <c r="QY17" s="249" t="n">
        <v>5.8</v>
      </c>
      <c r="QZ17" s="249" t="n">
        <v>5</v>
      </c>
      <c r="RA17" s="249" t="n">
        <v>4.5</v>
      </c>
      <c r="RB17" s="249" t="n">
        <v>4.9</v>
      </c>
      <c r="RC17" s="249" t="n">
        <v>2.8</v>
      </c>
      <c r="RD17" s="249" t="n">
        <v>2.7</v>
      </c>
      <c r="RE17" s="249" t="n">
        <v>2.2</v>
      </c>
      <c r="RF17" s="249" t="n">
        <v>1.4</v>
      </c>
      <c r="RG17" s="250" t="n">
        <v>12.6</v>
      </c>
      <c r="RH17" s="251" t="n">
        <v>14.6</v>
      </c>
      <c r="RI17" s="251" t="n">
        <v>7.2</v>
      </c>
      <c r="RJ17" s="251" t="n">
        <v>7.6</v>
      </c>
      <c r="RK17" s="251" t="n">
        <v>4.7</v>
      </c>
      <c r="RL17" s="251" t="n">
        <v>4</v>
      </c>
      <c r="RM17" s="251" t="n">
        <v>3.8</v>
      </c>
      <c r="RN17" s="251" t="n">
        <v>2</v>
      </c>
      <c r="RO17" s="251" t="n">
        <v>3.2</v>
      </c>
      <c r="RP17" s="251" t="n">
        <v>1.8</v>
      </c>
      <c r="RQ17" s="251" t="n">
        <v>2.7</v>
      </c>
      <c r="RR17" s="251" t="n">
        <v>1.9</v>
      </c>
      <c r="RS17" s="251" t="n">
        <v>2.2</v>
      </c>
      <c r="RT17" s="251" t="n">
        <v>1.1</v>
      </c>
      <c r="RU17" s="251" t="n">
        <v>1.9</v>
      </c>
      <c r="RV17" s="251" t="n">
        <v>2</v>
      </c>
      <c r="RW17" s="251" t="n">
        <v>1.2</v>
      </c>
      <c r="RX17" s="251" t="s">
        <v>505</v>
      </c>
      <c r="RY17" s="251" t="s">
        <v>505</v>
      </c>
      <c r="RZ17" s="252" t="s">
        <v>505</v>
      </c>
      <c r="SA17" s="172" t="n">
        <v>10840</v>
      </c>
      <c r="SB17" s="172" t="n">
        <v>10251</v>
      </c>
      <c r="SC17" s="172" t="s">
        <v>489</v>
      </c>
      <c r="SD17" s="172" t="s">
        <v>489</v>
      </c>
      <c r="SE17" s="172" t="n">
        <v>138702</v>
      </c>
      <c r="SF17" s="172" t="n">
        <v>6031</v>
      </c>
      <c r="SG17" s="172" t="n">
        <v>5358</v>
      </c>
      <c r="SH17" s="172" t="s">
        <v>489</v>
      </c>
      <c r="SI17" s="172" t="s">
        <v>489</v>
      </c>
      <c r="SJ17" s="172" t="n">
        <v>28402</v>
      </c>
      <c r="SK17" s="172" t="n">
        <v>318</v>
      </c>
      <c r="SL17" s="173" t="n">
        <f aca="false">100*0.237313432835821</f>
        <v>23.7313432835821</v>
      </c>
      <c r="SM17" s="172" t="n">
        <v>1022</v>
      </c>
      <c r="SN17" s="173" t="n">
        <f aca="false">100*0.762686567164179</f>
        <v>76.2686567164179</v>
      </c>
      <c r="SO17" s="173" t="s">
        <v>488</v>
      </c>
      <c r="SP17" s="173" t="s">
        <v>488</v>
      </c>
      <c r="SQ17" s="173" t="s">
        <v>488</v>
      </c>
      <c r="SR17" s="173" t="s">
        <v>488</v>
      </c>
      <c r="SS17" s="139" t="n">
        <v>93</v>
      </c>
      <c r="ST17" s="172" t="n">
        <v>111</v>
      </c>
      <c r="SU17" s="172" t="n">
        <v>280</v>
      </c>
      <c r="SV17" s="172" t="n">
        <v>286</v>
      </c>
      <c r="SW17" s="172" t="n">
        <v>318</v>
      </c>
      <c r="SX17" s="172" t="n">
        <v>379</v>
      </c>
      <c r="SY17" s="172" t="n">
        <v>1339</v>
      </c>
      <c r="SZ17" s="172" t="n">
        <v>1420</v>
      </c>
      <c r="TA17" s="172" t="n">
        <v>779</v>
      </c>
      <c r="TB17" s="172" t="n">
        <v>707</v>
      </c>
      <c r="TC17" s="172" t="n">
        <v>1854</v>
      </c>
      <c r="TD17" s="172" t="n">
        <v>1620</v>
      </c>
      <c r="TE17" s="172" t="n">
        <v>171</v>
      </c>
      <c r="TF17" s="172" t="n">
        <v>92</v>
      </c>
      <c r="TG17" s="172" t="n">
        <v>6</v>
      </c>
      <c r="TH17" s="172" t="n">
        <v>0</v>
      </c>
      <c r="TI17" s="172" t="n">
        <v>18</v>
      </c>
      <c r="TJ17" s="172" t="n">
        <v>23</v>
      </c>
      <c r="TK17" s="204" t="n">
        <v>39</v>
      </c>
      <c r="TL17" s="172" t="n">
        <v>2588</v>
      </c>
      <c r="TM17" s="172" t="n">
        <v>2739</v>
      </c>
      <c r="TN17" s="172" t="n">
        <v>16042</v>
      </c>
      <c r="TO17" s="172" t="n">
        <v>3120</v>
      </c>
      <c r="TP17" s="172" t="n">
        <v>4320</v>
      </c>
      <c r="TQ17" s="172" t="n">
        <v>266</v>
      </c>
      <c r="TR17" s="172" t="n">
        <v>0</v>
      </c>
      <c r="TS17" s="172" t="n">
        <v>8650</v>
      </c>
      <c r="TT17" s="205" t="n">
        <v>42</v>
      </c>
      <c r="TU17" s="172" t="n">
        <v>36</v>
      </c>
      <c r="TV17" s="172" t="n">
        <v>48</v>
      </c>
      <c r="TW17" s="172" t="n">
        <v>147</v>
      </c>
      <c r="TX17" s="172" t="n">
        <v>149</v>
      </c>
      <c r="TY17" s="172" t="n">
        <v>199</v>
      </c>
      <c r="TZ17" s="172" t="n">
        <v>204</v>
      </c>
      <c r="UA17" s="172" t="n">
        <v>785</v>
      </c>
      <c r="UB17" s="172" t="n">
        <v>798</v>
      </c>
      <c r="UC17" s="172" t="n">
        <v>399</v>
      </c>
      <c r="UD17" s="172" t="n">
        <v>344</v>
      </c>
      <c r="UE17" s="172" t="n">
        <v>962</v>
      </c>
      <c r="UF17" s="172" t="n">
        <v>749</v>
      </c>
      <c r="UG17" s="172" t="n">
        <v>67</v>
      </c>
      <c r="UH17" s="172" t="n">
        <v>32</v>
      </c>
      <c r="UI17" s="172" t="n">
        <v>2</v>
      </c>
      <c r="UJ17" s="172" t="n">
        <v>0</v>
      </c>
      <c r="UK17" s="172" t="n">
        <v>7</v>
      </c>
      <c r="UL17" s="205" t="n">
        <v>11</v>
      </c>
      <c r="UM17" s="172" t="n">
        <v>14</v>
      </c>
      <c r="UN17" s="172" t="n">
        <v>289</v>
      </c>
      <c r="UO17" s="172" t="n">
        <v>260</v>
      </c>
      <c r="UP17" s="172" t="n">
        <v>3463</v>
      </c>
      <c r="UQ17" s="172" t="n">
        <v>349</v>
      </c>
      <c r="UR17" s="172" t="n">
        <v>337</v>
      </c>
      <c r="US17" s="172" t="n">
        <v>28</v>
      </c>
      <c r="UT17" s="172" t="n">
        <v>0</v>
      </c>
      <c r="UU17" s="172" t="n">
        <v>1451</v>
      </c>
      <c r="UV17" s="186" t="n">
        <v>12</v>
      </c>
      <c r="UW17" s="172" t="n">
        <v>0</v>
      </c>
      <c r="UX17" s="172" t="n">
        <v>1</v>
      </c>
      <c r="UY17" s="172" t="n">
        <v>170</v>
      </c>
      <c r="UZ17" s="172" t="n">
        <v>176</v>
      </c>
      <c r="VA17" s="172" t="n">
        <v>896</v>
      </c>
      <c r="VB17" s="172" t="n">
        <v>1170</v>
      </c>
      <c r="VC17" s="172" t="n">
        <v>1538</v>
      </c>
      <c r="VD17" s="172" t="n">
        <v>1134</v>
      </c>
      <c r="VE17" s="172" t="n">
        <v>886</v>
      </c>
      <c r="VF17" s="172" t="n">
        <v>693</v>
      </c>
      <c r="VG17" s="172" t="n">
        <v>409</v>
      </c>
      <c r="VH17" s="172" t="n">
        <v>457</v>
      </c>
      <c r="VI17" s="172" t="n">
        <v>254</v>
      </c>
      <c r="VJ17" s="172" t="n">
        <v>362</v>
      </c>
      <c r="VK17" s="172" t="n">
        <v>265</v>
      </c>
      <c r="VL17" s="172" t="n">
        <v>263</v>
      </c>
      <c r="VM17" s="172" t="n">
        <v>178</v>
      </c>
      <c r="VN17" s="172" t="n">
        <v>227</v>
      </c>
      <c r="VO17" s="172" t="n">
        <v>160</v>
      </c>
      <c r="VP17" s="172" t="n">
        <v>102</v>
      </c>
      <c r="VQ17" s="172" t="n">
        <v>75</v>
      </c>
      <c r="VR17" s="172" t="n">
        <v>44</v>
      </c>
      <c r="VS17" s="172" t="n">
        <v>25</v>
      </c>
      <c r="VT17" s="172" t="n">
        <v>6</v>
      </c>
      <c r="VU17" s="172" t="n">
        <v>2</v>
      </c>
      <c r="VV17" s="205" t="n">
        <v>3</v>
      </c>
      <c r="VW17" s="172" t="s">
        <v>488</v>
      </c>
      <c r="VX17" s="172" t="s">
        <v>488</v>
      </c>
      <c r="VY17" s="205" t="n">
        <v>37806</v>
      </c>
      <c r="VZ17" s="172" t="n">
        <v>0</v>
      </c>
      <c r="WA17" s="172" t="n">
        <v>0</v>
      </c>
      <c r="WB17" s="172" t="n">
        <v>101</v>
      </c>
      <c r="WC17" s="172" t="n">
        <v>99</v>
      </c>
      <c r="WD17" s="172" t="n">
        <v>498</v>
      </c>
      <c r="WE17" s="172" t="n">
        <v>594</v>
      </c>
      <c r="WF17" s="172" t="n">
        <v>861</v>
      </c>
      <c r="WG17" s="172" t="n">
        <v>592</v>
      </c>
      <c r="WH17" s="172" t="n">
        <v>488</v>
      </c>
      <c r="WI17" s="172" t="n">
        <v>371</v>
      </c>
      <c r="WJ17" s="172" t="n">
        <v>210</v>
      </c>
      <c r="WK17" s="172" t="n">
        <v>241</v>
      </c>
      <c r="WL17" s="172" t="n">
        <v>135</v>
      </c>
      <c r="WM17" s="172" t="n">
        <v>165</v>
      </c>
      <c r="WN17" s="172" t="n">
        <v>130</v>
      </c>
      <c r="WO17" s="172" t="n">
        <v>120</v>
      </c>
      <c r="WP17" s="172" t="n">
        <v>72</v>
      </c>
      <c r="WQ17" s="172" t="n">
        <v>98</v>
      </c>
      <c r="WR17" s="172" t="n">
        <v>66</v>
      </c>
      <c r="WS17" s="172" t="n">
        <v>39</v>
      </c>
      <c r="WT17" s="172" t="n">
        <v>34</v>
      </c>
      <c r="WU17" s="172" t="n">
        <v>14</v>
      </c>
      <c r="WV17" s="172" t="n">
        <v>8</v>
      </c>
      <c r="WW17" s="172" t="n">
        <v>1</v>
      </c>
      <c r="WX17" s="172" t="n">
        <v>1</v>
      </c>
      <c r="WY17" s="205" t="n">
        <v>1</v>
      </c>
      <c r="WZ17" s="172" t="s">
        <v>488</v>
      </c>
      <c r="XA17" s="172" t="s">
        <v>488</v>
      </c>
      <c r="XB17" s="186" t="n">
        <v>6203</v>
      </c>
      <c r="XC17" s="172" t="n">
        <v>1</v>
      </c>
      <c r="XD17" s="172" t="n">
        <v>0</v>
      </c>
      <c r="XE17" s="172" t="n">
        <v>74</v>
      </c>
      <c r="XF17" s="172" t="n">
        <v>25</v>
      </c>
      <c r="XG17" s="172" t="n">
        <v>593</v>
      </c>
      <c r="XH17" s="172" t="n">
        <v>261</v>
      </c>
      <c r="XI17" s="172" t="n">
        <v>969</v>
      </c>
      <c r="XJ17" s="172" t="n">
        <v>918</v>
      </c>
      <c r="XK17" s="172" t="n">
        <v>398</v>
      </c>
      <c r="XL17" s="172" t="n">
        <v>1181</v>
      </c>
      <c r="XM17" s="172" t="n">
        <v>473</v>
      </c>
      <c r="XN17" s="172" t="n">
        <v>605</v>
      </c>
      <c r="XO17" s="172" t="n">
        <v>28</v>
      </c>
      <c r="XP17" s="172" t="n">
        <v>9</v>
      </c>
      <c r="XQ17" s="172" t="n">
        <v>338</v>
      </c>
      <c r="XR17" s="172" t="n">
        <v>108</v>
      </c>
      <c r="XS17" s="172" t="n">
        <v>796</v>
      </c>
      <c r="XT17" s="172" t="n">
        <v>322</v>
      </c>
      <c r="XU17" s="172" t="n">
        <v>1188</v>
      </c>
      <c r="XV17" s="205" t="n">
        <v>1209</v>
      </c>
      <c r="XW17" s="172" t="n">
        <v>0</v>
      </c>
      <c r="XX17" s="172" t="n">
        <v>351</v>
      </c>
      <c r="XY17" s="172" t="n">
        <v>2979</v>
      </c>
      <c r="XZ17" s="172" t="n">
        <v>7900</v>
      </c>
      <c r="YA17" s="172" t="n">
        <v>1017</v>
      </c>
      <c r="YB17" s="172" t="n">
        <v>3543</v>
      </c>
      <c r="YC17" s="172" t="n">
        <v>10</v>
      </c>
      <c r="YD17" s="172" t="n">
        <v>2193</v>
      </c>
      <c r="YE17" s="172" t="n">
        <v>9007</v>
      </c>
      <c r="YF17" s="205" t="n">
        <v>10806</v>
      </c>
      <c r="YG17" s="172" t="n">
        <v>0</v>
      </c>
      <c r="YH17" s="172" t="n">
        <v>0</v>
      </c>
      <c r="YI17" s="172" t="n">
        <v>34</v>
      </c>
      <c r="YJ17" s="172" t="n">
        <v>7</v>
      </c>
      <c r="YK17" s="172" t="n">
        <v>295</v>
      </c>
      <c r="YL17" s="172" t="n">
        <v>95</v>
      </c>
      <c r="YM17" s="172" t="n">
        <v>472</v>
      </c>
      <c r="YN17" s="172" t="n">
        <v>451</v>
      </c>
      <c r="YO17" s="172" t="n">
        <v>179</v>
      </c>
      <c r="YP17" s="172" t="n">
        <v>530</v>
      </c>
      <c r="YQ17" s="172" t="n">
        <v>260</v>
      </c>
      <c r="YR17" s="172" t="n">
        <v>304</v>
      </c>
      <c r="YS17" s="172" t="n">
        <v>6</v>
      </c>
      <c r="YT17" s="172" t="n">
        <v>1</v>
      </c>
      <c r="YU17" s="172" t="n">
        <v>207</v>
      </c>
      <c r="YV17" s="172" t="n">
        <v>61</v>
      </c>
      <c r="YW17" s="172" t="n">
        <v>455</v>
      </c>
      <c r="YX17" s="172" t="n">
        <v>196</v>
      </c>
      <c r="YY17" s="172" t="n">
        <v>696</v>
      </c>
      <c r="YZ17" s="205" t="n">
        <v>690</v>
      </c>
      <c r="ZA17" s="172" t="n">
        <v>0</v>
      </c>
      <c r="ZB17" s="172" t="n">
        <v>42</v>
      </c>
      <c r="ZC17" s="172" t="n">
        <v>197</v>
      </c>
      <c r="ZD17" s="172" t="n">
        <v>916</v>
      </c>
      <c r="ZE17" s="172" t="n">
        <v>191</v>
      </c>
      <c r="ZF17" s="172" t="n">
        <v>694</v>
      </c>
      <c r="ZG17" s="172" t="n">
        <v>1</v>
      </c>
      <c r="ZH17" s="172" t="n">
        <v>149</v>
      </c>
      <c r="ZI17" s="172" t="n">
        <v>2263</v>
      </c>
      <c r="ZJ17" s="172" t="n">
        <v>1750</v>
      </c>
      <c r="ZK17" s="206" t="n">
        <v>2116</v>
      </c>
      <c r="ZL17" s="129" t="n">
        <v>1753</v>
      </c>
      <c r="ZM17" s="129" t="n">
        <v>21</v>
      </c>
      <c r="ZN17" s="119" t="n">
        <v>4</v>
      </c>
      <c r="ZO17" s="253" t="n">
        <v>1019</v>
      </c>
      <c r="ZP17" s="176" t="n">
        <v>97.89</v>
      </c>
      <c r="ZQ17" s="175" t="n">
        <v>22</v>
      </c>
      <c r="ZR17" s="176" t="n">
        <v>2.11</v>
      </c>
      <c r="ZS17" s="174" t="s">
        <v>506</v>
      </c>
      <c r="ZT17" s="172" t="n">
        <v>3</v>
      </c>
      <c r="ZU17" s="179" t="n">
        <f aca="false">ZT17/(ZT17+ZV17)*100</f>
        <v>17.6470588235294</v>
      </c>
      <c r="ZV17" s="172" t="n">
        <v>14</v>
      </c>
      <c r="ZW17" s="179" t="n">
        <f aca="false">ZV17/(ZT17+ZV17)*100</f>
        <v>82.3529411764706</v>
      </c>
      <c r="ZX17" s="172" t="s">
        <v>489</v>
      </c>
      <c r="ZY17" s="179" t="s">
        <v>489</v>
      </c>
      <c r="ZZ17" s="172" t="n">
        <v>2</v>
      </c>
      <c r="AAA17" s="179" t="n">
        <f aca="false">ZZ17/ZZ17*100</f>
        <v>100</v>
      </c>
      <c r="AAB17" s="172" t="n">
        <v>3</v>
      </c>
      <c r="AAC17" s="179" t="n">
        <f aca="false">AAB17/(AAB17+AAD17)*100</f>
        <v>21.4285714285714</v>
      </c>
      <c r="AAD17" s="172" t="n">
        <v>11</v>
      </c>
      <c r="AAE17" s="179" t="n">
        <f aca="false">AAD17/(AAB17+AAD17)*100</f>
        <v>78.5714285714286</v>
      </c>
      <c r="AAF17" s="172" t="s">
        <v>489</v>
      </c>
      <c r="AAG17" s="179" t="s">
        <v>489</v>
      </c>
      <c r="AAH17" s="172" t="n">
        <v>1</v>
      </c>
      <c r="AAI17" s="179" t="n">
        <f aca="false">AAH17/AAH17*100</f>
        <v>100</v>
      </c>
      <c r="AAJ17" s="172" t="s">
        <v>489</v>
      </c>
      <c r="AAK17" s="179" t="s">
        <v>489</v>
      </c>
      <c r="AAL17" s="172" t="s">
        <v>489</v>
      </c>
      <c r="AAM17" s="179" t="s">
        <v>489</v>
      </c>
      <c r="AAN17" s="172" t="s">
        <v>489</v>
      </c>
      <c r="AAO17" s="179" t="s">
        <v>489</v>
      </c>
      <c r="AAP17" s="172" t="s">
        <v>498</v>
      </c>
      <c r="AAQ17" s="179" t="s">
        <v>498</v>
      </c>
      <c r="AAR17" s="210" t="s">
        <v>489</v>
      </c>
      <c r="AAS17" s="211" t="s">
        <v>489</v>
      </c>
      <c r="AAT17" s="211" t="n">
        <v>14</v>
      </c>
      <c r="AAU17" s="240" t="n">
        <v>100</v>
      </c>
      <c r="AAV17" s="241" t="s">
        <v>488</v>
      </c>
      <c r="AAW17" s="254" t="n">
        <v>628232</v>
      </c>
      <c r="AAX17" s="254" t="n">
        <v>232280</v>
      </c>
      <c r="AAY17" s="254" t="n">
        <v>681214</v>
      </c>
      <c r="AAZ17" s="254" t="n">
        <v>507691</v>
      </c>
      <c r="ABA17" s="254" t="n">
        <v>567696</v>
      </c>
      <c r="ABB17" s="254" t="n">
        <v>433018</v>
      </c>
      <c r="ABC17" s="255" t="n">
        <f aca="false">ABB17/ABA17*100</f>
        <v>76.2763873622502</v>
      </c>
      <c r="ABD17" s="254" t="n">
        <f aca="false">1211919/3.67</f>
        <v>330223.160762943</v>
      </c>
      <c r="ABE17" s="254" t="n">
        <f aca="false">981186/2.83</f>
        <v>346708.833922261</v>
      </c>
      <c r="ABF17" s="254" t="n">
        <f aca="false">962271/3.67</f>
        <v>262199.182561308</v>
      </c>
      <c r="ABG17" s="256" t="n">
        <f aca="false">788412/2.83</f>
        <v>278590.812720848</v>
      </c>
      <c r="ABH17" s="254" t="n">
        <v>962271</v>
      </c>
      <c r="ABI17" s="254" t="n">
        <v>788412</v>
      </c>
      <c r="ABJ17" s="254" t="n">
        <v>334439</v>
      </c>
      <c r="ABK17" s="254" t="n">
        <v>310651</v>
      </c>
      <c r="ABL17" s="254" t="n">
        <v>590261</v>
      </c>
      <c r="ABM17" s="254" t="n">
        <v>576364</v>
      </c>
      <c r="ABN17" s="254" t="n">
        <v>806489</v>
      </c>
      <c r="ABO17" s="254" t="n">
        <v>806294</v>
      </c>
      <c r="ABP17" s="254" t="n">
        <v>1059867</v>
      </c>
      <c r="ABQ17" s="254" t="n">
        <v>1063867</v>
      </c>
      <c r="ABR17" s="254" t="n">
        <v>1776937</v>
      </c>
      <c r="ABS17" s="256" t="n">
        <v>1904047</v>
      </c>
      <c r="ABT17" s="172" t="n">
        <v>68899</v>
      </c>
      <c r="ABU17" s="172" t="n">
        <v>26744</v>
      </c>
      <c r="ABV17" s="185" t="n">
        <v>27.96</v>
      </c>
      <c r="ABW17" s="174" t="n">
        <v>255</v>
      </c>
      <c r="ABX17" s="176" t="n">
        <f aca="false">ABW17*100/(ABW17+ABY17)</f>
        <v>26.8421052631579</v>
      </c>
      <c r="ABY17" s="175" t="n">
        <v>695</v>
      </c>
      <c r="ABZ17" s="176" t="n">
        <f aca="false">ABY17*100/(ABY17+ABW17)</f>
        <v>73.1578947368421</v>
      </c>
      <c r="ACA17" s="244" t="n">
        <v>240</v>
      </c>
      <c r="ACB17" s="176" t="n">
        <f aca="false">ACA17*100/(ACA17+ACC17)</f>
        <v>26.9058295964126</v>
      </c>
      <c r="ACC17" s="175" t="n">
        <v>652</v>
      </c>
      <c r="ACD17" s="176" t="n">
        <f aca="false">ACC17*100/(ACC17+ACA17)</f>
        <v>73.0941704035874</v>
      </c>
      <c r="ACE17" s="244" t="n">
        <v>114</v>
      </c>
      <c r="ACF17" s="176" t="n">
        <f aca="false">ACE17*100/ACA17</f>
        <v>47.5</v>
      </c>
      <c r="ACG17" s="175" t="n">
        <v>315</v>
      </c>
      <c r="ACH17" s="177" t="n">
        <f aca="false">ACG17*100/ACC17</f>
        <v>48.3128834355828</v>
      </c>
      <c r="ACI17" s="215" t="s">
        <v>490</v>
      </c>
      <c r="ACJ17" s="215" t="s">
        <v>490</v>
      </c>
      <c r="ACK17" s="215" t="s">
        <v>490</v>
      </c>
      <c r="ACL17" s="215" t="s">
        <v>490</v>
      </c>
      <c r="ACM17" s="215" t="s">
        <v>490</v>
      </c>
      <c r="ACN17" s="215" t="s">
        <v>490</v>
      </c>
      <c r="ACO17" s="215" t="s">
        <v>490</v>
      </c>
      <c r="ACP17" s="215" t="s">
        <v>490</v>
      </c>
      <c r="ACQ17" s="215" t="s">
        <v>490</v>
      </c>
      <c r="ACR17" s="215" t="s">
        <v>490</v>
      </c>
      <c r="ACS17" s="215" t="s">
        <v>490</v>
      </c>
      <c r="ACT17" s="215" t="s">
        <v>490</v>
      </c>
      <c r="ACU17" s="215" t="s">
        <v>490</v>
      </c>
      <c r="ACV17" s="215" t="s">
        <v>490</v>
      </c>
      <c r="ACW17" s="215" t="s">
        <v>490</v>
      </c>
      <c r="ACX17" s="215" t="s">
        <v>490</v>
      </c>
      <c r="ACY17" s="215" t="s">
        <v>490</v>
      </c>
      <c r="ACZ17" s="215" t="s">
        <v>490</v>
      </c>
      <c r="ADA17" s="215" t="s">
        <v>490</v>
      </c>
      <c r="ADB17" s="215" t="s">
        <v>490</v>
      </c>
      <c r="ADC17" s="215" t="s">
        <v>490</v>
      </c>
      <c r="ADD17" s="215" t="s">
        <v>490</v>
      </c>
      <c r="ADE17" s="215" t="s">
        <v>490</v>
      </c>
      <c r="ADF17" s="215" t="s">
        <v>490</v>
      </c>
      <c r="ADG17" s="215" t="s">
        <v>490</v>
      </c>
      <c r="ADH17" s="215" t="s">
        <v>490</v>
      </c>
      <c r="ADI17" s="215" t="s">
        <v>490</v>
      </c>
      <c r="ADJ17" s="215" t="s">
        <v>490</v>
      </c>
      <c r="ADK17" s="174" t="n">
        <v>328</v>
      </c>
      <c r="ADL17" s="175" t="n">
        <v>69</v>
      </c>
      <c r="ADM17" s="176" t="n">
        <f aca="false">ADL17*100/ADK17</f>
        <v>21.0365853658537</v>
      </c>
      <c r="ADN17" s="244" t="n">
        <v>796</v>
      </c>
      <c r="ADO17" s="175" t="n">
        <v>163</v>
      </c>
      <c r="ADP17" s="177" t="n">
        <f aca="false">ADO17*100/ADN17</f>
        <v>20.4773869346734</v>
      </c>
      <c r="ADQ17" s="139" t="s">
        <v>490</v>
      </c>
      <c r="ADR17" s="172" t="s">
        <v>490</v>
      </c>
      <c r="ADS17" s="184" t="s">
        <v>490</v>
      </c>
      <c r="ADT17" s="139" t="n">
        <v>1161</v>
      </c>
      <c r="ADU17" s="172" t="n">
        <v>4529</v>
      </c>
      <c r="ADV17" s="186" t="n">
        <v>79.5957820738137</v>
      </c>
      <c r="ADW17" s="257" t="n">
        <v>0.95</v>
      </c>
      <c r="ADX17" s="233" t="n">
        <v>0.7</v>
      </c>
      <c r="ADY17" s="233" t="n">
        <v>15.62</v>
      </c>
      <c r="ADZ17" s="233" t="n">
        <v>14.53</v>
      </c>
      <c r="AEA17" s="233" t="n">
        <v>0.17</v>
      </c>
      <c r="AEB17" s="233" t="n">
        <v>31.28</v>
      </c>
      <c r="AEC17" s="233" t="n">
        <v>12.12</v>
      </c>
      <c r="AED17" s="233" t="n">
        <v>13.29</v>
      </c>
      <c r="AEE17" s="233" t="n">
        <v>8.92</v>
      </c>
      <c r="AEF17" s="258" t="n">
        <v>2.43</v>
      </c>
      <c r="AEG17" s="139" t="n">
        <v>4516</v>
      </c>
      <c r="AEH17" s="172" t="n">
        <v>2332</v>
      </c>
      <c r="AEI17" s="184" t="n">
        <v>34.053738317757</v>
      </c>
      <c r="AEJ17" s="216" t="s">
        <v>488</v>
      </c>
      <c r="AEK17" s="184" t="s">
        <v>488</v>
      </c>
      <c r="AEL17" s="184" t="n">
        <v>13598</v>
      </c>
      <c r="AEM17" s="184" t="n">
        <v>11764</v>
      </c>
      <c r="AEN17" s="216" t="s">
        <v>488</v>
      </c>
      <c r="AEO17" s="185" t="s">
        <v>488</v>
      </c>
      <c r="AEP17" s="217" t="s">
        <v>488</v>
      </c>
      <c r="AEQ17" s="203" t="s">
        <v>488</v>
      </c>
      <c r="AER17" s="203" t="s">
        <v>488</v>
      </c>
      <c r="AES17" s="203" t="s">
        <v>488</v>
      </c>
      <c r="AET17" s="203" t="s">
        <v>488</v>
      </c>
      <c r="AEU17" s="203" t="s">
        <v>488</v>
      </c>
      <c r="AEV17" s="203" t="s">
        <v>488</v>
      </c>
      <c r="AEW17" s="203" t="s">
        <v>488</v>
      </c>
      <c r="AEX17" s="259" t="s">
        <v>488</v>
      </c>
      <c r="AEY17" s="218"/>
      <c r="AEZ17" s="219"/>
      <c r="AFA17" s="219"/>
      <c r="AFB17" s="220"/>
      <c r="AFC17" s="159"/>
      <c r="AFD17" s="14"/>
      <c r="AFE17" s="14"/>
      <c r="AFF17" s="14"/>
      <c r="AFG17" s="14"/>
      <c r="AFH17" s="14"/>
      <c r="AFI17" s="14"/>
      <c r="AFJ17" s="160"/>
      <c r="AFK17" s="189" t="n">
        <v>451</v>
      </c>
      <c r="AFL17" s="189" t="n">
        <v>145</v>
      </c>
      <c r="AFM17" s="189" t="n">
        <v>103</v>
      </c>
      <c r="AFN17" s="189" t="n">
        <v>2384</v>
      </c>
      <c r="AFO17" s="189" t="n">
        <v>928</v>
      </c>
      <c r="AFP17" s="189" t="n">
        <v>1167</v>
      </c>
      <c r="AFQ17" s="189" t="n">
        <v>111</v>
      </c>
      <c r="AFR17" s="189" t="n">
        <v>40</v>
      </c>
      <c r="AFS17" s="224" t="n">
        <v>59</v>
      </c>
      <c r="AFT17" s="189" t="n">
        <v>1401</v>
      </c>
      <c r="AFU17" s="189" t="n">
        <v>1023</v>
      </c>
      <c r="AFV17" s="189" t="n">
        <v>6251</v>
      </c>
      <c r="AFW17" s="189" t="n">
        <v>16362</v>
      </c>
      <c r="AFX17" s="223" t="n">
        <v>38.2043759931549</v>
      </c>
      <c r="AFY17" s="192" t="n">
        <v>5</v>
      </c>
      <c r="AFZ17" s="189" t="n">
        <v>39</v>
      </c>
      <c r="AGA17" s="189" t="n">
        <v>0</v>
      </c>
      <c r="AGB17" s="189" t="n">
        <v>1</v>
      </c>
      <c r="AGC17" s="189" t="n">
        <v>5</v>
      </c>
      <c r="AGD17" s="189" t="n">
        <v>38</v>
      </c>
      <c r="AGE17" s="189" t="n">
        <v>0</v>
      </c>
      <c r="AGF17" s="189" t="n">
        <v>39</v>
      </c>
      <c r="AGG17" s="189" t="n">
        <v>0</v>
      </c>
      <c r="AGH17" s="189" t="n">
        <v>39</v>
      </c>
      <c r="AGI17" s="189" t="n">
        <v>0</v>
      </c>
      <c r="AGJ17" s="189" t="n">
        <v>14</v>
      </c>
      <c r="AGK17" s="189" t="n">
        <v>0</v>
      </c>
      <c r="AGL17" s="224" t="n">
        <v>15</v>
      </c>
      <c r="AGM17" s="189" t="n">
        <v>36890</v>
      </c>
      <c r="AGN17" s="189" t="n">
        <v>1912</v>
      </c>
      <c r="AGO17" s="189" t="n">
        <v>2302</v>
      </c>
      <c r="AGP17" s="189" t="n">
        <v>2302</v>
      </c>
      <c r="AGQ17" s="189" t="n">
        <v>73804000</v>
      </c>
      <c r="AGR17" s="172" t="s">
        <v>488</v>
      </c>
      <c r="AGS17" s="192" t="n">
        <v>5</v>
      </c>
      <c r="AGT17" s="189" t="n">
        <v>23664</v>
      </c>
      <c r="AGU17" s="189" t="n">
        <v>1</v>
      </c>
      <c r="AGV17" s="189" t="n">
        <v>16</v>
      </c>
      <c r="AGW17" s="225" t="n">
        <v>0.1194</v>
      </c>
      <c r="AGX17" s="189" t="n">
        <v>119</v>
      </c>
      <c r="AGY17" s="225" t="n">
        <v>0.8917</v>
      </c>
      <c r="AGZ17" s="189" t="n">
        <v>201</v>
      </c>
      <c r="AHA17" s="189" t="n">
        <v>1891</v>
      </c>
      <c r="AHB17" s="189" t="s">
        <v>488</v>
      </c>
      <c r="AHC17" s="189" t="s">
        <v>488</v>
      </c>
      <c r="AHD17" s="225" t="n">
        <v>9.60803059273423</v>
      </c>
      <c r="AHE17" s="225" t="n">
        <v>90.3919694072658</v>
      </c>
      <c r="AHF17" s="189" t="n">
        <v>19783</v>
      </c>
      <c r="AHG17" s="189" t="n">
        <v>1509</v>
      </c>
      <c r="AHH17" s="173" t="n">
        <v>11.3086100189489</v>
      </c>
      <c r="AHI17" s="189" t="n">
        <v>4849.97</v>
      </c>
      <c r="AHJ17" s="189" t="s">
        <v>488</v>
      </c>
      <c r="AHK17" s="189" t="s">
        <v>488</v>
      </c>
      <c r="AHL17" s="189" t="s">
        <v>488</v>
      </c>
      <c r="AHM17" s="189" t="s">
        <v>488</v>
      </c>
      <c r="AHN17" s="192" t="n">
        <v>63668</v>
      </c>
      <c r="AHO17" s="189" t="n">
        <v>46958</v>
      </c>
      <c r="AHP17" s="189" t="n">
        <v>593</v>
      </c>
      <c r="AHQ17" s="189" t="n">
        <v>363</v>
      </c>
      <c r="AHR17" s="189" t="n">
        <v>1787</v>
      </c>
      <c r="AHS17" s="189" t="n">
        <v>1087</v>
      </c>
      <c r="AHT17" s="189" t="n">
        <v>1133</v>
      </c>
      <c r="AHU17" s="189" t="n">
        <v>647</v>
      </c>
      <c r="AHV17" s="189" t="n">
        <v>1201</v>
      </c>
      <c r="AHW17" s="189" t="n">
        <v>829</v>
      </c>
      <c r="AHX17" s="189" t="n">
        <v>5571</v>
      </c>
      <c r="AHY17" s="189" t="n">
        <v>3606</v>
      </c>
      <c r="AHZ17" s="189" t="n">
        <v>10516</v>
      </c>
      <c r="AIA17" s="189" t="n">
        <v>6495</v>
      </c>
      <c r="AIB17" s="189" t="n">
        <v>18496</v>
      </c>
      <c r="AIC17" s="189" t="n">
        <v>12148</v>
      </c>
      <c r="AID17" s="189" t="n">
        <v>5393</v>
      </c>
      <c r="AIE17" s="189" t="n">
        <v>4058</v>
      </c>
      <c r="AIF17" s="189" t="n">
        <v>18978</v>
      </c>
      <c r="AIG17" s="189" t="n">
        <v>17725</v>
      </c>
      <c r="AIH17" s="189" t="n">
        <v>784</v>
      </c>
      <c r="AII17" s="189" t="n">
        <v>557</v>
      </c>
      <c r="AIJ17" s="192" t="n">
        <v>9079</v>
      </c>
      <c r="AIK17" s="224" t="n">
        <v>4899</v>
      </c>
      <c r="AIL17" s="199" t="n">
        <v>282</v>
      </c>
      <c r="AIM17" s="199" t="n">
        <v>369</v>
      </c>
      <c r="AIN17" s="199" t="n">
        <v>224</v>
      </c>
      <c r="AIO17" s="199" t="n">
        <v>289</v>
      </c>
      <c r="AIP17" s="199" t="n">
        <v>80</v>
      </c>
      <c r="AIQ17" s="199" t="n">
        <v>96</v>
      </c>
      <c r="AIR17" s="199" t="n">
        <v>50</v>
      </c>
      <c r="AIS17" s="199" t="n">
        <v>67</v>
      </c>
      <c r="AIT17" s="199" t="n">
        <v>2948</v>
      </c>
      <c r="AIU17" s="199" t="n">
        <v>4277</v>
      </c>
      <c r="AIV17" s="199" t="n">
        <v>2664</v>
      </c>
      <c r="AIW17" s="196" t="n">
        <v>3910</v>
      </c>
      <c r="AIX17" s="242" t="n">
        <v>424</v>
      </c>
      <c r="AIY17" s="242" t="n">
        <v>483</v>
      </c>
      <c r="AIZ17" s="242" t="n">
        <v>329</v>
      </c>
      <c r="AJA17" s="242" t="n">
        <v>578</v>
      </c>
      <c r="AJB17" s="242" t="n">
        <v>93</v>
      </c>
      <c r="AJC17" s="242" t="n">
        <v>212</v>
      </c>
      <c r="AJD17" s="242" t="n">
        <v>55</v>
      </c>
      <c r="AJE17" s="242" t="n">
        <v>72</v>
      </c>
      <c r="AJF17" s="242" t="n">
        <v>122</v>
      </c>
      <c r="AJG17" s="242" t="n">
        <v>137</v>
      </c>
      <c r="AJH17" s="242" t="n">
        <v>21</v>
      </c>
      <c r="AJI17" s="242" t="n">
        <v>101</v>
      </c>
      <c r="AJJ17" s="242" t="n">
        <v>3</v>
      </c>
      <c r="AJK17" s="242" t="n">
        <v>13</v>
      </c>
      <c r="AJL17" s="242" t="n">
        <v>3</v>
      </c>
      <c r="AJM17" s="242" t="n">
        <v>9</v>
      </c>
      <c r="AJN17" s="242" t="n">
        <v>12</v>
      </c>
      <c r="AJO17" s="242" t="n">
        <v>8</v>
      </c>
      <c r="AJP17" s="242" t="n">
        <v>0</v>
      </c>
      <c r="AJQ17" s="242" t="n">
        <v>1</v>
      </c>
      <c r="AJR17" s="242" t="n">
        <v>0</v>
      </c>
      <c r="AJS17" s="242" t="n">
        <v>0</v>
      </c>
      <c r="AJT17" s="242" t="n">
        <v>0</v>
      </c>
      <c r="AJU17" s="242" t="n">
        <v>0</v>
      </c>
      <c r="AJV17" s="242" t="n">
        <v>0</v>
      </c>
      <c r="AJW17" s="242" t="n">
        <v>0</v>
      </c>
      <c r="AJX17" s="242" t="n">
        <v>0</v>
      </c>
      <c r="AJY17" s="242" t="n">
        <v>0</v>
      </c>
      <c r="AJZ17" s="242" t="n">
        <v>20</v>
      </c>
      <c r="AKA17" s="242" t="n">
        <v>25</v>
      </c>
      <c r="AKB17" s="139" t="n">
        <v>8136</v>
      </c>
      <c r="AKC17" s="186" t="n">
        <v>9853</v>
      </c>
      <c r="AKD17" s="200" t="s">
        <v>488</v>
      </c>
      <c r="AKE17" s="182" t="n">
        <v>243861</v>
      </c>
      <c r="AKF17" s="260" t="n">
        <v>30.1</v>
      </c>
      <c r="AKG17" s="182" t="s">
        <v>488</v>
      </c>
      <c r="AKH17" s="261" t="n">
        <v>1.4</v>
      </c>
      <c r="AKI17" s="139" t="n">
        <v>16</v>
      </c>
      <c r="AKJ17" s="186" t="n">
        <v>522</v>
      </c>
      <c r="AKK17" s="139" t="n">
        <v>4028</v>
      </c>
      <c r="AKL17" s="172" t="n">
        <v>6424</v>
      </c>
      <c r="AKM17" s="172" t="n">
        <v>203</v>
      </c>
      <c r="AKN17" s="172" t="n">
        <v>510</v>
      </c>
      <c r="AKO17" s="193" t="s">
        <v>488</v>
      </c>
      <c r="AKP17" s="202" t="s">
        <v>488</v>
      </c>
      <c r="AKQ17" s="172" t="n">
        <v>68</v>
      </c>
      <c r="AKR17" s="172" t="n">
        <v>123</v>
      </c>
      <c r="AKS17" s="172" t="n">
        <v>5</v>
      </c>
      <c r="AKT17" s="172" t="n">
        <v>17</v>
      </c>
      <c r="AKU17" s="192" t="n">
        <v>4366</v>
      </c>
      <c r="AKV17" s="189" t="n">
        <v>3953</v>
      </c>
      <c r="AKW17" s="189" t="n">
        <v>10237</v>
      </c>
      <c r="AKX17" s="189" t="n">
        <v>10980</v>
      </c>
      <c r="AKY17" s="189"/>
      <c r="AKZ17" s="189"/>
      <c r="ALA17" s="189"/>
      <c r="ALB17" s="189"/>
      <c r="ALC17" s="189" t="s">
        <v>488</v>
      </c>
      <c r="ALD17" s="189" t="s">
        <v>488</v>
      </c>
      <c r="ALE17" s="189" t="s">
        <v>488</v>
      </c>
      <c r="ALF17" s="224" t="s">
        <v>488</v>
      </c>
      <c r="ALG17" s="227"/>
      <c r="ALT17" s="229"/>
      <c r="ALU17" s="236" t="n">
        <v>69153</v>
      </c>
      <c r="ALV17" s="236" t="n">
        <v>42377</v>
      </c>
      <c r="ALW17" s="236" t="n">
        <v>234138</v>
      </c>
      <c r="ALX17" s="236" t="n">
        <v>243174</v>
      </c>
      <c r="ALY17" s="236" t="n">
        <v>141143</v>
      </c>
      <c r="ALZ17" s="236" t="n">
        <v>149867</v>
      </c>
      <c r="AMA17" s="236" t="n">
        <v>92058</v>
      </c>
      <c r="AMB17" s="236" t="n">
        <v>87045</v>
      </c>
      <c r="AMC17" s="236" t="n">
        <v>298210</v>
      </c>
      <c r="AMD17" s="236" t="n">
        <v>270206</v>
      </c>
      <c r="AME17" s="236" t="n">
        <v>145465</v>
      </c>
      <c r="AMF17" s="236" t="n">
        <v>141322</v>
      </c>
      <c r="AMG17" s="236" t="n">
        <v>108499</v>
      </c>
      <c r="AMH17" s="236" t="n">
        <v>161078</v>
      </c>
      <c r="AMI17" s="236" t="n">
        <v>6465</v>
      </c>
      <c r="AMJ17" s="236" t="n">
        <v>32859</v>
      </c>
    </row>
    <row r="18" s="228" customFormat="true" ht="18" hidden="false" customHeight="true" outlineLevel="0" collapsed="false">
      <c r="A18" s="171" t="s">
        <v>507</v>
      </c>
      <c r="B18" s="171"/>
      <c r="C18" s="139" t="n">
        <v>1333194</v>
      </c>
      <c r="D18" s="172" t="n">
        <v>1351699</v>
      </c>
      <c r="E18" s="173" t="n">
        <v>98.6309821935209</v>
      </c>
      <c r="F18" s="172" t="n">
        <v>523828</v>
      </c>
      <c r="G18" s="172" t="n">
        <v>359109</v>
      </c>
      <c r="H18" s="173" t="n">
        <v>145.868803065365</v>
      </c>
      <c r="I18" s="172" t="n">
        <v>117748</v>
      </c>
      <c r="J18" s="172" t="n">
        <v>111849</v>
      </c>
      <c r="K18" s="173" t="n">
        <v>105.274074868796</v>
      </c>
      <c r="L18" s="174" t="n">
        <v>224249</v>
      </c>
      <c r="M18" s="175" t="n">
        <v>206962</v>
      </c>
      <c r="N18" s="175" t="n">
        <v>993898</v>
      </c>
      <c r="O18" s="175" t="n">
        <v>1016587</v>
      </c>
      <c r="P18" s="175" t="n">
        <v>115047</v>
      </c>
      <c r="Q18" s="175" t="n">
        <v>128150</v>
      </c>
      <c r="R18" s="176" t="n">
        <v>16.8204327352208</v>
      </c>
      <c r="S18" s="176" t="n">
        <v>15.311249028075</v>
      </c>
      <c r="T18" s="176" t="n">
        <v>74.5501404896812</v>
      </c>
      <c r="U18" s="176" t="n">
        <v>75.2080899667751</v>
      </c>
      <c r="V18" s="176" t="n">
        <v>8.629426775098</v>
      </c>
      <c r="W18" s="176" t="n">
        <v>9.48066100514982</v>
      </c>
      <c r="X18" s="176" t="n">
        <v>76.303921583</v>
      </c>
      <c r="Y18" s="177" t="n">
        <v>82.154743735</v>
      </c>
      <c r="Z18" s="178" t="n">
        <v>6.26465211556547</v>
      </c>
      <c r="AA18" s="179" t="n">
        <v>9.10712952594252</v>
      </c>
      <c r="AB18" s="175" t="n">
        <v>14628</v>
      </c>
      <c r="AC18" s="179" t="n">
        <f aca="false">AB18*1000/($C18+$C17)*2</f>
        <v>11.006407613292</v>
      </c>
      <c r="AD18" s="175" t="n">
        <v>13696</v>
      </c>
      <c r="AE18" s="233" t="n">
        <f aca="false">AD18*1000/($D18+$D17)*2</f>
        <v>10.1783628784048</v>
      </c>
      <c r="AF18" s="179" t="n">
        <v>106.804906542056</v>
      </c>
      <c r="AG18" s="175" t="n">
        <v>9062</v>
      </c>
      <c r="AH18" s="179" t="n">
        <f aca="false">AG18*1000/($C18+$C17)*2</f>
        <v>6.81843490508967</v>
      </c>
      <c r="AI18" s="175" t="n">
        <v>5955</v>
      </c>
      <c r="AJ18" s="233" t="n">
        <f aca="false">AI18*1000/($D18+$D17)*2</f>
        <v>4.4255367217363</v>
      </c>
      <c r="AK18" s="175" t="n">
        <v>61550</v>
      </c>
      <c r="AL18" s="175" t="n">
        <v>77184</v>
      </c>
      <c r="AM18" s="179" t="n">
        <v>79.7445066334992</v>
      </c>
      <c r="AN18" s="175" t="n">
        <v>58816</v>
      </c>
      <c r="AO18" s="175" t="n">
        <v>72726</v>
      </c>
      <c r="AP18" s="181" t="n">
        <v>80.8734152847675</v>
      </c>
      <c r="AQ18" s="182" t="n">
        <v>13739</v>
      </c>
      <c r="AR18" s="182" t="n">
        <v>16015</v>
      </c>
      <c r="AS18" s="182" t="n">
        <v>5731</v>
      </c>
      <c r="AT18" s="182" t="n">
        <v>6158</v>
      </c>
      <c r="AU18" s="182" t="n">
        <v>8008</v>
      </c>
      <c r="AV18" s="182" t="n">
        <v>9857</v>
      </c>
      <c r="AW18" s="177" t="n">
        <v>85.7883234467687</v>
      </c>
      <c r="AX18" s="174" t="n">
        <v>1108945</v>
      </c>
      <c r="AY18" s="175" t="n">
        <v>1144737</v>
      </c>
      <c r="AZ18" s="175" t="n">
        <v>435696</v>
      </c>
      <c r="BA18" s="175" t="n">
        <v>372625</v>
      </c>
      <c r="BB18" s="175" t="n">
        <v>575446</v>
      </c>
      <c r="BC18" s="175" t="n">
        <v>584404</v>
      </c>
      <c r="BD18" s="175" t="n">
        <v>74298</v>
      </c>
      <c r="BE18" s="175" t="n">
        <v>89929</v>
      </c>
      <c r="BF18" s="175" t="n">
        <v>23505</v>
      </c>
      <c r="BG18" s="183" t="n">
        <v>97779</v>
      </c>
      <c r="BH18" s="174" t="n">
        <v>105986</v>
      </c>
      <c r="BI18" s="175" t="n">
        <v>97769</v>
      </c>
      <c r="BJ18" s="175" t="n">
        <v>100968</v>
      </c>
      <c r="BK18" s="175" t="n">
        <v>90461</v>
      </c>
      <c r="BL18" s="175" t="n">
        <v>86835</v>
      </c>
      <c r="BM18" s="175" t="n">
        <v>70961</v>
      </c>
      <c r="BN18" s="175" t="n">
        <v>64098</v>
      </c>
      <c r="BO18" s="175" t="n">
        <v>45469</v>
      </c>
      <c r="BP18" s="175" t="n">
        <v>31119</v>
      </c>
      <c r="BQ18" s="175" t="n">
        <v>23575</v>
      </c>
      <c r="BR18" s="175" t="n">
        <v>46690</v>
      </c>
      <c r="BS18" s="183" t="n">
        <v>44390</v>
      </c>
      <c r="BT18" s="184" t="n">
        <f aca="false">BH18/(BH18+CF18+DD18+EB18)*100</f>
        <v>99.9123294902855</v>
      </c>
      <c r="BU18" s="184" t="n">
        <f aca="false">BI18/(BI18+CG18+DE18+EC18)*100</f>
        <v>99.6910433151154</v>
      </c>
      <c r="BV18" s="184" t="n">
        <f aca="false">BJ18/(BJ18+CH18+DF18+ED18)*100</f>
        <v>98.167287293516</v>
      </c>
      <c r="BW18" s="184" t="n">
        <f aca="false">BK18/(BK18+CI18+DG18+EE18)*100</f>
        <v>94.8387570242389</v>
      </c>
      <c r="BX18" s="184" t="n">
        <f aca="false">BL18/(BL18+CJ18+DH18+EF18)*100</f>
        <v>84.0398350850706</v>
      </c>
      <c r="BY18" s="184" t="n">
        <f aca="false">BM18/(BM18+CK18+DI18+EG18)*100</f>
        <v>70.2848596501654</v>
      </c>
      <c r="BZ18" s="184" t="n">
        <f aca="false">BN18/(BN18+CL18+DJ18+EH18)*100</f>
        <v>53.4747134299968</v>
      </c>
      <c r="CA18" s="184" t="n">
        <f aca="false">BO18/(BO18+CM18+DK18+EI18)*100</f>
        <v>37.3566334746459</v>
      </c>
      <c r="CB18" s="184" t="n">
        <f aca="false">BP18/(BP18+CN18+DL18+EJ18)*100</f>
        <v>29.5011565735088</v>
      </c>
      <c r="CC18" s="184" t="n">
        <f aca="false">BQ18/(BQ18+CO18+DM18+EK18)*100</f>
        <v>21.0128974178425</v>
      </c>
      <c r="CD18" s="184" t="n">
        <f aca="false">BR18/(BR18+CP18+DN18+EL18)*100</f>
        <v>8.1720595725465</v>
      </c>
      <c r="CE18" s="185" t="n">
        <f aca="false">BS18/(BS18+CQ18+DO18+EM18)*100</f>
        <v>7.201375707727</v>
      </c>
      <c r="CF18" s="172" t="n">
        <v>89</v>
      </c>
      <c r="CG18" s="172" t="n">
        <v>271</v>
      </c>
      <c r="CH18" s="172" t="n">
        <v>1624</v>
      </c>
      <c r="CI18" s="172" t="n">
        <v>4284</v>
      </c>
      <c r="CJ18" s="172" t="n">
        <v>14982</v>
      </c>
      <c r="CK18" s="172" t="n">
        <v>26728</v>
      </c>
      <c r="CL18" s="172" t="n">
        <v>50254</v>
      </c>
      <c r="CM18" s="172" t="n">
        <v>67229</v>
      </c>
      <c r="CN18" s="172" t="n">
        <v>65097</v>
      </c>
      <c r="CO18" s="172" t="n">
        <v>75511</v>
      </c>
      <c r="CP18" s="172" t="n">
        <v>443400</v>
      </c>
      <c r="CQ18" s="186" t="n">
        <v>410381</v>
      </c>
      <c r="CR18" s="184" t="n">
        <f aca="false">CF18/(BH18+CF18+DD18+EB18)*100</f>
        <v>0.0838997351030836</v>
      </c>
      <c r="CS18" s="184" t="n">
        <f aca="false">CG18/(BI18+CG18+DE18+EC18)*100</f>
        <v>0.27632759605188</v>
      </c>
      <c r="CT18" s="184" t="n">
        <f aca="false">CH18/(BJ18+CH18+DF18+ED18)*100</f>
        <v>1.57895248558623</v>
      </c>
      <c r="CU18" s="184" t="n">
        <f aca="false">CI18/(BK18+CI18+DG18+EE18)*100</f>
        <v>4.49131929883419</v>
      </c>
      <c r="CV18" s="184" t="n">
        <f aca="false">CJ18/(BL18+CJ18+DH18+EF18)*100</f>
        <v>14.4997386911329</v>
      </c>
      <c r="CW18" s="184" t="n">
        <f aca="false">CK18/(BM18+CK18+DI18+EG18)*100</f>
        <v>26.473326598126</v>
      </c>
      <c r="CX18" s="184" t="n">
        <f aca="false">CL18/(BN18+CL18+DJ18+EH18)*100</f>
        <v>41.9251497505548</v>
      </c>
      <c r="CY18" s="184" t="n">
        <f aca="false">CM18/(BO18+CM18+DK18+EI18)*100</f>
        <v>55.2343159486017</v>
      </c>
      <c r="CZ18" s="184" t="n">
        <f aca="false">CN18/(BP18+CN18+DL18+EJ18)*100</f>
        <v>61.7126768040651</v>
      </c>
      <c r="DA18" s="184" t="n">
        <f aca="false">CO18/(BQ18+CO18+DM18+EK18)*100</f>
        <v>67.3045555426809</v>
      </c>
      <c r="DB18" s="184" t="n">
        <f aca="false">CP18/(BR18+CP18+DN18+EL18)*100</f>
        <v>77.6074365917138</v>
      </c>
      <c r="DC18" s="184" t="n">
        <f aca="false">CQ18/(BS18+CQ18+DO18+EM18)*100</f>
        <v>66.5759802728703</v>
      </c>
      <c r="DD18" s="139" t="n">
        <v>4</v>
      </c>
      <c r="DE18" s="172" t="n">
        <v>32</v>
      </c>
      <c r="DF18" s="172" t="n">
        <v>259</v>
      </c>
      <c r="DG18" s="172" t="n">
        <v>634</v>
      </c>
      <c r="DH18" s="172" t="n">
        <v>1498</v>
      </c>
      <c r="DI18" s="172" t="n">
        <v>3173</v>
      </c>
      <c r="DJ18" s="172" t="n">
        <v>5458</v>
      </c>
      <c r="DK18" s="172" t="n">
        <v>8548</v>
      </c>
      <c r="DL18" s="172" t="n">
        <v>9114</v>
      </c>
      <c r="DM18" s="172" t="n">
        <v>12084</v>
      </c>
      <c r="DN18" s="172" t="n">
        <v>57965</v>
      </c>
      <c r="DO18" s="186" t="n">
        <v>65458</v>
      </c>
      <c r="DP18" s="187" t="n">
        <f aca="false">DD18/(CF18+DD18+EB18+BH18)*100</f>
        <v>0.00377077461137454</v>
      </c>
      <c r="DQ18" s="173" t="n">
        <f aca="false">DE18/(CG18+DE18+EC18+BI18)*100</f>
        <v>0.0326290888326944</v>
      </c>
      <c r="DR18" s="173" t="n">
        <f aca="false">DF18/(CH18+DF18+ED18+BJ18)*100</f>
        <v>0.251815698132286</v>
      </c>
      <c r="DS18" s="173" t="n">
        <f aca="false">DG18/(CI18+DG18+EE18+BK18)*100</f>
        <v>0.66468170762392</v>
      </c>
      <c r="DT18" s="173" t="n">
        <f aca="false">DH18/(CJ18+DH18+EF18+BL18)*100</f>
        <v>1.44978030698953</v>
      </c>
      <c r="DU18" s="173" t="n">
        <f aca="false">DI18/(CK18+DI18+EG18+BM18)*100</f>
        <v>3.14276658544799</v>
      </c>
      <c r="DV18" s="173" t="n">
        <f aca="false">DJ18/(CL18+DJ18+EH18+BN18)*100</f>
        <v>4.55341798341481</v>
      </c>
      <c r="DW18" s="173" t="n">
        <f aca="false">DK18/(CM18+DK18+EI18+BO18)*100</f>
        <v>7.02290578066976</v>
      </c>
      <c r="DX18" s="173" t="n">
        <f aca="false">DL18/(CN18+DL18+EJ18+BP18)*100</f>
        <v>8.64017291721967</v>
      </c>
      <c r="DY18" s="173" t="n">
        <f aca="false">DM18/(CO18+DM18+EK18+BQ18)*100</f>
        <v>10.7707254463291</v>
      </c>
      <c r="DZ18" s="173" t="n">
        <f aca="false">DN18/(CP18+DN18+EL18+BR18)*100</f>
        <v>10.1455008165058</v>
      </c>
      <c r="EA18" s="188" t="n">
        <f aca="false">DO18/(CQ18+DO18+EM18+BS18)*100</f>
        <v>10.6192307068347</v>
      </c>
      <c r="EB18" s="189" t="n">
        <v>0</v>
      </c>
      <c r="EC18" s="189" t="n">
        <v>0</v>
      </c>
      <c r="ED18" s="190" t="n">
        <v>2</v>
      </c>
      <c r="EE18" s="190" t="n">
        <v>5</v>
      </c>
      <c r="EF18" s="190" t="n">
        <v>11</v>
      </c>
      <c r="EG18" s="190" t="n">
        <v>100</v>
      </c>
      <c r="EH18" s="190" t="n">
        <v>56</v>
      </c>
      <c r="EI18" s="190" t="n">
        <v>470</v>
      </c>
      <c r="EJ18" s="190" t="n">
        <v>154</v>
      </c>
      <c r="EK18" s="190" t="n">
        <v>1023</v>
      </c>
      <c r="EL18" s="190" t="n">
        <v>23282</v>
      </c>
      <c r="EM18" s="191" t="n">
        <v>96181</v>
      </c>
      <c r="EN18" s="192" t="n">
        <f aca="false">EB18/(EB18+DD18+CF18+BH18)*100</f>
        <v>0</v>
      </c>
      <c r="EO18" s="189" t="n">
        <f aca="false">EC18/(EC18+DE18+CG18+BI18)*100</f>
        <v>0</v>
      </c>
      <c r="EP18" s="173" t="n">
        <f aca="false">ED18/(ED18+DF18+CH18+BJ18)*100</f>
        <v>0.00194452276550028</v>
      </c>
      <c r="EQ18" s="173" t="n">
        <f aca="false">EE18/(EE18+DG18+CI18+BK18)*100</f>
        <v>0.00524196930302776</v>
      </c>
      <c r="ER18" s="173" t="n">
        <f aca="false">EF18/(EF18+DH18+CJ18+BL18)*100</f>
        <v>0.0106459168069992</v>
      </c>
      <c r="ES18" s="173" t="n">
        <f aca="false">EG18/(EG18+DI18+CK18+BM18)*100</f>
        <v>0.0990471662605733</v>
      </c>
      <c r="ET18" s="173" t="n">
        <f aca="false">EH18/(EH18+DJ18+CL18+BN18)*100</f>
        <v>0.0467188360335708</v>
      </c>
      <c r="EU18" s="173" t="n">
        <f aca="false">EI18/(EI18+DK18+CM18+BO18)*100</f>
        <v>0.386144796082684</v>
      </c>
      <c r="EV18" s="173" t="n">
        <f aca="false">EJ18/(EJ18+DL18+CN18+BP18)*100</f>
        <v>0.145993705206477</v>
      </c>
      <c r="EW18" s="173" t="n">
        <f aca="false">EK18/(EK18+DM18+CO18+BQ18)*100</f>
        <v>0.911821593147522</v>
      </c>
      <c r="EX18" s="173" t="n">
        <f aca="false">EL18/(EL18+DN18+CP18+BR18)*100</f>
        <v>4.07500301923383</v>
      </c>
      <c r="EY18" s="188" t="n">
        <f aca="false">EM18/(EM18+DO18+CQ18+BS18)*100</f>
        <v>15.6034133125679</v>
      </c>
      <c r="EZ18" s="175" t="n">
        <v>35</v>
      </c>
      <c r="FA18" s="175" t="n">
        <v>116</v>
      </c>
      <c r="FB18" s="176" t="n">
        <v>31.5</v>
      </c>
      <c r="FC18" s="176" t="n">
        <v>29.2</v>
      </c>
      <c r="FD18" s="176" t="n">
        <v>31.1</v>
      </c>
      <c r="FE18" s="176" t="n">
        <v>28.9</v>
      </c>
      <c r="FF18" s="175" t="n">
        <v>14571</v>
      </c>
      <c r="FG18" s="175" t="n">
        <v>14738</v>
      </c>
      <c r="FH18" s="175" t="n">
        <v>2513</v>
      </c>
      <c r="FI18" s="175" t="n">
        <v>2346</v>
      </c>
      <c r="FJ18" s="176" t="n">
        <v>33.737679182942</v>
      </c>
      <c r="FK18" s="176" t="n">
        <v>39.9264213865613</v>
      </c>
      <c r="FL18" s="176" t="n">
        <v>26.1020399684241</v>
      </c>
      <c r="FM18" s="176" t="n">
        <v>12.697897215231</v>
      </c>
      <c r="FN18" s="194" t="n">
        <v>49.7151045753864</v>
      </c>
      <c r="FO18" s="175" t="n">
        <v>14571</v>
      </c>
      <c r="FP18" s="176" t="n">
        <v>50.2848954246136</v>
      </c>
      <c r="FQ18" s="175" t="n">
        <v>14738</v>
      </c>
      <c r="FR18" s="195" t="n">
        <v>0</v>
      </c>
      <c r="FS18" s="189" t="n">
        <v>1</v>
      </c>
      <c r="FT18" s="175" t="n">
        <v>90</v>
      </c>
      <c r="FU18" s="175" t="n">
        <v>292</v>
      </c>
      <c r="FV18" s="175" t="n">
        <v>930</v>
      </c>
      <c r="FW18" s="175" t="n">
        <v>2109</v>
      </c>
      <c r="FX18" s="175" t="n">
        <v>4935</v>
      </c>
      <c r="FY18" s="175" t="n">
        <v>6406</v>
      </c>
      <c r="FZ18" s="175" t="n">
        <v>5825</v>
      </c>
      <c r="GA18" s="175" t="n">
        <v>4627</v>
      </c>
      <c r="GB18" s="175" t="n">
        <v>1972</v>
      </c>
      <c r="GC18" s="175" t="n">
        <v>971</v>
      </c>
      <c r="GD18" s="175" t="n">
        <v>545</v>
      </c>
      <c r="GE18" s="175" t="n">
        <v>211</v>
      </c>
      <c r="GF18" s="175" t="n">
        <v>274</v>
      </c>
      <c r="GG18" s="183" t="n">
        <v>121</v>
      </c>
      <c r="GH18" s="179" t="n">
        <v>0</v>
      </c>
      <c r="GI18" s="179" t="n">
        <v>0.00678518116433709</v>
      </c>
      <c r="GJ18" s="179" t="n">
        <v>0.617665225447807</v>
      </c>
      <c r="GK18" s="179" t="n">
        <v>1.98127289998643</v>
      </c>
      <c r="GL18" s="179" t="n">
        <v>6.38254066296068</v>
      </c>
      <c r="GM18" s="179" t="n">
        <v>14.3099470755869</v>
      </c>
      <c r="GN18" s="179" t="n">
        <v>33.8686431953881</v>
      </c>
      <c r="GO18" s="179" t="n">
        <v>43.4658705387434</v>
      </c>
      <c r="GP18" s="179" t="n">
        <v>39.976665980372</v>
      </c>
      <c r="GQ18" s="179" t="n">
        <v>31.3950332473877</v>
      </c>
      <c r="GR18" s="179" t="n">
        <v>13.5337313842564</v>
      </c>
      <c r="GS18" s="179" t="n">
        <v>6.58841091057131</v>
      </c>
      <c r="GT18" s="179" t="n">
        <v>3.74030608743394</v>
      </c>
      <c r="GU18" s="179" t="n">
        <v>1.43167322567513</v>
      </c>
      <c r="GV18" s="179" t="n">
        <v>1.8804474641411</v>
      </c>
      <c r="GW18" s="181" t="n">
        <v>0.821006920884788</v>
      </c>
      <c r="GX18" s="174" t="n">
        <v>107</v>
      </c>
      <c r="GY18" s="175" t="n">
        <v>1233</v>
      </c>
      <c r="GZ18" s="175" t="n">
        <v>6395</v>
      </c>
      <c r="HA18" s="175" t="n">
        <v>6395</v>
      </c>
      <c r="HB18" s="179" t="n">
        <v>11.1435999665431</v>
      </c>
      <c r="HC18" s="179" t="n">
        <v>10.9795020679922</v>
      </c>
      <c r="HD18" s="175" t="n">
        <v>3643</v>
      </c>
      <c r="HE18" s="175" t="n">
        <v>3884</v>
      </c>
      <c r="HF18" s="175" t="n">
        <v>1603</v>
      </c>
      <c r="HG18" s="199" t="n">
        <v>0</v>
      </c>
      <c r="HH18" s="179" t="n">
        <v>39.9014238773275</v>
      </c>
      <c r="HI18" s="179" t="n">
        <v>42.5410733844469</v>
      </c>
      <c r="HJ18" s="179" t="n">
        <v>17.5575027382256</v>
      </c>
      <c r="HK18" s="196" t="n">
        <v>0</v>
      </c>
      <c r="HL18" s="178" t="n">
        <v>30.5245120755246</v>
      </c>
      <c r="HM18" s="179" t="n">
        <v>37.5872449666812</v>
      </c>
      <c r="HN18" s="179" t="n">
        <v>1287.15144377164</v>
      </c>
      <c r="HO18" s="179" t="n">
        <v>1280.86835390619</v>
      </c>
      <c r="HP18" s="179" t="s">
        <v>488</v>
      </c>
      <c r="HQ18" s="181" t="n">
        <v>96.626689247572</v>
      </c>
      <c r="HR18" s="176" t="n">
        <v>0.6537341007603</v>
      </c>
      <c r="HS18" s="176" t="n">
        <v>3.4274255430167</v>
      </c>
      <c r="HT18" s="176" t="n">
        <v>8.874017327326</v>
      </c>
      <c r="HU18" s="176" t="n">
        <v>25.7245918238198</v>
      </c>
      <c r="HV18" s="176" t="n">
        <v>55.4843609093929</v>
      </c>
      <c r="HW18" s="176" t="n">
        <v>84.8344828586205</v>
      </c>
      <c r="HX18" s="176" t="n">
        <v>99.6907251151377</v>
      </c>
      <c r="HY18" s="176" t="n">
        <v>98.6530007368343</v>
      </c>
      <c r="HZ18" s="176" t="n">
        <v>66.4697760049095</v>
      </c>
      <c r="IA18" s="176" t="n">
        <v>38.3289029384295</v>
      </c>
      <c r="IB18" s="176" t="n">
        <v>19.543283020869</v>
      </c>
      <c r="IC18" s="176" t="n">
        <v>5.081640567539</v>
      </c>
      <c r="ID18" s="176" t="n">
        <v>4.5752254390128</v>
      </c>
      <c r="IE18" s="176" t="n">
        <v>0.1236263129777</v>
      </c>
      <c r="IF18" s="176" t="n">
        <v>2.14</v>
      </c>
      <c r="IG18" s="196" t="n">
        <v>0</v>
      </c>
      <c r="IH18" s="139" t="n">
        <v>14119</v>
      </c>
      <c r="II18" s="172" t="n">
        <v>13212</v>
      </c>
      <c r="IJ18" s="172" t="n">
        <v>507</v>
      </c>
      <c r="IK18" s="172" t="n">
        <v>484</v>
      </c>
      <c r="IL18" s="172" t="n">
        <v>2</v>
      </c>
      <c r="IM18" s="199" t="n">
        <v>0</v>
      </c>
      <c r="IN18" s="172" t="n">
        <v>14463</v>
      </c>
      <c r="IO18" s="172" t="n">
        <v>13487</v>
      </c>
      <c r="IP18" s="172" t="n">
        <v>475</v>
      </c>
      <c r="IQ18" s="172" t="n">
        <v>489</v>
      </c>
      <c r="IR18" s="172" t="n">
        <v>12</v>
      </c>
      <c r="IS18" s="186" t="n">
        <v>6</v>
      </c>
      <c r="IT18" s="194" t="n">
        <v>96.5203718895269</v>
      </c>
      <c r="IU18" s="176" t="n">
        <v>96.4661214953271</v>
      </c>
      <c r="IV18" s="176" t="n">
        <v>3.46595570139459</v>
      </c>
      <c r="IW18" s="176" t="n">
        <v>3.5338785046729</v>
      </c>
      <c r="IX18" s="176" t="n">
        <v>0.0136724090784796</v>
      </c>
      <c r="IY18" s="176" t="n">
        <v>0</v>
      </c>
      <c r="IZ18" s="176" t="n">
        <v>96.742474916388</v>
      </c>
      <c r="JA18" s="176" t="n">
        <v>96.4597339436418</v>
      </c>
      <c r="JB18" s="176" t="n">
        <v>3.17725752508361</v>
      </c>
      <c r="JC18" s="176" t="n">
        <v>3.49735374052353</v>
      </c>
      <c r="JD18" s="176" t="n">
        <v>0.0802675585284281</v>
      </c>
      <c r="JE18" s="177" t="n">
        <v>0.0429123158346445</v>
      </c>
      <c r="JF18" s="174" t="n">
        <v>15393</v>
      </c>
      <c r="JG18" s="175" t="n">
        <v>308</v>
      </c>
      <c r="JH18" s="175" t="n">
        <v>1719</v>
      </c>
      <c r="JI18" s="175" t="n">
        <v>5695</v>
      </c>
      <c r="JJ18" s="175" t="n">
        <v>5963</v>
      </c>
      <c r="JK18" s="175" t="n">
        <v>1533</v>
      </c>
      <c r="JL18" s="175" t="n">
        <v>171</v>
      </c>
      <c r="JM18" s="175" t="n">
        <v>4</v>
      </c>
      <c r="JN18" s="175" t="n">
        <v>10632</v>
      </c>
      <c r="JO18" s="175" t="n">
        <v>2435</v>
      </c>
      <c r="JP18" s="183" t="n">
        <v>373</v>
      </c>
      <c r="JQ18" s="179" t="n">
        <v>53.3867443554261</v>
      </c>
      <c r="JR18" s="179" t="n">
        <v>1.06822044185482</v>
      </c>
      <c r="JS18" s="179" t="n">
        <v>5.96191863489751</v>
      </c>
      <c r="JT18" s="179" t="n">
        <v>19.7516734297506</v>
      </c>
      <c r="JU18" s="179" t="n">
        <v>20.6811639440918</v>
      </c>
      <c r="JV18" s="179" t="n">
        <v>5.31682447195921</v>
      </c>
      <c r="JW18" s="179" t="n">
        <v>0.593070440120695</v>
      </c>
      <c r="JX18" s="179" t="n">
        <v>0.0138729927513613</v>
      </c>
      <c r="JY18" s="179" t="n">
        <v>36.8744147331183</v>
      </c>
      <c r="JZ18" s="179" t="n">
        <v>8.44518433739118</v>
      </c>
      <c r="KA18" s="179" t="n">
        <v>1.29365657406444</v>
      </c>
      <c r="KB18" s="139" t="n">
        <v>875159</v>
      </c>
      <c r="KC18" s="172" t="n">
        <v>634073</v>
      </c>
      <c r="KD18" s="172" t="n">
        <v>241086</v>
      </c>
      <c r="KE18" s="173" t="n">
        <v>263.006976763479</v>
      </c>
      <c r="KF18" s="172" t="n">
        <v>92396</v>
      </c>
      <c r="KG18" s="173" t="n">
        <v>10.5576243859687</v>
      </c>
      <c r="KH18" s="172" t="n">
        <v>138373</v>
      </c>
      <c r="KI18" s="173" t="n">
        <v>15.8111840248458</v>
      </c>
      <c r="KJ18" s="172" t="n">
        <v>84768</v>
      </c>
      <c r="KK18" s="173" t="n">
        <v>9.68601134193901</v>
      </c>
      <c r="KL18" s="172" t="n">
        <v>380029</v>
      </c>
      <c r="KM18" s="173" t="n">
        <v>43.4239949540598</v>
      </c>
      <c r="KN18" s="172" t="n">
        <v>8325</v>
      </c>
      <c r="KO18" s="173" t="n">
        <v>0.951255714675848</v>
      </c>
      <c r="KP18" s="172" t="n">
        <v>117073</v>
      </c>
      <c r="KQ18" s="173" t="n">
        <v>13.3773405746841</v>
      </c>
      <c r="KR18" s="172" t="n">
        <v>54195</v>
      </c>
      <c r="KS18" s="173" t="n">
        <v>6.19258900382673</v>
      </c>
      <c r="KT18" s="172" t="n">
        <v>581870</v>
      </c>
      <c r="KU18" s="193"/>
      <c r="KV18" s="198" t="n">
        <v>12949</v>
      </c>
      <c r="KW18" s="199" t="n">
        <v>15099</v>
      </c>
      <c r="KX18" s="199" t="n">
        <v>8254</v>
      </c>
      <c r="KY18" s="199" t="n">
        <v>6223</v>
      </c>
      <c r="KZ18" s="199" t="n">
        <v>417</v>
      </c>
      <c r="LA18" s="199" t="n">
        <v>688</v>
      </c>
      <c r="LB18" s="199" t="n">
        <v>4278</v>
      </c>
      <c r="LC18" s="196" t="n">
        <v>8188</v>
      </c>
      <c r="LD18" s="200" t="s">
        <v>488</v>
      </c>
      <c r="LE18" s="182" t="s">
        <v>488</v>
      </c>
      <c r="LF18" s="182" t="s">
        <v>488</v>
      </c>
      <c r="LG18" s="182" t="s">
        <v>488</v>
      </c>
      <c r="LH18" s="182" t="s">
        <v>488</v>
      </c>
      <c r="LI18" s="182" t="s">
        <v>488</v>
      </c>
      <c r="LJ18" s="182" t="s">
        <v>488</v>
      </c>
      <c r="LK18" s="182" t="s">
        <v>488</v>
      </c>
      <c r="LL18" s="182" t="s">
        <v>488</v>
      </c>
      <c r="LM18" s="182" t="s">
        <v>488</v>
      </c>
      <c r="LN18" s="182" t="s">
        <v>488</v>
      </c>
      <c r="LO18" s="182" t="s">
        <v>488</v>
      </c>
      <c r="LP18" s="182" t="s">
        <v>488</v>
      </c>
      <c r="LQ18" s="182" t="s">
        <v>488</v>
      </c>
      <c r="LR18" s="182" t="s">
        <v>488</v>
      </c>
      <c r="LS18" s="182" t="s">
        <v>488</v>
      </c>
      <c r="LT18" s="182" t="s">
        <v>488</v>
      </c>
      <c r="LU18" s="182" t="s">
        <v>488</v>
      </c>
      <c r="LV18" s="182" t="s">
        <v>488</v>
      </c>
      <c r="LW18" s="182" t="s">
        <v>488</v>
      </c>
      <c r="LX18" s="182" t="s">
        <v>488</v>
      </c>
      <c r="LY18" s="182" t="s">
        <v>488</v>
      </c>
      <c r="LZ18" s="182" t="s">
        <v>488</v>
      </c>
      <c r="MA18" s="201" t="s">
        <v>488</v>
      </c>
      <c r="MB18" s="200" t="n">
        <v>4233</v>
      </c>
      <c r="MC18" s="182" t="n">
        <v>4477</v>
      </c>
      <c r="MD18" s="182" t="n">
        <v>3851</v>
      </c>
      <c r="ME18" s="182" t="n">
        <v>4460</v>
      </c>
      <c r="MF18" s="182" t="n">
        <v>2694</v>
      </c>
      <c r="MG18" s="182" t="n">
        <v>3128</v>
      </c>
      <c r="MH18" s="182" t="n">
        <v>1535</v>
      </c>
      <c r="MI18" s="182" t="n">
        <v>2163</v>
      </c>
      <c r="MJ18" s="182" t="n">
        <v>184</v>
      </c>
      <c r="MK18" s="182" t="n">
        <v>208</v>
      </c>
      <c r="ML18" s="182" t="n">
        <v>258</v>
      </c>
      <c r="MM18" s="182" t="n">
        <v>312</v>
      </c>
      <c r="MN18" s="182" t="n">
        <v>111</v>
      </c>
      <c r="MO18" s="182" t="n">
        <v>164</v>
      </c>
      <c r="MP18" s="182" t="n">
        <v>83</v>
      </c>
      <c r="MQ18" s="182" t="n">
        <v>89</v>
      </c>
      <c r="MR18" s="182" t="n">
        <v>18</v>
      </c>
      <c r="MS18" s="182" t="n">
        <v>34</v>
      </c>
      <c r="MT18" s="182" t="n">
        <v>55</v>
      </c>
      <c r="MU18" s="182" t="n">
        <v>80</v>
      </c>
      <c r="MV18" s="182" t="n">
        <v>12</v>
      </c>
      <c r="MW18" s="182" t="n">
        <v>26</v>
      </c>
      <c r="MX18" s="182" t="n">
        <v>219</v>
      </c>
      <c r="MY18" s="182" t="n">
        <v>281</v>
      </c>
      <c r="MZ18" s="182" t="n">
        <v>3</v>
      </c>
      <c r="NA18" s="182" t="n">
        <v>5</v>
      </c>
      <c r="NB18" s="182" t="n">
        <v>179</v>
      </c>
      <c r="NC18" s="182" t="n">
        <v>269</v>
      </c>
      <c r="ND18" s="182" t="n">
        <v>0</v>
      </c>
      <c r="NE18" s="182" t="n">
        <v>0</v>
      </c>
      <c r="NF18" s="182" t="n">
        <v>0</v>
      </c>
      <c r="NG18" s="182" t="n">
        <v>0</v>
      </c>
      <c r="NH18" s="182" t="n">
        <v>304</v>
      </c>
      <c r="NI18" s="201" t="n">
        <v>376</v>
      </c>
      <c r="NJ18" s="234" t="n">
        <v>1073</v>
      </c>
      <c r="NK18" s="236" t="n">
        <v>1137</v>
      </c>
      <c r="NL18" s="236" t="n">
        <v>737</v>
      </c>
      <c r="NM18" s="236" t="n">
        <v>583</v>
      </c>
      <c r="NN18" s="236" t="n">
        <v>706</v>
      </c>
      <c r="NO18" s="236" t="n">
        <v>559</v>
      </c>
      <c r="NP18" s="236" t="n">
        <v>31</v>
      </c>
      <c r="NQ18" s="236" t="n">
        <v>24</v>
      </c>
      <c r="NR18" s="236" t="n">
        <v>336</v>
      </c>
      <c r="NS18" s="236" t="n">
        <v>554</v>
      </c>
      <c r="NT18" s="185" t="n">
        <f aca="false">NM18/(NL18+NM18)*100</f>
        <v>44.1666666666667</v>
      </c>
      <c r="NU18" s="245" t="n">
        <v>68.7</v>
      </c>
      <c r="NV18" s="245" t="n">
        <v>51.3</v>
      </c>
      <c r="NW18" s="245" t="n">
        <v>28.2</v>
      </c>
      <c r="NX18" s="245" t="n">
        <v>31.4</v>
      </c>
      <c r="NY18" s="245" t="n">
        <v>95.1</v>
      </c>
      <c r="NZ18" s="245" t="n">
        <v>78.3</v>
      </c>
      <c r="OA18" s="245" t="n">
        <v>77.7</v>
      </c>
      <c r="OB18" s="245" t="n">
        <v>45</v>
      </c>
      <c r="OC18" s="245" t="n">
        <v>13.1</v>
      </c>
      <c r="OD18" s="245" t="n">
        <v>3.7</v>
      </c>
      <c r="OE18" s="245" t="n">
        <v>60.8</v>
      </c>
      <c r="OF18" s="245" t="n">
        <v>60</v>
      </c>
      <c r="OG18" s="245" t="n">
        <v>75.9</v>
      </c>
      <c r="OH18" s="245" t="n">
        <v>50.3</v>
      </c>
      <c r="OI18" s="245" t="n">
        <v>53.4</v>
      </c>
      <c r="OJ18" s="246" t="n">
        <v>31.7</v>
      </c>
      <c r="OK18" s="247" t="n">
        <v>2.76</v>
      </c>
      <c r="OL18" s="248" t="n">
        <v>0.78</v>
      </c>
      <c r="OM18" s="208" t="n">
        <v>27.52</v>
      </c>
      <c r="ON18" s="208" t="n">
        <v>13.04</v>
      </c>
      <c r="OO18" s="208" t="n">
        <v>0.01</v>
      </c>
      <c r="OP18" s="248" t="n">
        <v>0</v>
      </c>
      <c r="OQ18" s="208" t="n">
        <v>20.04</v>
      </c>
      <c r="OR18" s="208" t="n">
        <v>11.84</v>
      </c>
      <c r="OS18" s="208" t="n">
        <v>0.25</v>
      </c>
      <c r="OT18" s="208" t="n">
        <v>0.04</v>
      </c>
      <c r="OU18" s="208" t="n">
        <v>0.44</v>
      </c>
      <c r="OV18" s="208" t="n">
        <v>0.2</v>
      </c>
      <c r="OW18" s="208" t="n">
        <v>6.78</v>
      </c>
      <c r="OX18" s="214" t="n">
        <v>0.96</v>
      </c>
      <c r="OY18" s="208" t="n">
        <v>25.51</v>
      </c>
      <c r="OZ18" s="208" t="n">
        <v>30.39</v>
      </c>
      <c r="PA18" s="208" t="n">
        <v>8.38</v>
      </c>
      <c r="PB18" s="208" t="n">
        <v>8.86</v>
      </c>
      <c r="PC18" s="208" t="n">
        <v>2.32</v>
      </c>
      <c r="PD18" s="208" t="n">
        <v>0.67</v>
      </c>
      <c r="PE18" s="208" t="n">
        <v>2.83</v>
      </c>
      <c r="PF18" s="208" t="n">
        <v>3.71</v>
      </c>
      <c r="PG18" s="208" t="n">
        <v>0.88</v>
      </c>
      <c r="PH18" s="208" t="n">
        <v>0.7</v>
      </c>
      <c r="PI18" s="208" t="n">
        <v>1.02</v>
      </c>
      <c r="PJ18" s="208" t="n">
        <v>2.05</v>
      </c>
      <c r="PK18" s="208" t="n">
        <v>1.16</v>
      </c>
      <c r="PL18" s="208" t="n">
        <v>1.38</v>
      </c>
      <c r="PM18" s="208" t="n">
        <v>1.67</v>
      </c>
      <c r="PN18" s="208" t="n">
        <v>4.28</v>
      </c>
      <c r="PO18" s="208" t="n">
        <f aca="false">OY18-PA18-PC18-PE18-PG18-PI18-PK18-PM18</f>
        <v>7.25</v>
      </c>
      <c r="PP18" s="208" t="n">
        <f aca="false">OZ18-PB18-PD18-PF18-PH18-PJ18-PL18-PN18</f>
        <v>8.74</v>
      </c>
      <c r="PQ18" s="247" t="n">
        <v>2.29</v>
      </c>
      <c r="PR18" s="248" t="n">
        <v>0.41</v>
      </c>
      <c r="PS18" s="208" t="n">
        <v>4.45</v>
      </c>
      <c r="PT18" s="208" t="n">
        <v>5.55</v>
      </c>
      <c r="PU18" s="208" t="n">
        <v>10.93</v>
      </c>
      <c r="PV18" s="208" t="n">
        <v>7.22</v>
      </c>
      <c r="PW18" s="208" t="n">
        <v>2.17</v>
      </c>
      <c r="PX18" s="208" t="n">
        <v>10.37</v>
      </c>
      <c r="PY18" s="208" t="n">
        <v>9.1</v>
      </c>
      <c r="PZ18" s="208" t="n">
        <v>11.39</v>
      </c>
      <c r="QA18" s="208" t="n">
        <v>2.68</v>
      </c>
      <c r="QB18" s="208" t="n">
        <v>0.73</v>
      </c>
      <c r="QC18" s="208" t="n">
        <v>24.17</v>
      </c>
      <c r="QD18" s="214" t="n">
        <v>8.55</v>
      </c>
      <c r="QE18" s="194" t="n">
        <v>55.79</v>
      </c>
      <c r="QF18" s="176" t="n">
        <v>44.21</v>
      </c>
      <c r="QG18" s="176" t="n">
        <v>4.31</v>
      </c>
      <c r="QH18" s="176" t="n">
        <v>1</v>
      </c>
      <c r="QI18" s="176" t="n">
        <v>9.26</v>
      </c>
      <c r="QJ18" s="176" t="n">
        <v>2.7</v>
      </c>
      <c r="QK18" s="176" t="n">
        <v>3.75</v>
      </c>
      <c r="QL18" s="176" t="n">
        <v>4.33</v>
      </c>
      <c r="QM18" s="176" t="n">
        <v>36.2</v>
      </c>
      <c r="QN18" s="176" t="n">
        <v>31.12</v>
      </c>
      <c r="QO18" s="176" t="n">
        <v>2.27</v>
      </c>
      <c r="QP18" s="177" t="n">
        <v>5.06</v>
      </c>
      <c r="QQ18" s="217" t="n">
        <v>4.2</v>
      </c>
      <c r="QR18" s="203" t="n">
        <v>4.1</v>
      </c>
      <c r="QS18" s="262" t="n">
        <v>3.9</v>
      </c>
      <c r="QT18" s="262" t="n">
        <v>2.6</v>
      </c>
      <c r="QU18" s="262" t="n">
        <v>6.8</v>
      </c>
      <c r="QV18" s="262" t="n">
        <v>7.7</v>
      </c>
      <c r="QW18" s="249" t="n">
        <v>3.3</v>
      </c>
      <c r="QX18" s="249" t="n">
        <v>2.6</v>
      </c>
      <c r="QY18" s="249" t="n">
        <v>5.1</v>
      </c>
      <c r="QZ18" s="249" t="n">
        <v>3.3</v>
      </c>
      <c r="RA18" s="249" t="n">
        <v>3.9</v>
      </c>
      <c r="RB18" s="249" t="n">
        <v>3.3</v>
      </c>
      <c r="RC18" s="249" t="n">
        <v>3.6</v>
      </c>
      <c r="RD18" s="249" t="n">
        <v>1.5</v>
      </c>
      <c r="RE18" s="249" t="n">
        <v>1.9</v>
      </c>
      <c r="RF18" s="259" t="n">
        <v>1.9</v>
      </c>
      <c r="RG18" s="250" t="n">
        <v>11.2</v>
      </c>
      <c r="RH18" s="251" t="n">
        <v>15.2</v>
      </c>
      <c r="RI18" s="251" t="n">
        <v>7.7</v>
      </c>
      <c r="RJ18" s="251" t="n">
        <v>6.4</v>
      </c>
      <c r="RK18" s="251" t="n">
        <v>5.2</v>
      </c>
      <c r="RL18" s="251" t="n">
        <v>2.9</v>
      </c>
      <c r="RM18" s="251" t="n">
        <v>3.6</v>
      </c>
      <c r="RN18" s="251" t="n">
        <v>2.2</v>
      </c>
      <c r="RO18" s="251" t="n">
        <v>2.5</v>
      </c>
      <c r="RP18" s="251" t="n">
        <v>2.1</v>
      </c>
      <c r="RQ18" s="251" t="n">
        <v>2.3</v>
      </c>
      <c r="RR18" s="251" t="n">
        <v>1.6</v>
      </c>
      <c r="RS18" s="251" t="n">
        <v>2.4</v>
      </c>
      <c r="RT18" s="251" t="n">
        <v>1.7</v>
      </c>
      <c r="RU18" s="251" t="n">
        <v>2.3</v>
      </c>
      <c r="RV18" s="251" t="n">
        <v>0.8</v>
      </c>
      <c r="RW18" s="251" t="n">
        <v>1.5</v>
      </c>
      <c r="RX18" s="251" t="n">
        <v>0.2</v>
      </c>
      <c r="RY18" s="251" t="s">
        <v>505</v>
      </c>
      <c r="RZ18" s="252" t="s">
        <v>505</v>
      </c>
      <c r="SA18" s="172" t="n">
        <v>9973</v>
      </c>
      <c r="SB18" s="172" t="n">
        <v>8651</v>
      </c>
      <c r="SC18" s="172" t="s">
        <v>489</v>
      </c>
      <c r="SD18" s="172" t="s">
        <v>489</v>
      </c>
      <c r="SE18" s="172" t="n">
        <v>126639</v>
      </c>
      <c r="SF18" s="172" t="n">
        <v>5825</v>
      </c>
      <c r="SG18" s="172" t="n">
        <v>4771</v>
      </c>
      <c r="SH18" s="172" t="s">
        <v>489</v>
      </c>
      <c r="SI18" s="172" t="s">
        <v>489</v>
      </c>
      <c r="SJ18" s="172" t="n">
        <v>19868</v>
      </c>
      <c r="SK18" s="172" t="n">
        <v>379</v>
      </c>
      <c r="SL18" s="173" t="n">
        <f aca="false">100*0.305152979066023</f>
        <v>30.5152979066023</v>
      </c>
      <c r="SM18" s="172" t="n">
        <v>863</v>
      </c>
      <c r="SN18" s="173" t="n">
        <f aca="false">100*0.694847020933977</f>
        <v>69.4847020933977</v>
      </c>
      <c r="SO18" s="173" t="s">
        <v>488</v>
      </c>
      <c r="SP18" s="173" t="s">
        <v>488</v>
      </c>
      <c r="SQ18" s="172" t="s">
        <v>488</v>
      </c>
      <c r="SR18" s="173" t="s">
        <v>488</v>
      </c>
      <c r="SS18" s="139" t="n">
        <v>71</v>
      </c>
      <c r="ST18" s="172" t="n">
        <v>85</v>
      </c>
      <c r="SU18" s="172" t="n">
        <v>261</v>
      </c>
      <c r="SV18" s="172" t="n">
        <v>220</v>
      </c>
      <c r="SW18" s="172" t="n">
        <v>243</v>
      </c>
      <c r="SX18" s="172" t="n">
        <v>300</v>
      </c>
      <c r="SY18" s="172" t="n">
        <v>1093</v>
      </c>
      <c r="SZ18" s="172" t="n">
        <v>1190</v>
      </c>
      <c r="TA18" s="172" t="n">
        <v>625</v>
      </c>
      <c r="TB18" s="172" t="n">
        <v>571</v>
      </c>
      <c r="TC18" s="172" t="n">
        <v>1928</v>
      </c>
      <c r="TD18" s="172" t="n">
        <v>1343</v>
      </c>
      <c r="TE18" s="172" t="n">
        <v>283</v>
      </c>
      <c r="TF18" s="172" t="n">
        <v>101</v>
      </c>
      <c r="TG18" s="172" t="n">
        <v>8</v>
      </c>
      <c r="TH18" s="172" t="n">
        <v>0</v>
      </c>
      <c r="TI18" s="172" t="n">
        <v>18</v>
      </c>
      <c r="TJ18" s="172" t="n">
        <v>26</v>
      </c>
      <c r="TK18" s="204" t="n">
        <v>18</v>
      </c>
      <c r="TL18" s="172" t="n">
        <v>1899</v>
      </c>
      <c r="TM18" s="172" t="n">
        <v>2283</v>
      </c>
      <c r="TN18" s="172" t="n">
        <v>11011</v>
      </c>
      <c r="TO18" s="172" t="n">
        <v>2673</v>
      </c>
      <c r="TP18" s="172" t="n">
        <v>5494</v>
      </c>
      <c r="TQ18" s="172" t="n">
        <v>527</v>
      </c>
      <c r="TR18" s="172" t="n">
        <v>1</v>
      </c>
      <c r="TS18" s="172" t="n">
        <v>6071</v>
      </c>
      <c r="TT18" s="205" t="n">
        <v>35</v>
      </c>
      <c r="TU18" s="172" t="n">
        <v>33</v>
      </c>
      <c r="TV18" s="172" t="n">
        <v>41</v>
      </c>
      <c r="TW18" s="172" t="n">
        <v>110</v>
      </c>
      <c r="TX18" s="172" t="n">
        <v>116</v>
      </c>
      <c r="TY18" s="172" t="n">
        <v>141</v>
      </c>
      <c r="TZ18" s="172" t="n">
        <v>156</v>
      </c>
      <c r="UA18" s="172" t="n">
        <v>656</v>
      </c>
      <c r="UB18" s="172" t="n">
        <v>700</v>
      </c>
      <c r="UC18" s="172" t="n">
        <v>359</v>
      </c>
      <c r="UD18" s="172" t="n">
        <v>277</v>
      </c>
      <c r="UE18" s="172" t="n">
        <v>1181</v>
      </c>
      <c r="UF18" s="172" t="n">
        <v>740</v>
      </c>
      <c r="UG18" s="172" t="n">
        <v>155</v>
      </c>
      <c r="UH18" s="172" t="n">
        <v>45</v>
      </c>
      <c r="UI18" s="172" t="n">
        <v>7</v>
      </c>
      <c r="UJ18" s="172" t="n">
        <v>0</v>
      </c>
      <c r="UK18" s="172" t="n">
        <v>15</v>
      </c>
      <c r="UL18" s="205" t="n">
        <v>16</v>
      </c>
      <c r="UM18" s="172" t="n">
        <v>5</v>
      </c>
      <c r="UN18" s="172" t="n">
        <v>314</v>
      </c>
      <c r="UO18" s="172" t="n">
        <v>439</v>
      </c>
      <c r="UP18" s="172" t="n">
        <v>1812</v>
      </c>
      <c r="UQ18" s="172" t="n">
        <v>334</v>
      </c>
      <c r="UR18" s="172" t="n">
        <v>440</v>
      </c>
      <c r="US18" s="172" t="n">
        <v>11</v>
      </c>
      <c r="UT18" s="172" t="n">
        <v>0</v>
      </c>
      <c r="UU18" s="172" t="n">
        <v>1277</v>
      </c>
      <c r="UV18" s="186" t="n">
        <v>9</v>
      </c>
      <c r="UW18" s="172" t="n">
        <v>0</v>
      </c>
      <c r="UX18" s="172" t="n">
        <v>0</v>
      </c>
      <c r="UY18" s="172" t="n">
        <v>100</v>
      </c>
      <c r="UZ18" s="172" t="n">
        <v>146</v>
      </c>
      <c r="VA18" s="172" t="n">
        <v>839</v>
      </c>
      <c r="VB18" s="172" t="n">
        <v>870</v>
      </c>
      <c r="VC18" s="172" t="n">
        <v>1419</v>
      </c>
      <c r="VD18" s="172" t="n">
        <v>881</v>
      </c>
      <c r="VE18" s="172" t="n">
        <v>828</v>
      </c>
      <c r="VF18" s="172" t="n">
        <v>678</v>
      </c>
      <c r="VG18" s="172" t="n">
        <v>438</v>
      </c>
      <c r="VH18" s="172" t="n">
        <v>386</v>
      </c>
      <c r="VI18" s="172" t="n">
        <v>260</v>
      </c>
      <c r="VJ18" s="172" t="n">
        <v>295</v>
      </c>
      <c r="VK18" s="172" t="n">
        <v>212</v>
      </c>
      <c r="VL18" s="172" t="n">
        <v>238</v>
      </c>
      <c r="VM18" s="172" t="n">
        <v>180</v>
      </c>
      <c r="VN18" s="172" t="n">
        <v>182</v>
      </c>
      <c r="VO18" s="172" t="n">
        <v>156</v>
      </c>
      <c r="VP18" s="172" t="n">
        <v>114</v>
      </c>
      <c r="VQ18" s="172" t="n">
        <v>74</v>
      </c>
      <c r="VR18" s="172" t="n">
        <v>36</v>
      </c>
      <c r="VS18" s="172" t="n">
        <v>23</v>
      </c>
      <c r="VT18" s="172" t="n">
        <v>9</v>
      </c>
      <c r="VU18" s="172" t="n">
        <v>1</v>
      </c>
      <c r="VV18" s="205" t="n">
        <v>1</v>
      </c>
      <c r="VW18" s="172" t="s">
        <v>488</v>
      </c>
      <c r="VX18" s="172" t="s">
        <v>488</v>
      </c>
      <c r="VY18" s="205" t="n">
        <v>30012</v>
      </c>
      <c r="VZ18" s="172" t="n">
        <v>0</v>
      </c>
      <c r="WA18" s="172" t="n">
        <v>0</v>
      </c>
      <c r="WB18" s="172" t="n">
        <v>48</v>
      </c>
      <c r="WC18" s="172" t="n">
        <v>82</v>
      </c>
      <c r="WD18" s="172" t="n">
        <v>558</v>
      </c>
      <c r="WE18" s="172" t="n">
        <v>540</v>
      </c>
      <c r="WF18" s="172" t="n">
        <v>932</v>
      </c>
      <c r="WG18" s="172" t="n">
        <v>497</v>
      </c>
      <c r="WH18" s="172" t="n">
        <v>498</v>
      </c>
      <c r="WI18" s="172" t="n">
        <v>385</v>
      </c>
      <c r="WJ18" s="172" t="n">
        <v>238</v>
      </c>
      <c r="WK18" s="172" t="n">
        <v>225</v>
      </c>
      <c r="WL18" s="172" t="n">
        <v>124</v>
      </c>
      <c r="WM18" s="172" t="n">
        <v>141</v>
      </c>
      <c r="WN18" s="172" t="n">
        <v>102</v>
      </c>
      <c r="WO18" s="172" t="n">
        <v>87</v>
      </c>
      <c r="WP18" s="172" t="n">
        <v>81</v>
      </c>
      <c r="WQ18" s="172" t="n">
        <v>72</v>
      </c>
      <c r="WR18" s="172" t="n">
        <v>44</v>
      </c>
      <c r="WS18" s="172" t="n">
        <v>51</v>
      </c>
      <c r="WT18" s="172" t="n">
        <v>25</v>
      </c>
      <c r="WU18" s="172" t="n">
        <v>6</v>
      </c>
      <c r="WV18" s="172" t="n">
        <v>7</v>
      </c>
      <c r="WW18" s="172" t="n">
        <v>4</v>
      </c>
      <c r="WX18" s="172" t="n">
        <v>0</v>
      </c>
      <c r="WY18" s="205" t="n">
        <v>1</v>
      </c>
      <c r="WZ18" s="172" t="s">
        <v>488</v>
      </c>
      <c r="XA18" s="172" t="s">
        <v>488</v>
      </c>
      <c r="XB18" s="186" t="n">
        <v>4641</v>
      </c>
      <c r="XC18" s="172" t="n">
        <v>0</v>
      </c>
      <c r="XD18" s="172" t="n">
        <v>0</v>
      </c>
      <c r="XE18" s="172" t="n">
        <v>55</v>
      </c>
      <c r="XF18" s="172" t="n">
        <v>17</v>
      </c>
      <c r="XG18" s="172" t="n">
        <v>786</v>
      </c>
      <c r="XH18" s="172" t="n">
        <v>215</v>
      </c>
      <c r="XI18" s="172" t="n">
        <v>894</v>
      </c>
      <c r="XJ18" s="172" t="n">
        <v>735</v>
      </c>
      <c r="XK18" s="172" t="n">
        <v>323</v>
      </c>
      <c r="XL18" s="172" t="n">
        <v>955</v>
      </c>
      <c r="XM18" s="172" t="n">
        <v>418</v>
      </c>
      <c r="XN18" s="172" t="n">
        <v>518</v>
      </c>
      <c r="XO18" s="172" t="n">
        <v>22</v>
      </c>
      <c r="XP18" s="172" t="n">
        <v>5</v>
      </c>
      <c r="XQ18" s="172" t="n">
        <v>306</v>
      </c>
      <c r="XR18" s="172" t="n">
        <v>127</v>
      </c>
      <c r="XS18" s="172" t="n">
        <v>709</v>
      </c>
      <c r="XT18" s="172" t="n">
        <v>282</v>
      </c>
      <c r="XU18" s="172" t="n">
        <v>1017</v>
      </c>
      <c r="XV18" s="205" t="n">
        <v>982</v>
      </c>
      <c r="XW18" s="172" t="n">
        <v>0</v>
      </c>
      <c r="XX18" s="172" t="n">
        <v>374</v>
      </c>
      <c r="XY18" s="172" t="n">
        <v>3557</v>
      </c>
      <c r="XZ18" s="172" t="n">
        <v>6352</v>
      </c>
      <c r="YA18" s="172" t="n">
        <v>910</v>
      </c>
      <c r="YB18" s="172" t="n">
        <v>3133</v>
      </c>
      <c r="YC18" s="172" t="n">
        <v>15</v>
      </c>
      <c r="YD18" s="172" t="n">
        <v>3164</v>
      </c>
      <c r="YE18" s="172" t="n">
        <v>6584</v>
      </c>
      <c r="YF18" s="205" t="n">
        <v>5923</v>
      </c>
      <c r="YG18" s="172" t="n">
        <v>0</v>
      </c>
      <c r="YH18" s="172" t="n">
        <v>0</v>
      </c>
      <c r="YI18" s="172" t="n">
        <v>28</v>
      </c>
      <c r="YJ18" s="172" t="n">
        <v>8</v>
      </c>
      <c r="YK18" s="172" t="n">
        <v>431</v>
      </c>
      <c r="YL18" s="172" t="n">
        <v>89</v>
      </c>
      <c r="YM18" s="172" t="n">
        <v>532</v>
      </c>
      <c r="YN18" s="172" t="n">
        <v>381</v>
      </c>
      <c r="YO18" s="172" t="n">
        <v>206</v>
      </c>
      <c r="YP18" s="172" t="n">
        <v>473</v>
      </c>
      <c r="YQ18" s="172" t="n">
        <v>240</v>
      </c>
      <c r="YR18" s="172" t="n">
        <v>274</v>
      </c>
      <c r="YS18" s="172" t="n">
        <v>9</v>
      </c>
      <c r="YT18" s="172" t="n">
        <v>4</v>
      </c>
      <c r="YU18" s="172" t="n">
        <v>191</v>
      </c>
      <c r="YV18" s="172" t="n">
        <v>77</v>
      </c>
      <c r="YW18" s="172" t="n">
        <v>445</v>
      </c>
      <c r="YX18" s="172" t="n">
        <v>194</v>
      </c>
      <c r="YY18" s="172" t="n">
        <v>575</v>
      </c>
      <c r="YZ18" s="205" t="n">
        <v>591</v>
      </c>
      <c r="ZA18" s="172" t="n">
        <v>0</v>
      </c>
      <c r="ZB18" s="172" t="n">
        <v>31</v>
      </c>
      <c r="ZC18" s="172" t="n">
        <v>388</v>
      </c>
      <c r="ZD18" s="172" t="n">
        <v>679</v>
      </c>
      <c r="ZE18" s="172" t="n">
        <v>296</v>
      </c>
      <c r="ZF18" s="172" t="n">
        <v>574</v>
      </c>
      <c r="ZG18" s="172" t="n">
        <v>2</v>
      </c>
      <c r="ZH18" s="172" t="n">
        <v>506</v>
      </c>
      <c r="ZI18" s="172" t="n">
        <v>889</v>
      </c>
      <c r="ZJ18" s="172" t="n">
        <v>1276</v>
      </c>
      <c r="ZK18" s="206" t="n">
        <v>2182</v>
      </c>
      <c r="ZL18" s="129" t="n">
        <v>2013</v>
      </c>
      <c r="ZM18" s="13" t="n">
        <v>37</v>
      </c>
      <c r="ZN18" s="263" t="n">
        <v>1</v>
      </c>
      <c r="ZO18" s="253" t="n">
        <v>1101</v>
      </c>
      <c r="ZP18" s="176" t="n">
        <v>97.52</v>
      </c>
      <c r="ZQ18" s="175" t="n">
        <v>28</v>
      </c>
      <c r="ZR18" s="176" t="n">
        <v>2.48</v>
      </c>
      <c r="ZS18" s="174" t="s">
        <v>508</v>
      </c>
      <c r="ZT18" s="172" t="n">
        <v>1</v>
      </c>
      <c r="ZU18" s="179" t="n">
        <f aca="false">ZT18/(ZT18+ZV18)*100</f>
        <v>5</v>
      </c>
      <c r="ZV18" s="172" t="n">
        <v>19</v>
      </c>
      <c r="ZW18" s="179" t="n">
        <f aca="false">ZV18/(ZT18+ZV18)*100</f>
        <v>95</v>
      </c>
      <c r="ZX18" s="172" t="s">
        <v>489</v>
      </c>
      <c r="ZY18" s="179" t="s">
        <v>489</v>
      </c>
      <c r="ZZ18" s="172" t="n">
        <v>6</v>
      </c>
      <c r="AAA18" s="179" t="n">
        <f aca="false">ZZ18/ZZ18*100</f>
        <v>100</v>
      </c>
      <c r="AAB18" s="172" t="n">
        <v>1</v>
      </c>
      <c r="AAC18" s="179" t="n">
        <f aca="false">AAB18/(AAB18+AAD18)*100</f>
        <v>7.69230769230769</v>
      </c>
      <c r="AAD18" s="172" t="n">
        <v>12</v>
      </c>
      <c r="AAE18" s="179" t="n">
        <f aca="false">AAD18/(AAB18+AAD18)*100</f>
        <v>92.3076923076923</v>
      </c>
      <c r="AAF18" s="172" t="s">
        <v>489</v>
      </c>
      <c r="AAG18" s="179" t="s">
        <v>489</v>
      </c>
      <c r="AAH18" s="172" t="s">
        <v>489</v>
      </c>
      <c r="AAI18" s="179" t="s">
        <v>489</v>
      </c>
      <c r="AAJ18" s="172" t="s">
        <v>489</v>
      </c>
      <c r="AAK18" s="179" t="s">
        <v>489</v>
      </c>
      <c r="AAL18" s="172" t="s">
        <v>489</v>
      </c>
      <c r="AAM18" s="179" t="s">
        <v>489</v>
      </c>
      <c r="AAN18" s="172" t="s">
        <v>489</v>
      </c>
      <c r="AAO18" s="179" t="s">
        <v>489</v>
      </c>
      <c r="AAP18" s="172" t="s">
        <v>498</v>
      </c>
      <c r="AAQ18" s="179" t="s">
        <v>498</v>
      </c>
      <c r="AAR18" s="210" t="s">
        <v>489</v>
      </c>
      <c r="AAS18" s="211" t="s">
        <v>489</v>
      </c>
      <c r="AAT18" s="211" t="n">
        <v>10</v>
      </c>
      <c r="AAU18" s="240" t="n">
        <v>100</v>
      </c>
      <c r="AAV18" s="241" t="s">
        <v>488</v>
      </c>
      <c r="AAW18" s="254" t="n">
        <v>634073</v>
      </c>
      <c r="AAX18" s="254" t="n">
        <v>241086</v>
      </c>
      <c r="AAY18" s="254" t="n">
        <v>682290</v>
      </c>
      <c r="AAZ18" s="254" t="n">
        <v>506135</v>
      </c>
      <c r="ABA18" s="254" t="n">
        <v>566953</v>
      </c>
      <c r="ABB18" s="254" t="n">
        <v>433147</v>
      </c>
      <c r="ABC18" s="184" t="n">
        <v>76.3991018655868</v>
      </c>
      <c r="ABD18" s="254" t="n">
        <v>340076.353276353</v>
      </c>
      <c r="ABE18" s="254" t="n">
        <v>346014.828897338</v>
      </c>
      <c r="ABF18" s="254" t="n">
        <v>269097.720797721</v>
      </c>
      <c r="ABG18" s="256" t="n">
        <v>279289.353612167</v>
      </c>
      <c r="ABH18" s="254" t="n">
        <v>944533</v>
      </c>
      <c r="ABI18" s="254" t="n">
        <v>734531</v>
      </c>
      <c r="ABJ18" s="254" t="n">
        <v>340260</v>
      </c>
      <c r="ABK18" s="254" t="n">
        <v>317068</v>
      </c>
      <c r="ABL18" s="254" t="n">
        <v>596043</v>
      </c>
      <c r="ABM18" s="254" t="n">
        <v>582885</v>
      </c>
      <c r="ABN18" s="254" t="n">
        <v>800734</v>
      </c>
      <c r="ABO18" s="254" t="n">
        <v>799916</v>
      </c>
      <c r="ABP18" s="254" t="n">
        <v>1036927</v>
      </c>
      <c r="ABQ18" s="254" t="n">
        <v>1018531</v>
      </c>
      <c r="ABR18" s="254" t="n">
        <v>1676439</v>
      </c>
      <c r="ABS18" s="256" t="n">
        <v>1682320</v>
      </c>
      <c r="ABT18" s="172" t="n">
        <v>69831</v>
      </c>
      <c r="ABU18" s="172" t="n">
        <v>27482</v>
      </c>
      <c r="ABV18" s="185" t="n">
        <v>28.24</v>
      </c>
      <c r="ABW18" s="174" t="n">
        <v>333</v>
      </c>
      <c r="ABX18" s="176" t="n">
        <f aca="false">ABW18*100/(ABW18+ABY18)</f>
        <v>36.5131578947368</v>
      </c>
      <c r="ABY18" s="175" t="n">
        <v>579</v>
      </c>
      <c r="ABZ18" s="176" t="n">
        <f aca="false">ABY18*100/(ABY18+ABW18)</f>
        <v>63.4868421052632</v>
      </c>
      <c r="ACA18" s="244" t="n">
        <v>256</v>
      </c>
      <c r="ACB18" s="176" t="n">
        <f aca="false">ACA18*100/(ACA18+ACC18)</f>
        <v>32.7365728900256</v>
      </c>
      <c r="ACC18" s="175" t="n">
        <v>526</v>
      </c>
      <c r="ACD18" s="176" t="n">
        <f aca="false">ACC18*100/(ACC18+ACA18)</f>
        <v>67.2634271099744</v>
      </c>
      <c r="ACE18" s="244" t="n">
        <v>150</v>
      </c>
      <c r="ACF18" s="176" t="n">
        <f aca="false">ACE18*100/ACA18</f>
        <v>58.59375</v>
      </c>
      <c r="ACG18" s="175" t="n">
        <v>345</v>
      </c>
      <c r="ACH18" s="177" t="n">
        <f aca="false">ACG18*100/ACC18</f>
        <v>65.5893536121673</v>
      </c>
      <c r="ACI18" s="215" t="s">
        <v>490</v>
      </c>
      <c r="ACJ18" s="215" t="s">
        <v>490</v>
      </c>
      <c r="ACK18" s="215" t="s">
        <v>490</v>
      </c>
      <c r="ACL18" s="215" t="s">
        <v>490</v>
      </c>
      <c r="ACM18" s="215" t="s">
        <v>490</v>
      </c>
      <c r="ACN18" s="215" t="s">
        <v>490</v>
      </c>
      <c r="ACO18" s="215" t="s">
        <v>490</v>
      </c>
      <c r="ACP18" s="215" t="s">
        <v>490</v>
      </c>
      <c r="ACQ18" s="215" t="s">
        <v>490</v>
      </c>
      <c r="ACR18" s="215" t="s">
        <v>490</v>
      </c>
      <c r="ACS18" s="215" t="s">
        <v>490</v>
      </c>
      <c r="ACT18" s="215" t="s">
        <v>490</v>
      </c>
      <c r="ACU18" s="215" t="s">
        <v>490</v>
      </c>
      <c r="ACV18" s="215" t="s">
        <v>490</v>
      </c>
      <c r="ACW18" s="215" t="s">
        <v>490</v>
      </c>
      <c r="ACX18" s="215" t="s">
        <v>490</v>
      </c>
      <c r="ACY18" s="215" t="s">
        <v>490</v>
      </c>
      <c r="ACZ18" s="215" t="s">
        <v>490</v>
      </c>
      <c r="ADA18" s="215" t="s">
        <v>490</v>
      </c>
      <c r="ADB18" s="215" t="s">
        <v>490</v>
      </c>
      <c r="ADC18" s="215" t="s">
        <v>490</v>
      </c>
      <c r="ADD18" s="215" t="s">
        <v>490</v>
      </c>
      <c r="ADE18" s="215" t="s">
        <v>490</v>
      </c>
      <c r="ADF18" s="215" t="s">
        <v>490</v>
      </c>
      <c r="ADG18" s="215" t="s">
        <v>490</v>
      </c>
      <c r="ADH18" s="215" t="s">
        <v>490</v>
      </c>
      <c r="ADI18" s="215" t="s">
        <v>490</v>
      </c>
      <c r="ADJ18" s="215" t="s">
        <v>490</v>
      </c>
      <c r="ADK18" s="174" t="n">
        <v>366</v>
      </c>
      <c r="ADL18" s="175" t="n">
        <v>63</v>
      </c>
      <c r="ADM18" s="176" t="n">
        <f aca="false">ADL18*100/ADK18</f>
        <v>17.2131147540984</v>
      </c>
      <c r="ADN18" s="244" t="n">
        <v>897</v>
      </c>
      <c r="ADO18" s="175" t="n">
        <v>186</v>
      </c>
      <c r="ADP18" s="177" t="n">
        <f aca="false">ADO18*100/ADN18</f>
        <v>20.7357859531773</v>
      </c>
      <c r="ADQ18" s="139" t="s">
        <v>490</v>
      </c>
      <c r="ADR18" s="172" t="s">
        <v>490</v>
      </c>
      <c r="ADS18" s="184" t="s">
        <v>490</v>
      </c>
      <c r="ADT18" s="139" t="n">
        <v>1454</v>
      </c>
      <c r="ADU18" s="172" t="n">
        <v>6438</v>
      </c>
      <c r="ADV18" s="186" t="n">
        <v>81.5762797769894</v>
      </c>
      <c r="ADW18" s="257" t="n">
        <v>1.31</v>
      </c>
      <c r="ADX18" s="233" t="n">
        <v>0.88</v>
      </c>
      <c r="ADY18" s="233" t="n">
        <v>15.47</v>
      </c>
      <c r="ADZ18" s="233" t="n">
        <v>14.59</v>
      </c>
      <c r="AEA18" s="233" t="n">
        <v>0.23</v>
      </c>
      <c r="AEB18" s="233" t="n">
        <v>30.46</v>
      </c>
      <c r="AEC18" s="233" t="n">
        <v>12.22</v>
      </c>
      <c r="AED18" s="233" t="n">
        <v>13.86</v>
      </c>
      <c r="AEE18" s="233" t="n">
        <v>8.48</v>
      </c>
      <c r="AEF18" s="258" t="n">
        <v>2.5</v>
      </c>
      <c r="AEG18" s="139" t="n">
        <v>4648</v>
      </c>
      <c r="AEH18" s="172" t="n">
        <v>2434</v>
      </c>
      <c r="AEI18" s="184" t="n">
        <v>34.3688223665631</v>
      </c>
      <c r="AEJ18" s="216" t="s">
        <v>488</v>
      </c>
      <c r="AEK18" s="184" t="s">
        <v>488</v>
      </c>
      <c r="AEL18" s="184" t="n">
        <v>22401</v>
      </c>
      <c r="AEM18" s="184" t="n">
        <v>21512</v>
      </c>
      <c r="AEN18" s="216" t="s">
        <v>488</v>
      </c>
      <c r="AEO18" s="185" t="s">
        <v>488</v>
      </c>
      <c r="AEP18" s="217" t="s">
        <v>488</v>
      </c>
      <c r="AEQ18" s="203" t="s">
        <v>488</v>
      </c>
      <c r="AER18" s="203" t="s">
        <v>488</v>
      </c>
      <c r="AES18" s="203" t="s">
        <v>488</v>
      </c>
      <c r="AET18" s="203" t="s">
        <v>488</v>
      </c>
      <c r="AEU18" s="203" t="s">
        <v>488</v>
      </c>
      <c r="AEV18" s="203" t="s">
        <v>488</v>
      </c>
      <c r="AEW18" s="203" t="s">
        <v>488</v>
      </c>
      <c r="AEX18" s="259" t="s">
        <v>488</v>
      </c>
      <c r="AEY18" s="218"/>
      <c r="AEZ18" s="219"/>
      <c r="AFA18" s="219"/>
      <c r="AFB18" s="220"/>
      <c r="AFC18" s="159"/>
      <c r="AFD18" s="14"/>
      <c r="AFE18" s="14"/>
      <c r="AFF18" s="14"/>
      <c r="AFG18" s="14"/>
      <c r="AFH18" s="14"/>
      <c r="AFI18" s="14"/>
      <c r="AFJ18" s="160"/>
      <c r="AFK18" s="189" t="n">
        <v>406</v>
      </c>
      <c r="AFL18" s="189" t="n">
        <v>141</v>
      </c>
      <c r="AFM18" s="189" t="n">
        <v>121</v>
      </c>
      <c r="AFN18" s="189" t="n">
        <v>2905</v>
      </c>
      <c r="AFO18" s="189" t="n">
        <v>1069</v>
      </c>
      <c r="AFP18" s="189" t="n">
        <v>1389</v>
      </c>
      <c r="AFQ18" s="189" t="n">
        <v>134</v>
      </c>
      <c r="AFR18" s="189" t="n">
        <v>55</v>
      </c>
      <c r="AFS18" s="224" t="n">
        <v>65</v>
      </c>
      <c r="AFT18" s="189" t="n">
        <v>1375</v>
      </c>
      <c r="AFU18" s="189" t="n">
        <v>1158</v>
      </c>
      <c r="AFV18" s="189" t="n">
        <v>6186</v>
      </c>
      <c r="AFW18" s="189" t="n">
        <v>16766</v>
      </c>
      <c r="AFX18" s="223" t="n">
        <v>36.8960992484791</v>
      </c>
      <c r="AFY18" s="192" t="n">
        <v>0</v>
      </c>
      <c r="AFZ18" s="189" t="n">
        <v>33</v>
      </c>
      <c r="AGA18" s="189" t="n">
        <v>0</v>
      </c>
      <c r="AGB18" s="189" t="n">
        <v>0</v>
      </c>
      <c r="AGC18" s="189" t="n">
        <v>0</v>
      </c>
      <c r="AGD18" s="189" t="n">
        <v>33</v>
      </c>
      <c r="AGE18" s="189" t="n">
        <v>0</v>
      </c>
      <c r="AGF18" s="189" t="n">
        <v>32</v>
      </c>
      <c r="AGG18" s="189" t="n">
        <v>0</v>
      </c>
      <c r="AGH18" s="189" t="n">
        <v>31</v>
      </c>
      <c r="AGI18" s="189" t="n">
        <v>0</v>
      </c>
      <c r="AGJ18" s="189" t="n">
        <v>8</v>
      </c>
      <c r="AGK18" s="189" t="n">
        <v>0</v>
      </c>
      <c r="AGL18" s="224" t="n">
        <v>10</v>
      </c>
      <c r="AGM18" s="189" t="s">
        <v>509</v>
      </c>
      <c r="AGN18" s="189" t="n">
        <v>2651</v>
      </c>
      <c r="AGO18" s="189" t="n">
        <v>3743</v>
      </c>
      <c r="AGP18" s="189" t="n">
        <v>3743</v>
      </c>
      <c r="AGQ18" s="189" t="n">
        <v>105545500</v>
      </c>
      <c r="AGR18" s="172" t="n">
        <v>112</v>
      </c>
      <c r="AGS18" s="192" t="n">
        <v>5</v>
      </c>
      <c r="AGT18" s="189" t="n">
        <v>31597</v>
      </c>
      <c r="AGU18" s="189" t="n">
        <v>1</v>
      </c>
      <c r="AGV18" s="189" t="n">
        <v>20</v>
      </c>
      <c r="AGW18" s="225" t="n">
        <v>0.1479</v>
      </c>
      <c r="AGX18" s="189" t="n">
        <v>190</v>
      </c>
      <c r="AGY18" s="225" t="n">
        <v>1.412</v>
      </c>
      <c r="AGZ18" s="189" t="n">
        <v>243</v>
      </c>
      <c r="AHA18" s="189" t="n">
        <v>2317</v>
      </c>
      <c r="AHB18" s="189" t="s">
        <v>488</v>
      </c>
      <c r="AHC18" s="189" t="s">
        <v>488</v>
      </c>
      <c r="AHD18" s="225" t="n">
        <v>9.4921875</v>
      </c>
      <c r="AHE18" s="225" t="n">
        <v>90.5078125</v>
      </c>
      <c r="AHF18" s="189" t="n">
        <v>19855</v>
      </c>
      <c r="AHG18" s="189" t="n">
        <v>1689</v>
      </c>
      <c r="AHH18" s="173" t="n">
        <v>12.5520260671916</v>
      </c>
      <c r="AHI18" s="189" t="n">
        <v>5154.36</v>
      </c>
      <c r="AHJ18" s="189" t="s">
        <v>488</v>
      </c>
      <c r="AHK18" s="189" t="s">
        <v>488</v>
      </c>
      <c r="AHL18" s="189" t="s">
        <v>488</v>
      </c>
      <c r="AHM18" s="189" t="s">
        <v>488</v>
      </c>
      <c r="AHN18" s="192" t="n">
        <v>64609</v>
      </c>
      <c r="AHO18" s="189" t="n">
        <v>48067</v>
      </c>
      <c r="AHP18" s="189" t="n">
        <v>574</v>
      </c>
      <c r="AHQ18" s="189" t="n">
        <v>357</v>
      </c>
      <c r="AHR18" s="189" t="n">
        <v>1726</v>
      </c>
      <c r="AHS18" s="189" t="n">
        <v>1014</v>
      </c>
      <c r="AHT18" s="189" t="n">
        <v>1131</v>
      </c>
      <c r="AHU18" s="189" t="n">
        <v>655</v>
      </c>
      <c r="AHV18" s="189" t="n">
        <v>1254</v>
      </c>
      <c r="AHW18" s="189" t="n">
        <v>807</v>
      </c>
      <c r="AHX18" s="189" t="n">
        <v>5515</v>
      </c>
      <c r="AHY18" s="189" t="n">
        <v>3607</v>
      </c>
      <c r="AHZ18" s="189" t="n">
        <v>10644</v>
      </c>
      <c r="AIA18" s="189" t="n">
        <v>6580</v>
      </c>
      <c r="AIB18" s="189" t="n">
        <v>18738</v>
      </c>
      <c r="AIC18" s="189" t="n">
        <v>12386</v>
      </c>
      <c r="AID18" s="189" t="n">
        <v>5911</v>
      </c>
      <c r="AIE18" s="189" t="n">
        <v>4366</v>
      </c>
      <c r="AIF18" s="189" t="n">
        <v>19116</v>
      </c>
      <c r="AIG18" s="189" t="n">
        <v>18295</v>
      </c>
      <c r="AIH18" s="189" t="n">
        <v>785</v>
      </c>
      <c r="AII18" s="189" t="n">
        <v>551</v>
      </c>
      <c r="AIJ18" s="192" t="n">
        <v>9140</v>
      </c>
      <c r="AIK18" s="224" t="n">
        <v>4815</v>
      </c>
      <c r="AIL18" s="199" t="n">
        <v>229</v>
      </c>
      <c r="AIM18" s="199" t="n">
        <v>306</v>
      </c>
      <c r="AIN18" s="199" t="n">
        <v>154</v>
      </c>
      <c r="AIO18" s="199" t="n">
        <v>233</v>
      </c>
      <c r="AIP18" s="199" t="n">
        <v>95</v>
      </c>
      <c r="AIQ18" s="199" t="n">
        <v>95</v>
      </c>
      <c r="AIR18" s="199" t="n">
        <v>54</v>
      </c>
      <c r="AIS18" s="199" t="n">
        <v>48</v>
      </c>
      <c r="AIT18" s="199" t="n">
        <v>4022</v>
      </c>
      <c r="AIU18" s="199" t="n">
        <v>5984</v>
      </c>
      <c r="AIV18" s="199" t="n">
        <v>1171</v>
      </c>
      <c r="AIW18" s="196" t="n">
        <v>1791</v>
      </c>
      <c r="AIX18" s="242" t="n">
        <v>503</v>
      </c>
      <c r="AIY18" s="242" t="n">
        <v>518</v>
      </c>
      <c r="AIZ18" s="242" t="n">
        <v>323</v>
      </c>
      <c r="AJA18" s="242" t="n">
        <v>698</v>
      </c>
      <c r="AJB18" s="242" t="n">
        <v>79</v>
      </c>
      <c r="AJC18" s="242" t="n">
        <v>275</v>
      </c>
      <c r="AJD18" s="242" t="n">
        <v>60</v>
      </c>
      <c r="AJE18" s="242" t="n">
        <v>68</v>
      </c>
      <c r="AJF18" s="242" t="n">
        <v>129</v>
      </c>
      <c r="AJG18" s="242" t="n">
        <v>153</v>
      </c>
      <c r="AJH18" s="242" t="n">
        <v>12</v>
      </c>
      <c r="AJI18" s="242" t="n">
        <v>133</v>
      </c>
      <c r="AJJ18" s="242" t="n">
        <v>7</v>
      </c>
      <c r="AJK18" s="242" t="n">
        <v>8</v>
      </c>
      <c r="AJL18" s="242" t="n">
        <v>3</v>
      </c>
      <c r="AJM18" s="242" t="n">
        <v>10</v>
      </c>
      <c r="AJN18" s="242" t="n">
        <v>13</v>
      </c>
      <c r="AJO18" s="242" t="n">
        <v>10</v>
      </c>
      <c r="AJP18" s="242" t="n">
        <v>0</v>
      </c>
      <c r="AJQ18" s="242" t="n">
        <v>1</v>
      </c>
      <c r="AJR18" s="242" t="n">
        <v>0</v>
      </c>
      <c r="AJS18" s="242" t="n">
        <v>0</v>
      </c>
      <c r="AJT18" s="242" t="n">
        <v>0</v>
      </c>
      <c r="AJU18" s="242" t="n">
        <v>0</v>
      </c>
      <c r="AJV18" s="242" t="n">
        <v>0</v>
      </c>
      <c r="AJW18" s="242" t="n">
        <v>0</v>
      </c>
      <c r="AJX18" s="242" t="n">
        <v>0</v>
      </c>
      <c r="AJY18" s="242" t="n">
        <v>0</v>
      </c>
      <c r="AJZ18" s="242" t="n">
        <v>20</v>
      </c>
      <c r="AKA18" s="242" t="n">
        <v>40</v>
      </c>
      <c r="AKB18" s="139" t="n">
        <v>6638</v>
      </c>
      <c r="AKC18" s="186" t="n">
        <v>7337</v>
      </c>
      <c r="AKD18" s="200" t="s">
        <v>488</v>
      </c>
      <c r="AKE18" s="182" t="n">
        <v>244965</v>
      </c>
      <c r="AKF18" s="260" t="n">
        <v>29.5</v>
      </c>
      <c r="AKG18" s="182" t="s">
        <v>488</v>
      </c>
      <c r="AKH18" s="261" t="n">
        <v>1.4</v>
      </c>
      <c r="AKI18" s="139" t="n">
        <v>20</v>
      </c>
      <c r="AKJ18" s="186" t="n">
        <v>578</v>
      </c>
      <c r="AKK18" s="139" t="n">
        <v>4908</v>
      </c>
      <c r="AKL18" s="172" t="n">
        <v>6328</v>
      </c>
      <c r="AKM18" s="172" t="n">
        <v>152</v>
      </c>
      <c r="AKN18" s="172" t="n">
        <v>558</v>
      </c>
      <c r="AKO18" s="193" t="n">
        <v>6</v>
      </c>
      <c r="AKP18" s="202" t="n">
        <v>13</v>
      </c>
      <c r="AKQ18" s="172" t="n">
        <v>66</v>
      </c>
      <c r="AKR18" s="172" t="n">
        <v>143</v>
      </c>
      <c r="AKS18" s="172" t="n">
        <v>10</v>
      </c>
      <c r="AKT18" s="172" t="n">
        <v>25</v>
      </c>
      <c r="AKU18" s="192" t="n">
        <v>6504</v>
      </c>
      <c r="AKV18" s="189" t="n">
        <v>5403</v>
      </c>
      <c r="AKW18" s="189" t="n">
        <v>15007</v>
      </c>
      <c r="AKX18" s="189" t="n">
        <v>15638</v>
      </c>
      <c r="AKY18" s="189"/>
      <c r="AKZ18" s="189"/>
      <c r="ALA18" s="189"/>
      <c r="ALB18" s="189"/>
      <c r="ALC18" s="189" t="n">
        <v>190</v>
      </c>
      <c r="ALD18" s="189" t="n">
        <v>248</v>
      </c>
      <c r="ALE18" s="189" t="n">
        <v>714</v>
      </c>
      <c r="ALF18" s="224" t="n">
        <v>834</v>
      </c>
      <c r="ALG18" s="227"/>
      <c r="ALT18" s="229"/>
      <c r="ALU18" s="236" t="n">
        <v>75213</v>
      </c>
      <c r="ALV18" s="236" t="n">
        <v>46857</v>
      </c>
      <c r="ALW18" s="236" t="n">
        <v>249258</v>
      </c>
      <c r="ALX18" s="236" t="n">
        <v>261354</v>
      </c>
      <c r="ALY18" s="236" t="n">
        <v>140913</v>
      </c>
      <c r="ALZ18" s="236" t="n">
        <v>150106</v>
      </c>
      <c r="AMA18" s="236" t="n">
        <v>90081</v>
      </c>
      <c r="AMB18" s="236" t="n">
        <v>84854</v>
      </c>
      <c r="AMC18" s="236" t="n">
        <v>298351</v>
      </c>
      <c r="AMD18" s="236" t="n">
        <v>270019</v>
      </c>
      <c r="AME18" s="236" t="n">
        <v>144255</v>
      </c>
      <c r="AMF18" s="236" t="n">
        <v>141687</v>
      </c>
      <c r="AMG18" s="236" t="n">
        <v>104868</v>
      </c>
      <c r="AMH18" s="236" t="n">
        <v>158565</v>
      </c>
      <c r="AMI18" s="236" t="n">
        <v>6006</v>
      </c>
      <c r="AMJ18" s="236" t="n">
        <v>31295</v>
      </c>
    </row>
    <row r="19" s="228" customFormat="true" ht="18" hidden="false" customHeight="true" outlineLevel="0" collapsed="false">
      <c r="A19" s="171" t="s">
        <v>510</v>
      </c>
      <c r="B19" s="171"/>
      <c r="C19" s="139" t="n">
        <v>1339733</v>
      </c>
      <c r="D19" s="172" t="n">
        <v>1361928</v>
      </c>
      <c r="E19" s="173" t="n">
        <v>98.370325009839</v>
      </c>
      <c r="F19" s="172" t="n">
        <v>528651</v>
      </c>
      <c r="G19" s="172" t="n">
        <v>368193</v>
      </c>
      <c r="H19" s="173" t="n">
        <v>143.579861648646</v>
      </c>
      <c r="I19" s="172" t="n">
        <v>121220</v>
      </c>
      <c r="J19" s="172" t="n">
        <v>116294</v>
      </c>
      <c r="K19" s="173" t="n">
        <v>104.23581612121</v>
      </c>
      <c r="L19" s="174" t="n">
        <v>220880</v>
      </c>
      <c r="M19" s="175" t="n">
        <v>203963</v>
      </c>
      <c r="N19" s="175" t="n">
        <v>999546</v>
      </c>
      <c r="O19" s="175" t="n">
        <v>1023656</v>
      </c>
      <c r="P19" s="175" t="n">
        <v>119307</v>
      </c>
      <c r="Q19" s="175" t="n">
        <v>134309</v>
      </c>
      <c r="R19" s="176" t="n">
        <v>16.4868671593519</v>
      </c>
      <c r="S19" s="176" t="n">
        <v>14.9760486604285</v>
      </c>
      <c r="T19" s="176" t="n">
        <v>74.6078509673196</v>
      </c>
      <c r="U19" s="176" t="n">
        <v>75.1622699584707</v>
      </c>
      <c r="V19" s="176" t="n">
        <v>8.9</v>
      </c>
      <c r="W19" s="176" t="n">
        <v>9.86168138110091</v>
      </c>
      <c r="X19" s="176" t="n">
        <v>77.05</v>
      </c>
      <c r="Y19" s="177" t="n">
        <v>82.67</v>
      </c>
      <c r="Z19" s="178" t="n">
        <v>4.91</v>
      </c>
      <c r="AA19" s="179" t="n">
        <v>7.56751318155891</v>
      </c>
      <c r="AB19" s="175" t="n">
        <v>12713</v>
      </c>
      <c r="AC19" s="179" t="n">
        <f aca="false">AB19*1000/($C19+$C18)*2</f>
        <v>9.5124184087332</v>
      </c>
      <c r="AD19" s="175" t="n">
        <v>11842</v>
      </c>
      <c r="AE19" s="233" t="n">
        <f aca="false">AD19*1000/($D19+$D18)*2</f>
        <v>8.72780231033963</v>
      </c>
      <c r="AF19" s="179" t="n">
        <v>107.355176490458</v>
      </c>
      <c r="AG19" s="175" t="n">
        <v>9105</v>
      </c>
      <c r="AH19" s="179" t="n">
        <f aca="false">AG19*1000/($C19+$C18)*2</f>
        <v>6.81275620321842</v>
      </c>
      <c r="AI19" s="175" t="n">
        <v>6033</v>
      </c>
      <c r="AJ19" s="233" t="n">
        <f aca="false">AI19*1000/($D19+$D18)*2</f>
        <v>4.4464475036547</v>
      </c>
      <c r="AK19" s="175" t="n">
        <v>60322</v>
      </c>
      <c r="AL19" s="175" t="n">
        <v>75968</v>
      </c>
      <c r="AM19" s="179" t="n">
        <v>79.4044860994103</v>
      </c>
      <c r="AN19" s="175" t="n">
        <v>57391</v>
      </c>
      <c r="AO19" s="175" t="n">
        <v>71548</v>
      </c>
      <c r="AP19" s="181" t="n">
        <v>80.2132833901716</v>
      </c>
      <c r="AQ19" s="182" t="n">
        <v>14085</v>
      </c>
      <c r="AR19" s="182" t="n">
        <v>16375</v>
      </c>
      <c r="AS19" s="182" t="n">
        <v>5833</v>
      </c>
      <c r="AT19" s="182" t="n">
        <v>6290</v>
      </c>
      <c r="AU19" s="182" t="n">
        <v>8252</v>
      </c>
      <c r="AV19" s="182" t="n">
        <v>10085</v>
      </c>
      <c r="AW19" s="177" t="n">
        <v>86.0152671755725</v>
      </c>
      <c r="AX19" s="174" t="n">
        <v>1118853</v>
      </c>
      <c r="AY19" s="175" t="n">
        <v>1157965</v>
      </c>
      <c r="AZ19" s="175" t="n">
        <v>438502</v>
      </c>
      <c r="BA19" s="175" t="n">
        <v>375062</v>
      </c>
      <c r="BB19" s="175" t="n">
        <v>579871</v>
      </c>
      <c r="BC19" s="175" t="n">
        <v>589746</v>
      </c>
      <c r="BD19" s="175" t="n">
        <v>76597</v>
      </c>
      <c r="BE19" s="175" t="n">
        <v>92943</v>
      </c>
      <c r="BF19" s="175" t="n">
        <v>23883</v>
      </c>
      <c r="BG19" s="183" t="n">
        <v>100214</v>
      </c>
      <c r="BH19" s="174" t="n">
        <v>102550</v>
      </c>
      <c r="BI19" s="175" t="n">
        <v>94420</v>
      </c>
      <c r="BJ19" s="175" t="n">
        <v>100485</v>
      </c>
      <c r="BK19" s="175" t="n">
        <v>90446</v>
      </c>
      <c r="BL19" s="175" t="n">
        <v>87156</v>
      </c>
      <c r="BM19" s="175" t="n">
        <v>70988</v>
      </c>
      <c r="BN19" s="175" t="n">
        <v>64846</v>
      </c>
      <c r="BO19" s="175" t="n">
        <v>46164</v>
      </c>
      <c r="BP19" s="175" t="n">
        <v>33739</v>
      </c>
      <c r="BQ19" s="175" t="n">
        <v>25420</v>
      </c>
      <c r="BR19" s="175" t="n">
        <v>49726</v>
      </c>
      <c r="BS19" s="183" t="n">
        <v>47624</v>
      </c>
      <c r="BT19" s="184" t="n">
        <v>99.91</v>
      </c>
      <c r="BU19" s="184" t="n">
        <v>99.67</v>
      </c>
      <c r="BV19" s="184" t="n">
        <v>98.1</v>
      </c>
      <c r="BW19" s="184" t="n">
        <v>95.08</v>
      </c>
      <c r="BX19" s="184" t="n">
        <v>85.05</v>
      </c>
      <c r="BY19" s="184" t="n">
        <v>71.72</v>
      </c>
      <c r="BZ19" s="184" t="n">
        <v>54.35</v>
      </c>
      <c r="CA19" s="184" t="n">
        <v>38.14</v>
      </c>
      <c r="CB19" s="184" t="n">
        <v>30.89</v>
      </c>
      <c r="CC19" s="184" t="n">
        <v>22.02</v>
      </c>
      <c r="CD19" s="184" t="n">
        <v>8.53</v>
      </c>
      <c r="CE19" s="185" t="n">
        <v>7.53</v>
      </c>
      <c r="CF19" s="172" t="n">
        <v>80</v>
      </c>
      <c r="CG19" s="172" t="n">
        <v>290</v>
      </c>
      <c r="CH19" s="172" t="n">
        <v>1689</v>
      </c>
      <c r="CI19" s="172" t="n">
        <v>4083</v>
      </c>
      <c r="CJ19" s="172" t="n">
        <v>13967</v>
      </c>
      <c r="CK19" s="172" t="n">
        <v>25104</v>
      </c>
      <c r="CL19" s="172" t="n">
        <v>49331</v>
      </c>
      <c r="CM19" s="172" t="n">
        <v>66248</v>
      </c>
      <c r="CN19" s="172" t="n">
        <v>66153</v>
      </c>
      <c r="CO19" s="172" t="n">
        <v>76798</v>
      </c>
      <c r="CP19" s="172" t="n">
        <v>448651</v>
      </c>
      <c r="CQ19" s="186" t="n">
        <v>417223</v>
      </c>
      <c r="CR19" s="184" t="n">
        <v>0.08</v>
      </c>
      <c r="CS19" s="184" t="n">
        <v>0.31</v>
      </c>
      <c r="CT19" s="184" t="n">
        <v>1.65</v>
      </c>
      <c r="CU19" s="184" t="n">
        <v>4.29</v>
      </c>
      <c r="CV19" s="184" t="n">
        <v>13.63</v>
      </c>
      <c r="CW19" s="184" t="n">
        <v>25.36</v>
      </c>
      <c r="CX19" s="184" t="n">
        <v>41.34</v>
      </c>
      <c r="CY19" s="184" t="n">
        <v>54.73</v>
      </c>
      <c r="CZ19" s="184" t="n">
        <v>60.58</v>
      </c>
      <c r="DA19" s="184" t="n">
        <v>66.52</v>
      </c>
      <c r="DB19" s="184" t="n">
        <v>76.99</v>
      </c>
      <c r="DC19" s="184" t="n">
        <v>65.95</v>
      </c>
      <c r="DD19" s="139" t="n">
        <v>8</v>
      </c>
      <c r="DE19" s="172" t="n">
        <v>27</v>
      </c>
      <c r="DF19" s="172" t="n">
        <v>257</v>
      </c>
      <c r="DG19" s="172" t="n">
        <v>588</v>
      </c>
      <c r="DH19" s="172" t="n">
        <v>1351</v>
      </c>
      <c r="DI19" s="172" t="n">
        <v>2793</v>
      </c>
      <c r="DJ19" s="172" t="n">
        <v>5092</v>
      </c>
      <c r="DK19" s="172" t="n">
        <v>8209</v>
      </c>
      <c r="DL19" s="172" t="n">
        <v>9162</v>
      </c>
      <c r="DM19" s="172" t="n">
        <v>12244</v>
      </c>
      <c r="DN19" s="172" t="n">
        <v>60727</v>
      </c>
      <c r="DO19" s="186" t="n">
        <v>69082</v>
      </c>
      <c r="DP19" s="187" t="n">
        <v>0.01</v>
      </c>
      <c r="DQ19" s="173" t="n">
        <v>0.03</v>
      </c>
      <c r="DR19" s="173" t="n">
        <v>0.25</v>
      </c>
      <c r="DS19" s="173" t="n">
        <v>0.62</v>
      </c>
      <c r="DT19" s="173" t="n">
        <v>1.32</v>
      </c>
      <c r="DU19" s="173" t="n">
        <v>2.82</v>
      </c>
      <c r="DV19" s="173" t="n">
        <v>4.27</v>
      </c>
      <c r="DW19" s="173" t="n">
        <v>6.78</v>
      </c>
      <c r="DX19" s="173" t="n">
        <v>8.39</v>
      </c>
      <c r="DY19" s="173" t="n">
        <v>10.6</v>
      </c>
      <c r="DZ19" s="173" t="n">
        <v>10.42</v>
      </c>
      <c r="EA19" s="188" t="n">
        <v>10.92</v>
      </c>
      <c r="EB19" s="189" t="n">
        <v>0</v>
      </c>
      <c r="EC19" s="189" t="n">
        <v>0</v>
      </c>
      <c r="ED19" s="190" t="n">
        <v>1</v>
      </c>
      <c r="EE19" s="190" t="n">
        <v>5</v>
      </c>
      <c r="EF19" s="190" t="n">
        <v>7</v>
      </c>
      <c r="EG19" s="190" t="n">
        <v>91</v>
      </c>
      <c r="EH19" s="190" t="n">
        <v>52</v>
      </c>
      <c r="EI19" s="190" t="n">
        <v>422</v>
      </c>
      <c r="EJ19" s="190" t="n">
        <v>152</v>
      </c>
      <c r="EK19" s="190" t="n">
        <v>997</v>
      </c>
      <c r="EL19" s="190" t="n">
        <v>23671</v>
      </c>
      <c r="EM19" s="191" t="n">
        <v>98699</v>
      </c>
      <c r="EN19" s="192" t="n">
        <v>0</v>
      </c>
      <c r="EO19" s="189" t="n">
        <v>0</v>
      </c>
      <c r="EP19" s="173" t="n">
        <v>0.000976257419556389</v>
      </c>
      <c r="EQ19" s="173" t="n">
        <v>0.00525640756081664</v>
      </c>
      <c r="ER19" s="173" t="n">
        <v>0.00683053444053044</v>
      </c>
      <c r="ES19" s="173" t="n">
        <v>0.0919414807630133</v>
      </c>
      <c r="ET19" s="173" t="n">
        <v>0.0435799230646743</v>
      </c>
      <c r="EU19" s="173" t="n">
        <v>0.348636434985914</v>
      </c>
      <c r="EV19" s="173" t="n">
        <v>0.139186491584711</v>
      </c>
      <c r="EW19" s="173" t="n">
        <v>0.863509990559419</v>
      </c>
      <c r="EX19" s="173" t="n">
        <v>4.06177341169405</v>
      </c>
      <c r="EY19" s="188" t="n">
        <v>15.6014276952648</v>
      </c>
      <c r="EZ19" s="175" t="n">
        <v>444</v>
      </c>
      <c r="FA19" s="175" t="n">
        <v>1654</v>
      </c>
      <c r="FB19" s="176" t="n">
        <v>31.7</v>
      </c>
      <c r="FC19" s="176" t="n">
        <v>29.5</v>
      </c>
      <c r="FD19" s="176" t="n">
        <v>31.4</v>
      </c>
      <c r="FE19" s="176" t="n">
        <v>29.1</v>
      </c>
      <c r="FF19" s="175" t="n">
        <v>15422</v>
      </c>
      <c r="FG19" s="175" t="n">
        <v>15561</v>
      </c>
      <c r="FH19" s="175" t="n">
        <v>2722</v>
      </c>
      <c r="FI19" s="175" t="n">
        <v>2583</v>
      </c>
      <c r="FJ19" s="176" t="n">
        <v>35.17</v>
      </c>
      <c r="FK19" s="176" t="n">
        <v>41.49</v>
      </c>
      <c r="FL19" s="176" t="n">
        <v>27.09</v>
      </c>
      <c r="FM19" s="176" t="n">
        <v>13.37</v>
      </c>
      <c r="FN19" s="194" t="n">
        <v>49.78</v>
      </c>
      <c r="FO19" s="175" t="n">
        <v>15422</v>
      </c>
      <c r="FP19" s="176" t="n">
        <v>50.22</v>
      </c>
      <c r="FQ19" s="175" t="n">
        <v>15561</v>
      </c>
      <c r="FR19" s="195" t="n">
        <v>0</v>
      </c>
      <c r="FS19" s="189" t="n">
        <v>2</v>
      </c>
      <c r="FT19" s="175" t="n">
        <v>85</v>
      </c>
      <c r="FU19" s="175" t="n">
        <v>293</v>
      </c>
      <c r="FV19" s="175" t="n">
        <v>979</v>
      </c>
      <c r="FW19" s="175" t="n">
        <v>2118</v>
      </c>
      <c r="FX19" s="175" t="n">
        <v>4858</v>
      </c>
      <c r="FY19" s="175" t="n">
        <v>6518</v>
      </c>
      <c r="FZ19" s="175" t="n">
        <v>6244</v>
      </c>
      <c r="GA19" s="175" t="n">
        <v>5001</v>
      </c>
      <c r="GB19" s="175" t="n">
        <v>2344</v>
      </c>
      <c r="GC19" s="175" t="n">
        <v>1199</v>
      </c>
      <c r="GD19" s="175" t="n">
        <v>606</v>
      </c>
      <c r="GE19" s="175" t="n">
        <v>288</v>
      </c>
      <c r="GF19" s="175" t="n">
        <v>306</v>
      </c>
      <c r="GG19" s="183" t="n">
        <v>142</v>
      </c>
      <c r="GH19" s="179" t="n">
        <v>0</v>
      </c>
      <c r="GI19" s="179" t="n">
        <v>0.01</v>
      </c>
      <c r="GJ19" s="179" t="n">
        <v>0.55</v>
      </c>
      <c r="GK19" s="179" t="n">
        <v>1.88</v>
      </c>
      <c r="GL19" s="179" t="n">
        <v>6.35</v>
      </c>
      <c r="GM19" s="179" t="n">
        <v>13.61</v>
      </c>
      <c r="GN19" s="179" t="n">
        <v>31.5</v>
      </c>
      <c r="GO19" s="179" t="n">
        <v>41.89</v>
      </c>
      <c r="GP19" s="179" t="n">
        <v>40.49</v>
      </c>
      <c r="GQ19" s="179" t="n">
        <v>32.14</v>
      </c>
      <c r="GR19" s="179" t="n">
        <v>15.2</v>
      </c>
      <c r="GS19" s="179" t="n">
        <v>7.71</v>
      </c>
      <c r="GT19" s="179" t="n">
        <v>3.93</v>
      </c>
      <c r="GU19" s="179" t="n">
        <v>1.85</v>
      </c>
      <c r="GV19" s="179" t="n">
        <v>1.98</v>
      </c>
      <c r="GW19" s="181" t="n">
        <v>0.91</v>
      </c>
      <c r="GX19" s="174" t="n">
        <v>106</v>
      </c>
      <c r="GY19" s="175" t="n">
        <v>1104</v>
      </c>
      <c r="GZ19" s="175" t="n">
        <v>6172</v>
      </c>
      <c r="HA19" s="175" t="n">
        <v>6172</v>
      </c>
      <c r="HB19" s="179" t="n">
        <v>10.64</v>
      </c>
      <c r="HC19" s="179" t="n">
        <v>10.47</v>
      </c>
      <c r="HD19" s="175" t="n">
        <v>3453</v>
      </c>
      <c r="HE19" s="175" t="n">
        <v>3416</v>
      </c>
      <c r="HF19" s="175" t="n">
        <v>1651</v>
      </c>
      <c r="HG19" s="199" t="n">
        <v>0</v>
      </c>
      <c r="HH19" s="179" t="n">
        <v>40.52</v>
      </c>
      <c r="HI19" s="179" t="n">
        <v>40.1</v>
      </c>
      <c r="HJ19" s="179" t="n">
        <v>19.38</v>
      </c>
      <c r="HK19" s="196" t="n">
        <v>0</v>
      </c>
      <c r="HL19" s="178" t="n">
        <v>26.36</v>
      </c>
      <c r="HM19" s="179" t="n">
        <v>32.68</v>
      </c>
      <c r="HN19" s="179" t="n">
        <v>1110.55</v>
      </c>
      <c r="HO19" s="179" t="n">
        <v>1112.2</v>
      </c>
      <c r="HP19" s="179" t="n">
        <v>73.96</v>
      </c>
      <c r="HQ19" s="181" t="n">
        <v>98.75</v>
      </c>
      <c r="HR19" s="176" t="n">
        <v>0.72</v>
      </c>
      <c r="HS19" s="176" t="n">
        <v>3.17</v>
      </c>
      <c r="HT19" s="176" t="n">
        <v>7.96</v>
      </c>
      <c r="HU19" s="176" t="n">
        <v>21.03</v>
      </c>
      <c r="HV19" s="176" t="n">
        <v>44.07</v>
      </c>
      <c r="HW19" s="176" t="n">
        <v>70.3</v>
      </c>
      <c r="HX19" s="176" t="n">
        <v>85.09</v>
      </c>
      <c r="HY19" s="176" t="n">
        <v>85.63</v>
      </c>
      <c r="HZ19" s="176" t="n">
        <v>59.28</v>
      </c>
      <c r="IA19" s="176" t="n">
        <v>36.99</v>
      </c>
      <c r="IB19" s="176" t="n">
        <v>18.99</v>
      </c>
      <c r="IC19" s="176" t="n">
        <v>5.18</v>
      </c>
      <c r="ID19" s="176" t="n">
        <v>4.5</v>
      </c>
      <c r="IE19" s="176" t="n">
        <v>0.14</v>
      </c>
      <c r="IF19" s="176" t="n">
        <v>1.5</v>
      </c>
      <c r="IG19" s="199" t="n">
        <v>0</v>
      </c>
      <c r="IH19" s="139" t="n">
        <v>12220</v>
      </c>
      <c r="II19" s="172" t="n">
        <v>11377</v>
      </c>
      <c r="IJ19" s="172" t="n">
        <v>492</v>
      </c>
      <c r="IK19" s="172" t="n">
        <v>462</v>
      </c>
      <c r="IL19" s="172" t="n">
        <v>1</v>
      </c>
      <c r="IM19" s="199" t="n">
        <v>3</v>
      </c>
      <c r="IN19" s="172" t="n">
        <v>12313</v>
      </c>
      <c r="IO19" s="172" t="n">
        <v>11465</v>
      </c>
      <c r="IP19" s="172" t="n">
        <v>390</v>
      </c>
      <c r="IQ19" s="172" t="n">
        <v>370</v>
      </c>
      <c r="IR19" s="172" t="n">
        <v>10</v>
      </c>
      <c r="IS19" s="186" t="n">
        <v>7</v>
      </c>
      <c r="IT19" s="194" t="n">
        <v>96.12</v>
      </c>
      <c r="IU19" s="176" t="n">
        <v>96.07</v>
      </c>
      <c r="IV19" s="176" t="n">
        <v>3.87</v>
      </c>
      <c r="IW19" s="176" t="n">
        <v>3.9</v>
      </c>
      <c r="IX19" s="176" t="n">
        <v>0.01</v>
      </c>
      <c r="IY19" s="176" t="n">
        <v>0.03</v>
      </c>
      <c r="IZ19" s="176" t="n">
        <v>96.85</v>
      </c>
      <c r="JA19" s="176" t="n">
        <v>96.81</v>
      </c>
      <c r="JB19" s="176" t="n">
        <v>3.07</v>
      </c>
      <c r="JC19" s="176" t="n">
        <v>3.12</v>
      </c>
      <c r="JD19" s="176" t="n">
        <v>0.08</v>
      </c>
      <c r="JE19" s="177" t="n">
        <v>0.06</v>
      </c>
      <c r="JF19" s="174" t="n">
        <v>13061</v>
      </c>
      <c r="JG19" s="175" t="n">
        <v>275</v>
      </c>
      <c r="JH19" s="175" t="n">
        <v>1428</v>
      </c>
      <c r="JI19" s="175" t="n">
        <v>4435</v>
      </c>
      <c r="JJ19" s="175" t="n">
        <v>5175</v>
      </c>
      <c r="JK19" s="175" t="n">
        <v>1540</v>
      </c>
      <c r="JL19" s="175" t="n">
        <v>201</v>
      </c>
      <c r="JM19" s="175" t="n">
        <v>7</v>
      </c>
      <c r="JN19" s="175" t="n">
        <v>8956</v>
      </c>
      <c r="JO19" s="175" t="n">
        <v>2129</v>
      </c>
      <c r="JP19" s="183" t="n">
        <v>326</v>
      </c>
      <c r="JQ19" s="179" t="n">
        <v>53.37</v>
      </c>
      <c r="JR19" s="179" t="n">
        <v>1.12</v>
      </c>
      <c r="JS19" s="179" t="n">
        <v>5.82</v>
      </c>
      <c r="JT19" s="179" t="n">
        <v>18.06</v>
      </c>
      <c r="JU19" s="179" t="n">
        <v>21.07</v>
      </c>
      <c r="JV19" s="179" t="n">
        <v>6.27</v>
      </c>
      <c r="JW19" s="179" t="n">
        <v>0.82</v>
      </c>
      <c r="JX19" s="179" t="n">
        <v>0.03</v>
      </c>
      <c r="JY19" s="179" t="n">
        <v>36.6</v>
      </c>
      <c r="JZ19" s="179" t="n">
        <v>8.7</v>
      </c>
      <c r="KA19" s="179" t="n">
        <v>1.33</v>
      </c>
      <c r="KB19" s="139" t="n">
        <f aca="false">KC19+KD19</f>
        <v>889989</v>
      </c>
      <c r="KC19" s="172" t="n">
        <v>653238</v>
      </c>
      <c r="KD19" s="172" t="n">
        <v>236751</v>
      </c>
      <c r="KE19" s="173" t="n">
        <v>275.917736355918</v>
      </c>
      <c r="KF19" s="172" t="n">
        <v>92148</v>
      </c>
      <c r="KG19" s="173" t="n">
        <v>10.353835833926</v>
      </c>
      <c r="KH19" s="172" t="n">
        <v>148402</v>
      </c>
      <c r="KI19" s="173" t="n">
        <v>16.6745881128868</v>
      </c>
      <c r="KJ19" s="172" t="n">
        <v>85566</v>
      </c>
      <c r="KK19" s="173" t="n">
        <v>9.61427613150275</v>
      </c>
      <c r="KL19" s="172" t="n">
        <v>349550</v>
      </c>
      <c r="KM19" s="173" t="n">
        <v>39.2757663296962</v>
      </c>
      <c r="KN19" s="172" t="n">
        <v>10807</v>
      </c>
      <c r="KO19" s="173" t="n">
        <v>1.21428467093414</v>
      </c>
      <c r="KP19" s="172" t="n">
        <v>143066</v>
      </c>
      <c r="KQ19" s="173" t="n">
        <v>16.075030140822</v>
      </c>
      <c r="KR19" s="172" t="n">
        <v>60450</v>
      </c>
      <c r="KS19" s="173" t="n">
        <v>6.79221878023211</v>
      </c>
      <c r="KT19" s="185" t="n">
        <v>66.4873468706829</v>
      </c>
      <c r="KU19" s="185" t="n">
        <v>64.9650726020209</v>
      </c>
      <c r="KV19" s="198" t="n">
        <v>15441</v>
      </c>
      <c r="KW19" s="199" t="n">
        <v>17428</v>
      </c>
      <c r="KX19" s="199" t="n">
        <v>9893</v>
      </c>
      <c r="KY19" s="199" t="n">
        <v>7646</v>
      </c>
      <c r="KZ19" s="199" t="n">
        <v>507</v>
      </c>
      <c r="LA19" s="199" t="n">
        <v>774</v>
      </c>
      <c r="LB19" s="199" t="n">
        <v>5041</v>
      </c>
      <c r="LC19" s="196" t="n">
        <v>9008</v>
      </c>
      <c r="LD19" s="200" t="n">
        <v>1776</v>
      </c>
      <c r="LE19" s="182" t="n">
        <v>13708</v>
      </c>
      <c r="LF19" s="182" t="n">
        <v>40</v>
      </c>
      <c r="LG19" s="182" t="n">
        <v>9108</v>
      </c>
      <c r="LH19" s="182" t="n">
        <v>38</v>
      </c>
      <c r="LI19" s="182" t="n">
        <v>2091</v>
      </c>
      <c r="LJ19" s="182" t="n">
        <v>384</v>
      </c>
      <c r="LK19" s="182" t="n">
        <v>419</v>
      </c>
      <c r="LL19" s="182" t="n">
        <v>37</v>
      </c>
      <c r="LM19" s="182" t="n">
        <v>632</v>
      </c>
      <c r="LN19" s="182" t="n">
        <v>1</v>
      </c>
      <c r="LO19" s="182" t="n">
        <v>745</v>
      </c>
      <c r="LP19" s="182" t="n">
        <v>192</v>
      </c>
      <c r="LQ19" s="182" t="n">
        <v>187</v>
      </c>
      <c r="LR19" s="182" t="n">
        <v>29</v>
      </c>
      <c r="LS19" s="182" t="n">
        <v>77</v>
      </c>
      <c r="LT19" s="182" t="n">
        <v>1055</v>
      </c>
      <c r="LU19" s="182" t="n">
        <v>449</v>
      </c>
      <c r="LV19" s="182" t="n">
        <v>1578</v>
      </c>
      <c r="LW19" s="182" t="n">
        <v>33342</v>
      </c>
      <c r="LX19" s="182" t="n">
        <v>1106</v>
      </c>
      <c r="LY19" s="182" t="n">
        <v>32722</v>
      </c>
      <c r="LZ19" s="182" t="n">
        <v>472</v>
      </c>
      <c r="MA19" s="201" t="n">
        <v>620</v>
      </c>
      <c r="MB19" s="200" t="n">
        <v>4314</v>
      </c>
      <c r="MC19" s="182" t="n">
        <v>4557</v>
      </c>
      <c r="MD19" s="182" t="n">
        <v>3912</v>
      </c>
      <c r="ME19" s="182" t="n">
        <v>4529</v>
      </c>
      <c r="MF19" s="182" t="n">
        <v>2788</v>
      </c>
      <c r="MG19" s="182" t="n">
        <v>3172</v>
      </c>
      <c r="MH19" s="182" t="n">
        <v>1637</v>
      </c>
      <c r="MI19" s="182" t="n">
        <v>2228</v>
      </c>
      <c r="MJ19" s="182" t="n">
        <v>184</v>
      </c>
      <c r="MK19" s="182" t="n">
        <v>212</v>
      </c>
      <c r="ML19" s="182" t="n">
        <v>261</v>
      </c>
      <c r="MM19" s="182" t="n">
        <v>330</v>
      </c>
      <c r="MN19" s="182" t="n">
        <v>115</v>
      </c>
      <c r="MO19" s="182" t="n">
        <v>165</v>
      </c>
      <c r="MP19" s="182" t="n">
        <v>90</v>
      </c>
      <c r="MQ19" s="182" t="n">
        <v>94</v>
      </c>
      <c r="MR19" s="182" t="n">
        <v>18</v>
      </c>
      <c r="MS19" s="182" t="n">
        <v>42</v>
      </c>
      <c r="MT19" s="182" t="n">
        <v>56</v>
      </c>
      <c r="MU19" s="182" t="n">
        <v>84</v>
      </c>
      <c r="MV19" s="182" t="n">
        <v>13</v>
      </c>
      <c r="MW19" s="182" t="n">
        <v>26</v>
      </c>
      <c r="MX19" s="182" t="n">
        <v>233</v>
      </c>
      <c r="MY19" s="182" t="n">
        <v>310</v>
      </c>
      <c r="MZ19" s="182" t="n">
        <v>5</v>
      </c>
      <c r="NA19" s="182" t="n">
        <v>6</v>
      </c>
      <c r="NB19" s="182" t="n">
        <v>204</v>
      </c>
      <c r="NC19" s="182" t="n">
        <v>306</v>
      </c>
      <c r="ND19" s="182" t="n">
        <v>0</v>
      </c>
      <c r="NE19" s="182" t="n">
        <v>0</v>
      </c>
      <c r="NF19" s="182" t="n">
        <v>0</v>
      </c>
      <c r="NG19" s="182" t="n">
        <v>0</v>
      </c>
      <c r="NH19" s="182" t="n">
        <v>255</v>
      </c>
      <c r="NI19" s="201" t="n">
        <v>314</v>
      </c>
      <c r="NJ19" s="234" t="n">
        <v>1085</v>
      </c>
      <c r="NK19" s="236" t="n">
        <v>1153</v>
      </c>
      <c r="NL19" s="236" t="n">
        <v>739</v>
      </c>
      <c r="NM19" s="236" t="n">
        <v>592</v>
      </c>
      <c r="NN19" s="236" t="n">
        <v>707</v>
      </c>
      <c r="NO19" s="236" t="n">
        <v>569</v>
      </c>
      <c r="NP19" s="236" t="n">
        <v>30</v>
      </c>
      <c r="NQ19" s="236" t="n">
        <v>23</v>
      </c>
      <c r="NR19" s="236" t="n">
        <v>346</v>
      </c>
      <c r="NS19" s="236" t="n">
        <v>560</v>
      </c>
      <c r="NT19" s="185" t="n">
        <v>44.4778362133734</v>
      </c>
      <c r="NU19" s="245" t="n">
        <v>68.14</v>
      </c>
      <c r="NV19" s="245" t="n">
        <v>51.4</v>
      </c>
      <c r="NW19" s="245" t="n">
        <v>28.3</v>
      </c>
      <c r="NX19" s="245" t="n">
        <v>30.2</v>
      </c>
      <c r="NY19" s="245" t="n">
        <v>94.7</v>
      </c>
      <c r="NZ19" s="245" t="n">
        <v>78.2</v>
      </c>
      <c r="OA19" s="245" t="n">
        <v>76.5</v>
      </c>
      <c r="OB19" s="245" t="n">
        <v>47.1</v>
      </c>
      <c r="OC19" s="245" t="n">
        <v>12.8</v>
      </c>
      <c r="OD19" s="245" t="n">
        <v>3.5</v>
      </c>
      <c r="OE19" s="245" t="n">
        <v>61.3</v>
      </c>
      <c r="OF19" s="245" t="n">
        <v>59.1</v>
      </c>
      <c r="OG19" s="245" t="n">
        <v>74.5</v>
      </c>
      <c r="OH19" s="245" t="n">
        <v>50.6</v>
      </c>
      <c r="OI19" s="245" t="n">
        <v>54.5</v>
      </c>
      <c r="OJ19" s="246" t="n">
        <v>33.5</v>
      </c>
      <c r="OK19" s="247" t="n">
        <v>2.39</v>
      </c>
      <c r="OL19" s="248" t="n">
        <v>0.69</v>
      </c>
      <c r="OM19" s="208" t="n">
        <v>27.39</v>
      </c>
      <c r="ON19" s="208" t="n">
        <v>12.71</v>
      </c>
      <c r="OO19" s="208" t="n">
        <v>0.02</v>
      </c>
      <c r="OP19" s="248" t="n">
        <v>0.01</v>
      </c>
      <c r="OQ19" s="208" t="n">
        <v>20.27</v>
      </c>
      <c r="OR19" s="208" t="n">
        <v>11.56</v>
      </c>
      <c r="OS19" s="208" t="n">
        <v>0.23</v>
      </c>
      <c r="OT19" s="208" t="n">
        <v>0.05</v>
      </c>
      <c r="OU19" s="208" t="n">
        <v>0.49</v>
      </c>
      <c r="OV19" s="208" t="n">
        <v>0.14</v>
      </c>
      <c r="OW19" s="208" t="n">
        <v>6.38</v>
      </c>
      <c r="OX19" s="214" t="n">
        <v>0.95</v>
      </c>
      <c r="OY19" s="208" t="n">
        <v>25.63</v>
      </c>
      <c r="OZ19" s="208" t="n">
        <v>31.19</v>
      </c>
      <c r="PA19" s="208" t="n">
        <v>8.23</v>
      </c>
      <c r="PB19" s="208" t="n">
        <v>8.94</v>
      </c>
      <c r="PC19" s="208" t="n">
        <v>2.34</v>
      </c>
      <c r="PD19" s="208" t="n">
        <v>0.65</v>
      </c>
      <c r="PE19" s="208" t="n">
        <v>3.11</v>
      </c>
      <c r="PF19" s="208" t="n">
        <v>4</v>
      </c>
      <c r="PG19" s="208" t="n">
        <v>0.87</v>
      </c>
      <c r="PH19" s="208" t="n">
        <v>0.63</v>
      </c>
      <c r="PI19" s="208" t="n">
        <v>1.07</v>
      </c>
      <c r="PJ19" s="208" t="n">
        <v>2.04</v>
      </c>
      <c r="PK19" s="208" t="n">
        <v>1.16</v>
      </c>
      <c r="PL19" s="208" t="n">
        <v>1.44</v>
      </c>
      <c r="PM19" s="208" t="n">
        <v>1.78</v>
      </c>
      <c r="PN19" s="208" t="n">
        <v>4.54</v>
      </c>
      <c r="PO19" s="208" t="n">
        <v>7.07</v>
      </c>
      <c r="PP19" s="208" t="n">
        <v>8.95</v>
      </c>
      <c r="PQ19" s="247" t="n">
        <v>1.98</v>
      </c>
      <c r="PR19" s="248" t="n">
        <v>0.49</v>
      </c>
      <c r="PS19" s="208" t="n">
        <v>4.55</v>
      </c>
      <c r="PT19" s="208" t="n">
        <v>5.84</v>
      </c>
      <c r="PU19" s="208" t="n">
        <v>10.52</v>
      </c>
      <c r="PV19" s="208" t="n">
        <v>7.42</v>
      </c>
      <c r="PW19" s="208" t="n">
        <v>2.25</v>
      </c>
      <c r="PX19" s="208" t="n">
        <v>10.3</v>
      </c>
      <c r="PY19" s="208" t="n">
        <v>9.02</v>
      </c>
      <c r="PZ19" s="208" t="n">
        <v>11.83</v>
      </c>
      <c r="QA19" s="208" t="n">
        <v>2.28</v>
      </c>
      <c r="QB19" s="208" t="n">
        <v>0.56</v>
      </c>
      <c r="QC19" s="208" t="n">
        <v>24.8</v>
      </c>
      <c r="QD19" s="214" t="n">
        <v>8.15</v>
      </c>
      <c r="QE19" s="194" t="n">
        <v>55.41</v>
      </c>
      <c r="QF19" s="176" t="n">
        <v>44.59</v>
      </c>
      <c r="QG19" s="176" t="n">
        <v>4.52</v>
      </c>
      <c r="QH19" s="176" t="n">
        <v>1.02</v>
      </c>
      <c r="QI19" s="176" t="n">
        <v>8.9</v>
      </c>
      <c r="QJ19" s="176" t="n">
        <v>2.88</v>
      </c>
      <c r="QK19" s="176" t="n">
        <v>3.46</v>
      </c>
      <c r="QL19" s="176" t="n">
        <v>4.53</v>
      </c>
      <c r="QM19" s="176" t="n">
        <v>36.35</v>
      </c>
      <c r="QN19" s="176" t="n">
        <v>31.36</v>
      </c>
      <c r="QO19" s="176" t="n">
        <v>2.18</v>
      </c>
      <c r="QP19" s="177" t="n">
        <v>4.8</v>
      </c>
      <c r="QQ19" s="217" t="n">
        <v>4.3</v>
      </c>
      <c r="QR19" s="203" t="n">
        <v>3.9</v>
      </c>
      <c r="QS19" s="262" t="n">
        <v>3.3</v>
      </c>
      <c r="QT19" s="262" t="n">
        <v>4.1</v>
      </c>
      <c r="QU19" s="262" t="n">
        <v>6.6</v>
      </c>
      <c r="QV19" s="262" t="n">
        <v>6.1</v>
      </c>
      <c r="QW19" s="249" t="n">
        <v>2.7</v>
      </c>
      <c r="QX19" s="249" t="n">
        <v>3.3</v>
      </c>
      <c r="QY19" s="249" t="n">
        <v>4.4</v>
      </c>
      <c r="QZ19" s="249" t="n">
        <v>4.3</v>
      </c>
      <c r="RA19" s="249" t="n">
        <v>4.2</v>
      </c>
      <c r="RB19" s="249" t="n">
        <v>2.9</v>
      </c>
      <c r="RC19" s="249" t="n">
        <v>4.4</v>
      </c>
      <c r="RD19" s="249" t="n">
        <v>2.8</v>
      </c>
      <c r="RE19" s="249" t="n">
        <v>2.5</v>
      </c>
      <c r="RF19" s="259" t="n">
        <v>0.7</v>
      </c>
      <c r="RG19" s="250" t="n">
        <v>12.1</v>
      </c>
      <c r="RH19" s="251" t="n">
        <v>12.6</v>
      </c>
      <c r="RI19" s="251" t="n">
        <v>6.8</v>
      </c>
      <c r="RJ19" s="251" t="n">
        <v>7.3</v>
      </c>
      <c r="RK19" s="251" t="n">
        <v>5.2</v>
      </c>
      <c r="RL19" s="251" t="n">
        <v>3.4</v>
      </c>
      <c r="RM19" s="251" t="n">
        <v>3.1</v>
      </c>
      <c r="RN19" s="251" t="n">
        <v>1.9</v>
      </c>
      <c r="RO19" s="251" t="n">
        <v>4</v>
      </c>
      <c r="RP19" s="251" t="n">
        <v>2.6</v>
      </c>
      <c r="RQ19" s="251" t="n">
        <v>2.1</v>
      </c>
      <c r="RR19" s="251" t="n">
        <v>0.7</v>
      </c>
      <c r="RS19" s="251" t="n">
        <v>2.4</v>
      </c>
      <c r="RT19" s="251" t="n">
        <v>2.1</v>
      </c>
      <c r="RU19" s="251" t="n">
        <v>2.2</v>
      </c>
      <c r="RV19" s="251" t="n">
        <v>1.3</v>
      </c>
      <c r="RW19" s="251" t="n">
        <v>1.5</v>
      </c>
      <c r="RX19" s="251" t="n">
        <v>0.2</v>
      </c>
      <c r="RY19" s="251" t="n">
        <v>0.3</v>
      </c>
      <c r="RZ19" s="252" t="n">
        <v>0</v>
      </c>
      <c r="SA19" s="172" t="n">
        <v>11278</v>
      </c>
      <c r="SB19" s="172" t="n">
        <v>10660</v>
      </c>
      <c r="SC19" s="172" t="s">
        <v>489</v>
      </c>
      <c r="SD19" s="172" t="s">
        <v>489</v>
      </c>
      <c r="SE19" s="172" t="n">
        <v>96145</v>
      </c>
      <c r="SF19" s="172" t="n">
        <v>6767</v>
      </c>
      <c r="SG19" s="172" t="n">
        <v>5819</v>
      </c>
      <c r="SH19" s="172" t="s">
        <v>489</v>
      </c>
      <c r="SI19" s="172" t="s">
        <v>489</v>
      </c>
      <c r="SJ19" s="172" t="n">
        <v>19960</v>
      </c>
      <c r="SK19" s="172" t="n">
        <v>403</v>
      </c>
      <c r="SL19" s="173" t="n">
        <f aca="false">100*0.398221343873518</f>
        <v>39.8221343873518</v>
      </c>
      <c r="SM19" s="172" t="n">
        <v>609</v>
      </c>
      <c r="SN19" s="173" t="n">
        <f aca="false">100*0.601778656126482</f>
        <v>60.1778656126482</v>
      </c>
      <c r="SO19" s="172" t="n">
        <v>152</v>
      </c>
      <c r="SP19" s="173" t="n">
        <v>40.3183023872679</v>
      </c>
      <c r="SQ19" s="172" t="n">
        <v>225</v>
      </c>
      <c r="SR19" s="173" t="n">
        <v>59.6816976127321</v>
      </c>
      <c r="SS19" s="139" t="n">
        <v>52</v>
      </c>
      <c r="ST19" s="172" t="n">
        <v>57</v>
      </c>
      <c r="SU19" s="172" t="n">
        <v>194</v>
      </c>
      <c r="SV19" s="172" t="n">
        <v>217</v>
      </c>
      <c r="SW19" s="172" t="n">
        <v>287</v>
      </c>
      <c r="SX19" s="172" t="n">
        <v>313</v>
      </c>
      <c r="SY19" s="172" t="n">
        <v>1076</v>
      </c>
      <c r="SZ19" s="172" t="n">
        <v>1295</v>
      </c>
      <c r="TA19" s="172" t="n">
        <v>655</v>
      </c>
      <c r="TB19" s="172" t="n">
        <v>586</v>
      </c>
      <c r="TC19" s="172" t="n">
        <v>2631</v>
      </c>
      <c r="TD19" s="172" t="n">
        <v>2339</v>
      </c>
      <c r="TE19" s="172" t="n">
        <v>420</v>
      </c>
      <c r="TF19" s="172" t="n">
        <v>188</v>
      </c>
      <c r="TG19" s="172" t="n">
        <v>15</v>
      </c>
      <c r="TH19" s="172" t="n">
        <v>5</v>
      </c>
      <c r="TI19" s="172" t="n">
        <v>17</v>
      </c>
      <c r="TJ19" s="172" t="n">
        <v>13</v>
      </c>
      <c r="TK19" s="204" t="n">
        <v>87</v>
      </c>
      <c r="TL19" s="172" t="n">
        <v>1322</v>
      </c>
      <c r="TM19" s="172" t="n">
        <v>3017</v>
      </c>
      <c r="TN19" s="172" t="n">
        <v>8364</v>
      </c>
      <c r="TO19" s="172" t="n">
        <v>2692</v>
      </c>
      <c r="TP19" s="172" t="n">
        <v>2585</v>
      </c>
      <c r="TQ19" s="172" t="n">
        <v>415</v>
      </c>
      <c r="TR19" s="172" t="n">
        <v>8</v>
      </c>
      <c r="TS19" s="172" t="n">
        <v>7126</v>
      </c>
      <c r="TT19" s="205" t="n">
        <v>8</v>
      </c>
      <c r="TU19" s="172" t="n">
        <v>17</v>
      </c>
      <c r="TV19" s="172" t="n">
        <v>26</v>
      </c>
      <c r="TW19" s="172" t="n">
        <v>95</v>
      </c>
      <c r="TX19" s="172" t="n">
        <v>107</v>
      </c>
      <c r="TY19" s="172" t="n">
        <v>176</v>
      </c>
      <c r="TZ19" s="172" t="n">
        <v>162</v>
      </c>
      <c r="UA19" s="172" t="n">
        <v>697</v>
      </c>
      <c r="UB19" s="172" t="n">
        <v>748</v>
      </c>
      <c r="UC19" s="172" t="n">
        <v>381</v>
      </c>
      <c r="UD19" s="172" t="n">
        <v>313</v>
      </c>
      <c r="UE19" s="172" t="n">
        <v>1596</v>
      </c>
      <c r="UF19" s="172" t="n">
        <v>1263</v>
      </c>
      <c r="UG19" s="172" t="n">
        <v>222</v>
      </c>
      <c r="UH19" s="172" t="n">
        <v>81</v>
      </c>
      <c r="UI19" s="172" t="n">
        <v>7</v>
      </c>
      <c r="UJ19" s="172" t="n">
        <v>0</v>
      </c>
      <c r="UK19" s="172" t="n">
        <v>10</v>
      </c>
      <c r="UL19" s="205" t="n">
        <v>8</v>
      </c>
      <c r="UM19" s="172" t="n">
        <v>7</v>
      </c>
      <c r="UN19" s="172" t="n">
        <v>187</v>
      </c>
      <c r="UO19" s="172" t="n">
        <v>696</v>
      </c>
      <c r="UP19" s="172" t="n">
        <v>1814</v>
      </c>
      <c r="UQ19" s="172" t="n">
        <v>532</v>
      </c>
      <c r="UR19" s="172" t="n">
        <v>402</v>
      </c>
      <c r="US19" s="172" t="n">
        <v>14</v>
      </c>
      <c r="UT19" s="172" t="n">
        <v>0</v>
      </c>
      <c r="UU19" s="172" t="n">
        <v>1299</v>
      </c>
      <c r="UV19" s="186" t="n">
        <v>0</v>
      </c>
      <c r="UW19" s="172" t="n">
        <v>2</v>
      </c>
      <c r="UX19" s="172" t="n">
        <v>0</v>
      </c>
      <c r="UY19" s="172" t="n">
        <v>140</v>
      </c>
      <c r="UZ19" s="172" t="n">
        <v>171</v>
      </c>
      <c r="VA19" s="172" t="n">
        <v>1091</v>
      </c>
      <c r="VB19" s="172" t="n">
        <v>1424</v>
      </c>
      <c r="VC19" s="172" t="n">
        <v>1885</v>
      </c>
      <c r="VD19" s="172" t="n">
        <v>1216</v>
      </c>
      <c r="VE19" s="172" t="n">
        <v>973</v>
      </c>
      <c r="VF19" s="172" t="n">
        <v>877</v>
      </c>
      <c r="VG19" s="172" t="n">
        <v>451</v>
      </c>
      <c r="VH19" s="172" t="n">
        <v>489</v>
      </c>
      <c r="VI19" s="172" t="n">
        <v>264</v>
      </c>
      <c r="VJ19" s="172" t="n">
        <v>290</v>
      </c>
      <c r="VK19" s="172" t="n">
        <v>201</v>
      </c>
      <c r="VL19" s="172" t="n">
        <v>226</v>
      </c>
      <c r="VM19" s="172" t="n">
        <v>152</v>
      </c>
      <c r="VN19" s="172" t="n">
        <v>184</v>
      </c>
      <c r="VO19" s="172" t="n">
        <v>115</v>
      </c>
      <c r="VP19" s="172" t="n">
        <v>99</v>
      </c>
      <c r="VQ19" s="172" t="n">
        <v>52</v>
      </c>
      <c r="VR19" s="172" t="n">
        <v>30</v>
      </c>
      <c r="VS19" s="172" t="n">
        <v>21</v>
      </c>
      <c r="VT19" s="172" t="n">
        <v>4</v>
      </c>
      <c r="VU19" s="172" t="n">
        <v>0</v>
      </c>
      <c r="VV19" s="205" t="n">
        <v>3</v>
      </c>
      <c r="VW19" s="172" t="s">
        <v>488</v>
      </c>
      <c r="VX19" s="172" t="s">
        <v>488</v>
      </c>
      <c r="VY19" s="205" t="n">
        <v>25624</v>
      </c>
      <c r="VZ19" s="172" t="n">
        <v>1</v>
      </c>
      <c r="WA19" s="172" t="n">
        <v>0</v>
      </c>
      <c r="WB19" s="172" t="n">
        <v>76</v>
      </c>
      <c r="WC19" s="172" t="n">
        <v>83</v>
      </c>
      <c r="WD19" s="172" t="n">
        <v>690</v>
      </c>
      <c r="WE19" s="172" t="n">
        <v>839</v>
      </c>
      <c r="WF19" s="172" t="n">
        <v>1161</v>
      </c>
      <c r="WG19" s="172" t="n">
        <v>676</v>
      </c>
      <c r="WH19" s="172" t="n">
        <v>641</v>
      </c>
      <c r="WI19" s="172" t="n">
        <v>500</v>
      </c>
      <c r="WJ19" s="172" t="n">
        <v>260</v>
      </c>
      <c r="WK19" s="172" t="n">
        <v>260</v>
      </c>
      <c r="WL19" s="172" t="n">
        <v>140</v>
      </c>
      <c r="WM19" s="172" t="n">
        <v>134</v>
      </c>
      <c r="WN19" s="172" t="n">
        <v>99</v>
      </c>
      <c r="WO19" s="172" t="n">
        <v>96</v>
      </c>
      <c r="WP19" s="172" t="n">
        <v>75</v>
      </c>
      <c r="WQ19" s="172" t="n">
        <v>73</v>
      </c>
      <c r="WR19" s="172" t="n">
        <v>40</v>
      </c>
      <c r="WS19" s="172" t="n">
        <v>33</v>
      </c>
      <c r="WT19" s="172" t="n">
        <v>14</v>
      </c>
      <c r="WU19" s="172" t="n">
        <v>12</v>
      </c>
      <c r="WV19" s="172" t="n">
        <v>4</v>
      </c>
      <c r="WW19" s="172" t="n">
        <v>0</v>
      </c>
      <c r="WX19" s="172" t="n">
        <v>0</v>
      </c>
      <c r="WY19" s="205" t="n">
        <v>2</v>
      </c>
      <c r="WZ19" s="172" t="s">
        <v>488</v>
      </c>
      <c r="XA19" s="172" t="s">
        <v>488</v>
      </c>
      <c r="XB19" s="186" t="n">
        <v>4951</v>
      </c>
      <c r="XC19" s="172" t="n">
        <v>0</v>
      </c>
      <c r="XD19" s="172" t="n">
        <v>0</v>
      </c>
      <c r="XE19" s="172" t="n">
        <v>62</v>
      </c>
      <c r="XF19" s="172" t="n">
        <v>35</v>
      </c>
      <c r="XG19" s="172" t="n">
        <v>1013</v>
      </c>
      <c r="XH19" s="172" t="n">
        <v>349</v>
      </c>
      <c r="XI19" s="172" t="n">
        <v>1221</v>
      </c>
      <c r="XJ19" s="172" t="n">
        <v>932</v>
      </c>
      <c r="XK19" s="172" t="n">
        <v>486</v>
      </c>
      <c r="XL19" s="172" t="n">
        <v>1242</v>
      </c>
      <c r="XM19" s="172" t="n">
        <v>533</v>
      </c>
      <c r="XN19" s="172" t="n">
        <v>909</v>
      </c>
      <c r="XO19" s="172" t="n">
        <v>20</v>
      </c>
      <c r="XP19" s="172" t="n">
        <v>5</v>
      </c>
      <c r="XQ19" s="172" t="n">
        <v>271</v>
      </c>
      <c r="XR19" s="172" t="n">
        <v>102</v>
      </c>
      <c r="XS19" s="172" t="n">
        <v>651</v>
      </c>
      <c r="XT19" s="172" t="n">
        <v>268</v>
      </c>
      <c r="XU19" s="172" t="n">
        <v>1090</v>
      </c>
      <c r="XV19" s="205" t="n">
        <v>1171</v>
      </c>
      <c r="XW19" s="172" t="n">
        <v>0</v>
      </c>
      <c r="XX19" s="172" t="n">
        <v>331</v>
      </c>
      <c r="XY19" s="172" t="n">
        <v>2146</v>
      </c>
      <c r="XZ19" s="172" t="n">
        <v>5687</v>
      </c>
      <c r="YA19" s="172" t="n">
        <v>1202</v>
      </c>
      <c r="YB19" s="172" t="n">
        <v>3881</v>
      </c>
      <c r="YC19" s="172" t="n">
        <v>17</v>
      </c>
      <c r="YD19" s="172" t="n">
        <v>1637</v>
      </c>
      <c r="YE19" s="172" t="n">
        <v>5530</v>
      </c>
      <c r="YF19" s="205" t="n">
        <v>5193</v>
      </c>
      <c r="YG19" s="172" t="n">
        <v>0</v>
      </c>
      <c r="YH19" s="172" t="n">
        <v>0</v>
      </c>
      <c r="YI19" s="172" t="n">
        <v>35</v>
      </c>
      <c r="YJ19" s="172" t="n">
        <v>11</v>
      </c>
      <c r="YK19" s="172" t="n">
        <v>545</v>
      </c>
      <c r="YL19" s="172" t="n">
        <v>171</v>
      </c>
      <c r="YM19" s="172" t="n">
        <v>732</v>
      </c>
      <c r="YN19" s="172" t="n">
        <v>470</v>
      </c>
      <c r="YO19" s="172" t="n">
        <v>267</v>
      </c>
      <c r="YP19" s="172" t="n">
        <v>616</v>
      </c>
      <c r="YQ19" s="172" t="n">
        <v>294</v>
      </c>
      <c r="YR19" s="172" t="n">
        <v>481</v>
      </c>
      <c r="YS19" s="172" t="n">
        <v>6</v>
      </c>
      <c r="YT19" s="172" t="n">
        <v>4</v>
      </c>
      <c r="YU19" s="172" t="n">
        <v>183</v>
      </c>
      <c r="YV19" s="172" t="n">
        <v>55</v>
      </c>
      <c r="YW19" s="172" t="n">
        <v>435</v>
      </c>
      <c r="YX19" s="172" t="n">
        <v>200</v>
      </c>
      <c r="YY19" s="172" t="n">
        <v>704</v>
      </c>
      <c r="YZ19" s="205" t="n">
        <v>700</v>
      </c>
      <c r="ZA19" s="172" t="n">
        <v>0</v>
      </c>
      <c r="ZB19" s="172" t="n">
        <v>57</v>
      </c>
      <c r="ZC19" s="172" t="n">
        <v>346</v>
      </c>
      <c r="ZD19" s="172" t="n">
        <v>933</v>
      </c>
      <c r="ZE19" s="172" t="n">
        <v>272</v>
      </c>
      <c r="ZF19" s="172" t="n">
        <v>713</v>
      </c>
      <c r="ZG19" s="172" t="n">
        <v>0</v>
      </c>
      <c r="ZH19" s="172" t="n">
        <v>421</v>
      </c>
      <c r="ZI19" s="172" t="n">
        <v>906</v>
      </c>
      <c r="ZJ19" s="172" t="n">
        <v>1303</v>
      </c>
      <c r="ZK19" s="206" t="n">
        <v>1949</v>
      </c>
      <c r="ZL19" s="129" t="n">
        <v>1726</v>
      </c>
      <c r="ZM19" s="13" t="n">
        <v>36</v>
      </c>
      <c r="ZN19" s="263" t="n">
        <v>1</v>
      </c>
      <c r="ZO19" s="253" t="n">
        <v>1324</v>
      </c>
      <c r="ZP19" s="176" t="n">
        <v>97.42</v>
      </c>
      <c r="ZQ19" s="175" t="n">
        <v>35</v>
      </c>
      <c r="ZR19" s="176" t="n">
        <v>2.58</v>
      </c>
      <c r="ZS19" s="174" t="n">
        <v>10</v>
      </c>
      <c r="ZT19" s="172" t="n">
        <v>2</v>
      </c>
      <c r="ZU19" s="179" t="n">
        <v>20</v>
      </c>
      <c r="ZV19" s="172" t="n">
        <v>8</v>
      </c>
      <c r="ZW19" s="179" t="n">
        <v>80</v>
      </c>
      <c r="ZX19" s="172" t="s">
        <v>489</v>
      </c>
      <c r="ZY19" s="179" t="s">
        <v>489</v>
      </c>
      <c r="ZZ19" s="172" t="s">
        <v>489</v>
      </c>
      <c r="AAA19" s="179" t="s">
        <v>489</v>
      </c>
      <c r="AAB19" s="172" t="n">
        <v>2</v>
      </c>
      <c r="AAC19" s="179" t="n">
        <v>20</v>
      </c>
      <c r="AAD19" s="172" t="n">
        <v>8</v>
      </c>
      <c r="AAE19" s="179" t="n">
        <v>80</v>
      </c>
      <c r="AAF19" s="172" t="s">
        <v>489</v>
      </c>
      <c r="AAG19" s="179" t="s">
        <v>489</v>
      </c>
      <c r="AAH19" s="172" t="s">
        <v>489</v>
      </c>
      <c r="AAI19" s="179" t="s">
        <v>489</v>
      </c>
      <c r="AAJ19" s="172" t="s">
        <v>489</v>
      </c>
      <c r="AAK19" s="179" t="s">
        <v>489</v>
      </c>
      <c r="AAL19" s="172" t="s">
        <v>489</v>
      </c>
      <c r="AAM19" s="179" t="s">
        <v>489</v>
      </c>
      <c r="AAN19" s="172" t="s">
        <v>489</v>
      </c>
      <c r="AAO19" s="179" t="s">
        <v>489</v>
      </c>
      <c r="AAP19" s="172" t="s">
        <v>498</v>
      </c>
      <c r="AAQ19" s="179" t="s">
        <v>498</v>
      </c>
      <c r="AAR19" s="210" t="s">
        <v>489</v>
      </c>
      <c r="AAS19" s="211" t="s">
        <v>489</v>
      </c>
      <c r="AAT19" s="211" t="s">
        <v>489</v>
      </c>
      <c r="AAU19" s="264" t="s">
        <v>489</v>
      </c>
      <c r="AAV19" s="241"/>
      <c r="AAW19" s="254" t="n">
        <v>653238</v>
      </c>
      <c r="AAX19" s="254" t="n">
        <v>236751</v>
      </c>
      <c r="AAY19" s="254" t="n">
        <v>681924</v>
      </c>
      <c r="AAZ19" s="254" t="n">
        <v>505262</v>
      </c>
      <c r="ABA19" s="254" t="n">
        <v>558063</v>
      </c>
      <c r="ABB19" s="254" t="n">
        <v>429767</v>
      </c>
      <c r="ABC19" s="184" t="n">
        <v>77.0104808955261</v>
      </c>
      <c r="ABD19" s="254" t="n">
        <v>357153</v>
      </c>
      <c r="ABE19" s="254" t="n">
        <v>369150</v>
      </c>
      <c r="ABF19" s="254" t="n">
        <v>279104</v>
      </c>
      <c r="ABG19" s="256" t="n">
        <v>296171</v>
      </c>
      <c r="ABH19" s="254" t="n">
        <v>976864</v>
      </c>
      <c r="ABI19" s="254" t="n">
        <v>796701</v>
      </c>
      <c r="ABJ19" s="254" t="n">
        <v>352985</v>
      </c>
      <c r="ABK19" s="254" t="n">
        <v>339912</v>
      </c>
      <c r="ABL19" s="254" t="n">
        <v>607724</v>
      </c>
      <c r="ABM19" s="254" t="n">
        <v>607777</v>
      </c>
      <c r="ABN19" s="254" t="n">
        <v>823041</v>
      </c>
      <c r="ABO19" s="254" t="n">
        <v>811519</v>
      </c>
      <c r="ABP19" s="254" t="n">
        <v>1066089</v>
      </c>
      <c r="ABQ19" s="254" t="n">
        <v>1064362</v>
      </c>
      <c r="ABR19" s="254" t="n">
        <v>1780668</v>
      </c>
      <c r="ABS19" s="256" t="n">
        <v>1907927</v>
      </c>
      <c r="ABT19" s="172" t="n">
        <v>73657</v>
      </c>
      <c r="ABU19" s="172" t="n">
        <v>29976</v>
      </c>
      <c r="ABV19" s="185" t="n">
        <v>28.93</v>
      </c>
      <c r="ABW19" s="265" t="n">
        <v>403</v>
      </c>
      <c r="ABX19" s="176" t="n">
        <f aca="false">ABW19*100/(ABW19+ABY19)</f>
        <v>39.8221343873518</v>
      </c>
      <c r="ABY19" s="175" t="n">
        <v>609</v>
      </c>
      <c r="ABZ19" s="176" t="n">
        <f aca="false">ABY19*100/(ABY19+ABW19)</f>
        <v>60.1778656126482</v>
      </c>
      <c r="ACA19" s="244" t="n">
        <v>373</v>
      </c>
      <c r="ACB19" s="176" t="n">
        <f aca="false">ACA19*100/(ACA19+ACC19)</f>
        <v>39.4291754756871</v>
      </c>
      <c r="ACC19" s="175" t="n">
        <v>573</v>
      </c>
      <c r="ACD19" s="176" t="n">
        <f aca="false">ACC19*100/(ACC19+ACA19)</f>
        <v>60.5708245243129</v>
      </c>
      <c r="ACE19" s="244" t="n">
        <v>254</v>
      </c>
      <c r="ACF19" s="176" t="n">
        <f aca="false">ACE19*100/ACA19</f>
        <v>68.0965147453083</v>
      </c>
      <c r="ACG19" s="175" t="n">
        <v>374</v>
      </c>
      <c r="ACH19" s="177" t="n">
        <f aca="false">ACG19*100/ACC19</f>
        <v>65.2705061082024</v>
      </c>
      <c r="ACI19" s="145" t="n">
        <v>58</v>
      </c>
      <c r="ACJ19" s="266" t="n">
        <f aca="false">58/97*100</f>
        <v>59.7938144329897</v>
      </c>
      <c r="ACK19" s="146" t="n">
        <v>41</v>
      </c>
      <c r="ACL19" s="266" t="n">
        <f aca="false">41/71*100</f>
        <v>57.7464788732394</v>
      </c>
      <c r="ACM19" s="146" t="n">
        <v>17</v>
      </c>
      <c r="ACN19" s="267" t="n">
        <f aca="false">17/27*100</f>
        <v>62.962962962963</v>
      </c>
      <c r="ACO19" s="146" t="n">
        <v>19</v>
      </c>
      <c r="ACP19" s="266" t="n">
        <f aca="false">19/27*100</f>
        <v>70.3703703703704</v>
      </c>
      <c r="ACQ19" s="146" t="n">
        <v>70</v>
      </c>
      <c r="ACR19" s="266" t="n">
        <f aca="false">70/98*100</f>
        <v>71.4285714285714</v>
      </c>
      <c r="ACS19" s="146" t="n">
        <v>70</v>
      </c>
      <c r="ACT19" s="266" t="n">
        <f aca="false">70/119*100</f>
        <v>58.8235294117647</v>
      </c>
      <c r="ACU19" s="146" t="n">
        <v>20</v>
      </c>
      <c r="ACV19" s="146" t="n">
        <f aca="false">20/25*100</f>
        <v>80</v>
      </c>
      <c r="ACW19" s="146" t="n">
        <v>53</v>
      </c>
      <c r="ACX19" s="266" t="n">
        <f aca="false">53/76*100</f>
        <v>69.7368421052632</v>
      </c>
      <c r="ACY19" s="146" t="n">
        <v>47</v>
      </c>
      <c r="ACZ19" s="267" t="n">
        <f aca="false">47/59*100</f>
        <v>79.6610169491525</v>
      </c>
      <c r="ADA19" s="146" t="n">
        <v>86</v>
      </c>
      <c r="ADB19" s="266" t="n">
        <f aca="false">86/120*100</f>
        <v>71.6666666666667</v>
      </c>
      <c r="ADC19" s="146" t="n">
        <v>28</v>
      </c>
      <c r="ADD19" s="266" t="n">
        <f aca="false">28/45*100</f>
        <v>62.2222222222222</v>
      </c>
      <c r="ADE19" s="146" t="n">
        <v>81</v>
      </c>
      <c r="ADF19" s="266" t="n">
        <f aca="false">81/122*100</f>
        <v>66.3934426229508</v>
      </c>
      <c r="ADG19" s="146" t="n">
        <v>14</v>
      </c>
      <c r="ADH19" s="266" t="n">
        <f aca="false">14/22*100</f>
        <v>63.6363636363636</v>
      </c>
      <c r="ADI19" s="146" t="n">
        <v>24</v>
      </c>
      <c r="ADJ19" s="268" t="n">
        <f aca="false">24/38*100</f>
        <v>63.1578947368421</v>
      </c>
      <c r="ADK19" s="265" t="n">
        <v>460</v>
      </c>
      <c r="ADL19" s="175" t="n">
        <v>108</v>
      </c>
      <c r="ADM19" s="176" t="n">
        <f aca="false">ADL19*100/ADK19</f>
        <v>23.4782608695652</v>
      </c>
      <c r="ADN19" s="244" t="n">
        <v>1084</v>
      </c>
      <c r="ADO19" s="175" t="n">
        <v>280</v>
      </c>
      <c r="ADP19" s="177" t="n">
        <f aca="false">ADO19*100/ADN19</f>
        <v>25.830258302583</v>
      </c>
      <c r="ADQ19" s="139" t="s">
        <v>490</v>
      </c>
      <c r="ADR19" s="172" t="s">
        <v>490</v>
      </c>
      <c r="ADS19" s="184" t="s">
        <v>490</v>
      </c>
      <c r="ADT19" s="139" t="n">
        <v>1718</v>
      </c>
      <c r="ADU19" s="172" t="n">
        <v>7154</v>
      </c>
      <c r="ADV19" s="186" t="n">
        <v>80.6357078449053</v>
      </c>
      <c r="ADW19" s="257" t="n">
        <v>1.5</v>
      </c>
      <c r="ADX19" s="233" t="n">
        <v>0.89</v>
      </c>
      <c r="ADY19" s="233" t="n">
        <v>14.95</v>
      </c>
      <c r="ADZ19" s="233" t="n">
        <v>14.73</v>
      </c>
      <c r="AEA19" s="233" t="n">
        <v>0.42</v>
      </c>
      <c r="AEB19" s="233" t="n">
        <v>29.76</v>
      </c>
      <c r="AEC19" s="233" t="n">
        <v>12.88</v>
      </c>
      <c r="AED19" s="233" t="n">
        <v>13.67</v>
      </c>
      <c r="AEE19" s="233" t="n">
        <v>8.45</v>
      </c>
      <c r="AEF19" s="258" t="n">
        <v>2.77</v>
      </c>
      <c r="AEG19" s="139" t="n">
        <v>4713</v>
      </c>
      <c r="AEH19" s="172" t="n">
        <v>2520</v>
      </c>
      <c r="AEI19" s="184" t="n">
        <v>34.8403152218996</v>
      </c>
      <c r="AEJ19" s="216" t="s">
        <v>488</v>
      </c>
      <c r="AEK19" s="184" t="s">
        <v>488</v>
      </c>
      <c r="AEL19" s="184" t="n">
        <v>29327</v>
      </c>
      <c r="AEM19" s="184" t="n">
        <v>29804</v>
      </c>
      <c r="AEN19" s="216" t="s">
        <v>488</v>
      </c>
      <c r="AEO19" s="185" t="s">
        <v>488</v>
      </c>
      <c r="AEP19" s="257" t="n">
        <v>64.99</v>
      </c>
      <c r="AEQ19" s="233" t="n">
        <v>73.73</v>
      </c>
      <c r="AER19" s="233" t="n">
        <v>58.34</v>
      </c>
      <c r="AES19" s="233" t="n">
        <v>93.64</v>
      </c>
      <c r="AET19" s="233" t="n">
        <v>94.92</v>
      </c>
      <c r="AEU19" s="233" t="n">
        <v>92.41</v>
      </c>
      <c r="AEV19" s="233" t="n">
        <v>6.36</v>
      </c>
      <c r="AEW19" s="233" t="n">
        <v>5.08</v>
      </c>
      <c r="AEX19" s="258" t="n">
        <v>7.59</v>
      </c>
      <c r="AEY19" s="218"/>
      <c r="AEZ19" s="219"/>
      <c r="AFA19" s="219"/>
      <c r="AFB19" s="220"/>
      <c r="AFC19" s="159"/>
      <c r="AFD19" s="14"/>
      <c r="AFE19" s="14"/>
      <c r="AFF19" s="14"/>
      <c r="AFG19" s="14"/>
      <c r="AFH19" s="14"/>
      <c r="AFI19" s="14"/>
      <c r="AFJ19" s="160"/>
      <c r="AFK19" s="189" t="n">
        <v>170</v>
      </c>
      <c r="AFL19" s="189" t="n">
        <v>60</v>
      </c>
      <c r="AFM19" s="189" t="n">
        <v>69</v>
      </c>
      <c r="AFN19" s="189" t="n">
        <v>3130</v>
      </c>
      <c r="AFO19" s="189" t="n">
        <v>1207</v>
      </c>
      <c r="AFP19" s="189" t="n">
        <v>1450</v>
      </c>
      <c r="AFQ19" s="189" t="n">
        <v>134</v>
      </c>
      <c r="AFR19" s="189" t="n">
        <v>65</v>
      </c>
      <c r="AFS19" s="224" t="n">
        <v>59</v>
      </c>
      <c r="AFT19" s="189" t="n">
        <v>1226</v>
      </c>
      <c r="AFU19" s="189" t="n">
        <v>1193</v>
      </c>
      <c r="AFV19" s="189" t="n">
        <v>6982</v>
      </c>
      <c r="AFW19" s="189" t="n">
        <v>18269</v>
      </c>
      <c r="AFX19" s="223" t="n">
        <v>38.2177459083694</v>
      </c>
      <c r="AFY19" s="192" t="n">
        <v>3</v>
      </c>
      <c r="AFZ19" s="189" t="n">
        <v>32</v>
      </c>
      <c r="AGA19" s="189" t="n">
        <v>0</v>
      </c>
      <c r="AGB19" s="189" t="n">
        <v>0</v>
      </c>
      <c r="AGC19" s="189" t="n">
        <v>3</v>
      </c>
      <c r="AGD19" s="189" t="n">
        <v>32</v>
      </c>
      <c r="AGE19" s="189" t="n">
        <v>3</v>
      </c>
      <c r="AGF19" s="189" t="n">
        <v>32</v>
      </c>
      <c r="AGG19" s="189" t="n">
        <v>3</v>
      </c>
      <c r="AGH19" s="189" t="n">
        <v>31</v>
      </c>
      <c r="AGI19" s="189" t="n">
        <v>0</v>
      </c>
      <c r="AGJ19" s="189" t="n">
        <v>16</v>
      </c>
      <c r="AGK19" s="189" t="n">
        <v>1</v>
      </c>
      <c r="AGL19" s="224" t="n">
        <v>2</v>
      </c>
      <c r="AGM19" s="189" t="n">
        <v>0</v>
      </c>
      <c r="AGN19" s="189" t="n">
        <v>4525</v>
      </c>
      <c r="AGO19" s="189" t="n">
        <v>6434</v>
      </c>
      <c r="AGP19" s="189" t="n">
        <v>5979</v>
      </c>
      <c r="AGQ19" s="189" t="n">
        <v>166562500</v>
      </c>
      <c r="AGR19" s="172"/>
      <c r="AGS19" s="192" t="n">
        <v>5</v>
      </c>
      <c r="AGT19" s="189" t="n">
        <v>47325</v>
      </c>
      <c r="AGU19" s="189" t="n">
        <v>1</v>
      </c>
      <c r="AGV19" s="189" t="n">
        <v>17</v>
      </c>
      <c r="AGW19" s="225" t="n">
        <v>0.12</v>
      </c>
      <c r="AGX19" s="189" t="n">
        <v>204</v>
      </c>
      <c r="AGY19" s="225" t="n">
        <v>1.5</v>
      </c>
      <c r="AGZ19" s="189" t="n">
        <v>230</v>
      </c>
      <c r="AHA19" s="189" t="n">
        <v>2249</v>
      </c>
      <c r="AHB19" s="189"/>
      <c r="AHC19" s="189"/>
      <c r="AHD19" s="225" t="n">
        <v>9.28</v>
      </c>
      <c r="AHE19" s="225" t="n">
        <v>90.73</v>
      </c>
      <c r="AHF19" s="189" t="n">
        <v>16368</v>
      </c>
      <c r="AHG19" s="189" t="n">
        <v>1869</v>
      </c>
      <c r="AHH19" s="173" t="n">
        <v>14</v>
      </c>
      <c r="AHI19" s="189" t="n">
        <v>4837</v>
      </c>
      <c r="AHJ19" s="189" t="s">
        <v>488</v>
      </c>
      <c r="AHK19" s="189" t="s">
        <v>488</v>
      </c>
      <c r="AHL19" s="189" t="s">
        <v>488</v>
      </c>
      <c r="AHM19" s="189" t="s">
        <v>488</v>
      </c>
      <c r="AHN19" s="192" t="n">
        <v>65797</v>
      </c>
      <c r="AHO19" s="189" t="n">
        <v>48899</v>
      </c>
      <c r="AHP19" s="189" t="n">
        <v>631</v>
      </c>
      <c r="AHQ19" s="189" t="n">
        <v>376</v>
      </c>
      <c r="AHR19" s="189" t="n">
        <v>1688</v>
      </c>
      <c r="AHS19" s="189" t="n">
        <v>960</v>
      </c>
      <c r="AHT19" s="189" t="n">
        <v>1131</v>
      </c>
      <c r="AHU19" s="189" t="n">
        <v>686</v>
      </c>
      <c r="AHV19" s="189" t="n">
        <v>1215</v>
      </c>
      <c r="AHW19" s="189" t="n">
        <v>758</v>
      </c>
      <c r="AHX19" s="189" t="n">
        <v>5480</v>
      </c>
      <c r="AHY19" s="189" t="n">
        <v>3614</v>
      </c>
      <c r="AHZ19" s="189" t="n">
        <v>10624</v>
      </c>
      <c r="AIA19" s="189" t="n">
        <v>6503</v>
      </c>
      <c r="AIB19" s="189" t="n">
        <v>18860</v>
      </c>
      <c r="AIC19" s="189" t="n">
        <v>12433</v>
      </c>
      <c r="AID19" s="189" t="n">
        <v>6307</v>
      </c>
      <c r="AIE19" s="189" t="n">
        <v>4582</v>
      </c>
      <c r="AIF19" s="189" t="n">
        <v>19861</v>
      </c>
      <c r="AIG19" s="189" t="n">
        <v>18987</v>
      </c>
      <c r="AIH19" s="189" t="n">
        <v>785</v>
      </c>
      <c r="AII19" s="189" t="n">
        <v>533</v>
      </c>
      <c r="AIJ19" s="192" t="n">
        <v>9215</v>
      </c>
      <c r="AIK19" s="224" t="n">
        <v>4774</v>
      </c>
      <c r="AIL19" s="199" t="n">
        <v>479</v>
      </c>
      <c r="AIM19" s="199" t="n">
        <v>474</v>
      </c>
      <c r="AIN19" s="199" t="n">
        <v>309</v>
      </c>
      <c r="AIO19" s="199" t="n">
        <v>312</v>
      </c>
      <c r="AIP19" s="199" t="n">
        <v>62</v>
      </c>
      <c r="AIQ19" s="199" t="n">
        <v>91</v>
      </c>
      <c r="AIR19" s="199" t="n">
        <v>24</v>
      </c>
      <c r="AIS19" s="199" t="n">
        <v>47</v>
      </c>
      <c r="AIT19" s="199" t="n">
        <v>2753</v>
      </c>
      <c r="AIU19" s="199" t="n">
        <v>4048</v>
      </c>
      <c r="AIV19" s="199" t="n">
        <v>1315</v>
      </c>
      <c r="AIW19" s="196" t="n">
        <v>1806</v>
      </c>
      <c r="AIX19" s="242" t="n">
        <v>723</v>
      </c>
      <c r="AIY19" s="242" t="n">
        <v>736</v>
      </c>
      <c r="AIZ19" s="242" t="n">
        <v>503</v>
      </c>
      <c r="AJA19" s="242" t="n">
        <v>956</v>
      </c>
      <c r="AJB19" s="242" t="n">
        <v>121</v>
      </c>
      <c r="AJC19" s="242" t="n">
        <v>387</v>
      </c>
      <c r="AJD19" s="242" t="n">
        <v>95</v>
      </c>
      <c r="AJE19" s="242" t="n">
        <v>100</v>
      </c>
      <c r="AJF19" s="242" t="n">
        <v>204</v>
      </c>
      <c r="AJG19" s="242" t="n">
        <v>188</v>
      </c>
      <c r="AJH19" s="242" t="n">
        <v>21</v>
      </c>
      <c r="AJI19" s="242" t="n">
        <v>184</v>
      </c>
      <c r="AJJ19" s="242" t="n">
        <v>7</v>
      </c>
      <c r="AJK19" s="242" t="n">
        <v>11</v>
      </c>
      <c r="AJL19" s="242" t="n">
        <v>3</v>
      </c>
      <c r="AJM19" s="242" t="n">
        <v>26</v>
      </c>
      <c r="AJN19" s="242" t="n">
        <v>22</v>
      </c>
      <c r="AJO19" s="242" t="n">
        <v>20</v>
      </c>
      <c r="AJP19" s="242" t="n">
        <v>0</v>
      </c>
      <c r="AJQ19" s="242" t="n">
        <v>0</v>
      </c>
      <c r="AJR19" s="242" t="n">
        <v>0</v>
      </c>
      <c r="AJS19" s="242" t="n">
        <v>1</v>
      </c>
      <c r="AJT19" s="242" t="n">
        <v>0</v>
      </c>
      <c r="AJU19" s="242" t="n">
        <v>0</v>
      </c>
      <c r="AJV19" s="242" t="n">
        <v>0</v>
      </c>
      <c r="AJW19" s="242" t="n">
        <v>0</v>
      </c>
      <c r="AJX19" s="242" t="n">
        <v>0</v>
      </c>
      <c r="AJY19" s="242" t="n">
        <v>0</v>
      </c>
      <c r="AJZ19" s="242" t="n">
        <v>30</v>
      </c>
      <c r="AKA19" s="242" t="n">
        <v>39</v>
      </c>
      <c r="AKB19" s="139" t="n">
        <v>9678</v>
      </c>
      <c r="AKC19" s="186" t="n">
        <v>11557</v>
      </c>
      <c r="AKD19" s="200"/>
      <c r="AKE19" s="182" t="n">
        <v>250410</v>
      </c>
      <c r="AKF19" s="260" t="n">
        <v>29.4</v>
      </c>
      <c r="AKG19" s="182"/>
      <c r="AKH19" s="261" t="n">
        <v>1.3</v>
      </c>
      <c r="AKI19" s="139" t="n">
        <v>17</v>
      </c>
      <c r="AKJ19" s="186" t="n">
        <v>538</v>
      </c>
      <c r="AKK19" s="139" t="n">
        <v>4983</v>
      </c>
      <c r="AKL19" s="172" t="n">
        <v>6329</v>
      </c>
      <c r="AKM19" s="172" t="n">
        <v>228</v>
      </c>
      <c r="AKN19" s="172" t="n">
        <v>581</v>
      </c>
      <c r="AKO19" s="193" t="n">
        <v>6</v>
      </c>
      <c r="AKP19" s="202" t="n">
        <v>14</v>
      </c>
      <c r="AKQ19" s="172" t="n">
        <v>86</v>
      </c>
      <c r="AKR19" s="172" t="n">
        <v>163</v>
      </c>
      <c r="AKS19" s="172" t="n">
        <v>13</v>
      </c>
      <c r="AKT19" s="172" t="n">
        <v>26</v>
      </c>
      <c r="AKU19" s="192" t="n">
        <v>8103</v>
      </c>
      <c r="AKV19" s="189" t="n">
        <v>6680</v>
      </c>
      <c r="AKW19" s="189" t="n">
        <v>19001</v>
      </c>
      <c r="AKX19" s="189" t="n">
        <v>19707</v>
      </c>
      <c r="AKY19" s="189"/>
      <c r="AKZ19" s="189"/>
      <c r="ALA19" s="189"/>
      <c r="ALB19" s="189"/>
      <c r="ALC19" s="189" t="n">
        <v>256</v>
      </c>
      <c r="ALD19" s="189" t="n">
        <v>325</v>
      </c>
      <c r="ALE19" s="189" t="n">
        <v>945</v>
      </c>
      <c r="ALF19" s="224" t="n">
        <v>1050</v>
      </c>
      <c r="ALG19" s="227"/>
      <c r="ALT19" s="229"/>
      <c r="ALU19" s="236" t="n">
        <v>80253</v>
      </c>
      <c r="ALV19" s="236" t="n">
        <v>50918</v>
      </c>
      <c r="ALW19" s="236" t="n">
        <v>264474</v>
      </c>
      <c r="ALX19" s="236" t="n">
        <v>278771</v>
      </c>
      <c r="ALY19" s="236" t="n">
        <v>140389</v>
      </c>
      <c r="ALZ19" s="236" t="n">
        <v>149744</v>
      </c>
      <c r="AMA19" s="236" t="n">
        <v>87776</v>
      </c>
      <c r="AMB19" s="236" t="n">
        <v>83408</v>
      </c>
      <c r="AMC19" s="236" t="n">
        <v>299049</v>
      </c>
      <c r="AMD19" s="236" t="n">
        <v>270156</v>
      </c>
      <c r="AME19" s="236" t="n">
        <v>139910</v>
      </c>
      <c r="AMF19" s="236" t="n">
        <v>138936</v>
      </c>
      <c r="AMG19" s="236" t="n">
        <v>101449</v>
      </c>
      <c r="AMH19" s="236" t="n">
        <v>156348</v>
      </c>
      <c r="AMI19" s="236" t="n">
        <v>5553</v>
      </c>
      <c r="AMJ19" s="236" t="n">
        <v>29684</v>
      </c>
    </row>
    <row r="20" s="182" customFormat="true" ht="18" hidden="false" customHeight="true" outlineLevel="0" collapsed="false">
      <c r="A20" s="171" t="s">
        <v>511</v>
      </c>
      <c r="B20" s="171"/>
      <c r="C20" s="139" t="n">
        <v>1347010</v>
      </c>
      <c r="D20" s="172" t="n">
        <v>1372825</v>
      </c>
      <c r="E20" s="173" t="n">
        <v>98.11957096</v>
      </c>
      <c r="F20" s="172" t="n">
        <v>534077</v>
      </c>
      <c r="G20" s="172" t="n">
        <v>377829</v>
      </c>
      <c r="H20" s="173" t="n">
        <v>141.354157568636</v>
      </c>
      <c r="I20" s="172" t="n">
        <v>125783</v>
      </c>
      <c r="J20" s="172" t="n">
        <v>121701</v>
      </c>
      <c r="K20" s="173" t="n">
        <v>103.354122</v>
      </c>
      <c r="L20" s="174" t="n">
        <v>216936</v>
      </c>
      <c r="M20" s="175" t="n">
        <v>200452</v>
      </c>
      <c r="N20" s="175" t="n">
        <v>1005483</v>
      </c>
      <c r="O20" s="175" t="n">
        <v>1030594</v>
      </c>
      <c r="P20" s="175" t="n">
        <v>124591</v>
      </c>
      <c r="Q20" s="175" t="n">
        <v>141779</v>
      </c>
      <c r="R20" s="176" t="n">
        <v>16.1050029324207</v>
      </c>
      <c r="S20" s="176" t="n">
        <v>14.6014240708029</v>
      </c>
      <c r="T20" s="176" t="n">
        <v>74.6455482884314</v>
      </c>
      <c r="U20" s="176" t="n">
        <v>75.0710396445286</v>
      </c>
      <c r="V20" s="176" t="n">
        <v>9.24944877914789</v>
      </c>
      <c r="W20" s="176" t="n">
        <v>10.3275362846685</v>
      </c>
      <c r="X20" s="176"/>
      <c r="Y20" s="177"/>
      <c r="Z20" s="178" t="n">
        <v>5.431679</v>
      </c>
      <c r="AA20" s="179" t="n">
        <v>8.001157</v>
      </c>
      <c r="AB20" s="175" t="n">
        <v>13557</v>
      </c>
      <c r="AC20" s="175" t="n">
        <v>10.0917728268018</v>
      </c>
      <c r="AD20" s="175" t="n">
        <v>12637</v>
      </c>
      <c r="AE20" s="180" t="n">
        <v>9.24178527274675</v>
      </c>
      <c r="AF20" s="179" t="n">
        <v>107.280208910343</v>
      </c>
      <c r="AG20" s="175" t="n">
        <v>9628</v>
      </c>
      <c r="AH20" s="175" t="n">
        <v>7.16704202821037</v>
      </c>
      <c r="AI20" s="175" t="n">
        <v>6340</v>
      </c>
      <c r="AJ20" s="175" t="n">
        <v>4.63661617703683</v>
      </c>
      <c r="AK20" s="175" t="n">
        <v>60849</v>
      </c>
      <c r="AL20" s="175" t="n">
        <v>75844</v>
      </c>
      <c r="AM20" s="179" t="n">
        <v>80.2291545804546</v>
      </c>
      <c r="AN20" s="175" t="n">
        <v>57501</v>
      </c>
      <c r="AO20" s="175" t="n">
        <v>71244</v>
      </c>
      <c r="AP20" s="181" t="n">
        <v>80.7099545224861</v>
      </c>
      <c r="AQ20" s="182" t="n">
        <v>14301</v>
      </c>
      <c r="AR20" s="182" t="n">
        <v>16647</v>
      </c>
      <c r="AS20" s="182" t="n">
        <v>5941</v>
      </c>
      <c r="AT20" s="182" t="n">
        <v>6454</v>
      </c>
      <c r="AU20" s="182" t="n">
        <v>8360</v>
      </c>
      <c r="AV20" s="182" t="n">
        <v>10193</v>
      </c>
      <c r="AW20" s="177" t="n">
        <v>85.907370697423</v>
      </c>
      <c r="AX20" s="174" t="n">
        <v>1130074</v>
      </c>
      <c r="AY20" s="175" t="n">
        <v>1172373</v>
      </c>
      <c r="AZ20" s="175" t="n">
        <v>442501</v>
      </c>
      <c r="BA20" s="175" t="n">
        <v>378761</v>
      </c>
      <c r="BB20" s="175" t="n">
        <v>584102</v>
      </c>
      <c r="BC20" s="175" t="n">
        <v>594684</v>
      </c>
      <c r="BD20" s="175" t="n">
        <v>79168</v>
      </c>
      <c r="BE20" s="175" t="n">
        <v>96025</v>
      </c>
      <c r="BF20" s="175" t="n">
        <v>24303</v>
      </c>
      <c r="BG20" s="183" t="n">
        <v>102903</v>
      </c>
      <c r="BH20" s="174" t="n">
        <v>100735</v>
      </c>
      <c r="BI20" s="175" t="n">
        <v>92782</v>
      </c>
      <c r="BJ20" s="175" t="n">
        <v>101598</v>
      </c>
      <c r="BK20" s="175" t="n">
        <v>91513</v>
      </c>
      <c r="BL20" s="175" t="n">
        <v>85613</v>
      </c>
      <c r="BM20" s="175" t="n">
        <v>69738</v>
      </c>
      <c r="BN20" s="175" t="n">
        <v>64965</v>
      </c>
      <c r="BO20" s="175" t="n">
        <v>46203</v>
      </c>
      <c r="BP20" s="175" t="n">
        <v>36647</v>
      </c>
      <c r="BQ20" s="175" t="n">
        <v>27472</v>
      </c>
      <c r="BR20" s="175" t="n">
        <v>52943</v>
      </c>
      <c r="BS20" s="183" t="n">
        <v>51053</v>
      </c>
      <c r="BT20" s="184" t="n">
        <v>99.8978559669966</v>
      </c>
      <c r="BU20" s="184" t="n">
        <v>99.6027997251803</v>
      </c>
      <c r="BV20" s="184" t="n">
        <v>98.0590489243212</v>
      </c>
      <c r="BW20" s="184" t="n">
        <v>95.2139668931362</v>
      </c>
      <c r="BX20" s="184" t="n">
        <v>85.589890729503</v>
      </c>
      <c r="BY20" s="184" t="n">
        <v>72.8661435422696</v>
      </c>
      <c r="BZ20" s="184" t="n">
        <v>55.3143119875348</v>
      </c>
      <c r="CA20" s="184" t="n">
        <v>38.7160837285693</v>
      </c>
      <c r="CB20" s="184" t="n">
        <v>32.0618367293374</v>
      </c>
      <c r="CC20" s="184" t="n">
        <v>22.9359559848719</v>
      </c>
      <c r="CD20" s="184" t="n">
        <v>8.91518425466278</v>
      </c>
      <c r="CE20" s="185" t="n">
        <v>7.87507365576304</v>
      </c>
      <c r="CF20" s="172" t="n">
        <v>97</v>
      </c>
      <c r="CG20" s="172" t="n">
        <v>335</v>
      </c>
      <c r="CH20" s="172" t="n">
        <v>1749</v>
      </c>
      <c r="CI20" s="172" t="n">
        <v>3986</v>
      </c>
      <c r="CJ20" s="172" t="n">
        <v>13165</v>
      </c>
      <c r="CK20" s="172" t="n">
        <v>23429</v>
      </c>
      <c r="CL20" s="172" t="n">
        <v>47735</v>
      </c>
      <c r="CM20" s="172" t="n">
        <v>64870</v>
      </c>
      <c r="CN20" s="172" t="n">
        <v>68238</v>
      </c>
      <c r="CO20" s="172" t="n">
        <v>78894</v>
      </c>
      <c r="CP20" s="172" t="n">
        <v>453118</v>
      </c>
      <c r="CQ20" s="186" t="n">
        <v>423170</v>
      </c>
      <c r="CR20" s="184" t="n">
        <v>0.0961938951585712</v>
      </c>
      <c r="CS20" s="184" t="n">
        <v>0.359627275850223</v>
      </c>
      <c r="CT20" s="184" t="n">
        <v>1.68807729058286</v>
      </c>
      <c r="CU20" s="184" t="n">
        <v>4.14720173129545</v>
      </c>
      <c r="CV20" s="184" t="n">
        <v>13.1614464094694</v>
      </c>
      <c r="CW20" s="184" t="n">
        <v>24.4799230986239</v>
      </c>
      <c r="CX20" s="184" t="n">
        <v>40.6438648922493</v>
      </c>
      <c r="CY20" s="184" t="n">
        <v>54.3582094554962</v>
      </c>
      <c r="CZ20" s="184" t="n">
        <v>59.7002650895443</v>
      </c>
      <c r="DA20" s="184" t="n">
        <v>65.8674035916745</v>
      </c>
      <c r="DB20" s="184" t="n">
        <v>76.3015027313203</v>
      </c>
      <c r="DC20" s="184" t="n">
        <v>65.2752026111932</v>
      </c>
      <c r="DD20" s="139" t="n">
        <v>6</v>
      </c>
      <c r="DE20" s="172" t="n">
        <v>35</v>
      </c>
      <c r="DF20" s="172" t="n">
        <v>262</v>
      </c>
      <c r="DG20" s="172" t="n">
        <v>608</v>
      </c>
      <c r="DH20" s="172" t="n">
        <v>1242</v>
      </c>
      <c r="DI20" s="172" t="n">
        <v>2469</v>
      </c>
      <c r="DJ20" s="172" t="n">
        <v>4694</v>
      </c>
      <c r="DK20" s="172" t="n">
        <v>7870</v>
      </c>
      <c r="DL20" s="172" t="n">
        <v>9276</v>
      </c>
      <c r="DM20" s="172" t="n">
        <v>12403</v>
      </c>
      <c r="DN20" s="172" t="n">
        <v>63688</v>
      </c>
      <c r="DO20" s="186" t="n">
        <v>72640</v>
      </c>
      <c r="DP20" s="187" t="n">
        <v>0.00595013784486007</v>
      </c>
      <c r="DQ20" s="173" t="n">
        <v>0.0375729989694263</v>
      </c>
      <c r="DR20" s="173" t="n">
        <v>0.252873785095889</v>
      </c>
      <c r="DS20" s="173" t="n">
        <v>0.632588723689823</v>
      </c>
      <c r="DT20" s="173" t="n">
        <v>1.24166475051736</v>
      </c>
      <c r="DU20" s="173" t="n">
        <v>2.57974860772984</v>
      </c>
      <c r="DV20" s="173" t="n">
        <v>3.99669638219793</v>
      </c>
      <c r="DW20" s="173" t="n">
        <v>6.59471417318876</v>
      </c>
      <c r="DX20" s="173" t="n">
        <v>8.11541456330216</v>
      </c>
      <c r="DY20" s="173" t="n">
        <v>10.3550765171945</v>
      </c>
      <c r="DZ20" s="173" t="n">
        <v>10.7245576338886</v>
      </c>
      <c r="EA20" s="188" t="n">
        <v>11.2049311569277</v>
      </c>
      <c r="EB20" s="189" t="s">
        <v>512</v>
      </c>
      <c r="EC20" s="189" t="s">
        <v>512</v>
      </c>
      <c r="ED20" s="190" t="s">
        <v>512</v>
      </c>
      <c r="EE20" s="190" t="n">
        <v>6</v>
      </c>
      <c r="EF20" s="190" t="n">
        <v>7</v>
      </c>
      <c r="EG20" s="190" t="n">
        <v>71</v>
      </c>
      <c r="EH20" s="190" t="n">
        <v>53</v>
      </c>
      <c r="EI20" s="190" t="n">
        <v>395</v>
      </c>
      <c r="EJ20" s="190" t="n">
        <v>140</v>
      </c>
      <c r="EK20" s="190" t="n">
        <v>1008</v>
      </c>
      <c r="EL20" s="190" t="n">
        <v>24103</v>
      </c>
      <c r="EM20" s="191" t="n">
        <v>101423</v>
      </c>
      <c r="EN20" s="192" t="n">
        <v>0</v>
      </c>
      <c r="EO20" s="189" t="n">
        <v>0</v>
      </c>
      <c r="EP20" s="173" t="n">
        <v>0</v>
      </c>
      <c r="EQ20" s="173" t="n">
        <v>0.006242651878518</v>
      </c>
      <c r="ER20" s="173" t="n">
        <v>0.00699811051016226</v>
      </c>
      <c r="ES20" s="173" t="n">
        <v>0.0741847513765973</v>
      </c>
      <c r="ET20" s="173" t="n">
        <v>0.0451267380179996</v>
      </c>
      <c r="EU20" s="173" t="n">
        <v>0.330992642745814</v>
      </c>
      <c r="EV20" s="173" t="n">
        <v>0.122483617816117</v>
      </c>
      <c r="EW20" s="173" t="n">
        <v>0.841563906259132</v>
      </c>
      <c r="EX20" s="173" t="n">
        <v>4.05875538012838</v>
      </c>
      <c r="EY20" s="188" t="n">
        <v>15.6447925761161</v>
      </c>
      <c r="EZ20" s="175" t="n">
        <v>474</v>
      </c>
      <c r="FA20" s="175" t="n">
        <v>1713</v>
      </c>
      <c r="FB20" s="176" t="n">
        <v>31.81</v>
      </c>
      <c r="FC20" s="176" t="n">
        <v>29.63</v>
      </c>
      <c r="FD20" s="176" t="n">
        <v>31.2</v>
      </c>
      <c r="FE20" s="176" t="n">
        <v>28.5</v>
      </c>
      <c r="FF20" s="175" t="n">
        <v>15539</v>
      </c>
      <c r="FG20" s="175" t="n">
        <v>15664</v>
      </c>
      <c r="FH20" s="175" t="n">
        <v>2647</v>
      </c>
      <c r="FI20" s="175" t="n">
        <v>2522</v>
      </c>
      <c r="FJ20" s="176" t="n">
        <v>35.27570281</v>
      </c>
      <c r="FK20" s="176" t="n">
        <v>41.558827470109</v>
      </c>
      <c r="FL20" s="176" t="n">
        <v>25.9572152134581</v>
      </c>
      <c r="FM20" s="176" t="n">
        <v>12.8645574301491</v>
      </c>
      <c r="FN20" s="194" t="n">
        <v>49.7996987469154</v>
      </c>
      <c r="FO20" s="175" t="n">
        <v>15539</v>
      </c>
      <c r="FP20" s="176" t="n">
        <v>50.2003012530846</v>
      </c>
      <c r="FQ20" s="175" t="n">
        <v>15664</v>
      </c>
      <c r="FR20" s="195" t="n">
        <v>1</v>
      </c>
      <c r="FS20" s="189" t="n">
        <v>0</v>
      </c>
      <c r="FT20" s="175" t="n">
        <v>84</v>
      </c>
      <c r="FU20" s="175" t="n">
        <v>334</v>
      </c>
      <c r="FV20" s="175" t="n">
        <v>990</v>
      </c>
      <c r="FW20" s="175" t="n">
        <v>2061</v>
      </c>
      <c r="FX20" s="175" t="n">
        <v>4796</v>
      </c>
      <c r="FY20" s="175" t="n">
        <v>6303</v>
      </c>
      <c r="FZ20" s="175" t="n">
        <v>6246</v>
      </c>
      <c r="GA20" s="175" t="n">
        <v>5205</v>
      </c>
      <c r="GB20" s="175" t="n">
        <v>2487</v>
      </c>
      <c r="GC20" s="175" t="n">
        <v>1327</v>
      </c>
      <c r="GD20" s="175" t="n">
        <v>611</v>
      </c>
      <c r="GE20" s="175" t="n">
        <v>283</v>
      </c>
      <c r="GF20" s="175" t="n">
        <v>324</v>
      </c>
      <c r="GG20" s="183" t="n">
        <v>151</v>
      </c>
      <c r="GH20" s="179" t="n">
        <v>6.43542055473325E-005</v>
      </c>
      <c r="GI20" s="179" t="n">
        <v>0</v>
      </c>
      <c r="GJ20" s="179" t="n">
        <v>0.540575326597593</v>
      </c>
      <c r="GK20" s="179" t="n">
        <v>2.13227783452503</v>
      </c>
      <c r="GL20" s="179" t="n">
        <v>6.37106634918592</v>
      </c>
      <c r="GM20" s="179" t="n">
        <v>13.1575587334014</v>
      </c>
      <c r="GN20" s="179" t="n">
        <v>30.8642769805007</v>
      </c>
      <c r="GO20" s="179" t="n">
        <v>40.2387640449438</v>
      </c>
      <c r="GP20" s="179" t="n">
        <v>40.1956367848639</v>
      </c>
      <c r="GQ20" s="179" t="n">
        <v>33.2290602655771</v>
      </c>
      <c r="GR20" s="179" t="n">
        <v>16.0048909196216</v>
      </c>
      <c r="GS20" s="179" t="n">
        <v>8.47165474974464</v>
      </c>
      <c r="GT20" s="179" t="n">
        <v>3.93204195894202</v>
      </c>
      <c r="GU20" s="179" t="n">
        <v>1.80669050051073</v>
      </c>
      <c r="GV20" s="179" t="n">
        <v>2.08507625973357</v>
      </c>
      <c r="GW20" s="181" t="n">
        <v>0.963993871297242</v>
      </c>
      <c r="GX20" s="174" t="n">
        <v>108</v>
      </c>
      <c r="GY20" s="175" t="n">
        <v>1154</v>
      </c>
      <c r="GZ20" s="175" t="n">
        <v>6295</v>
      </c>
      <c r="HA20" s="175" t="n">
        <v>6295</v>
      </c>
      <c r="HB20" s="179" t="n">
        <v>10.8164020986741</v>
      </c>
      <c r="HC20" s="179" t="n">
        <v>10.6295855390357</v>
      </c>
      <c r="HD20" s="175" t="n">
        <v>3104</v>
      </c>
      <c r="HE20" s="175" t="n">
        <v>2862</v>
      </c>
      <c r="HF20" s="175" t="n">
        <v>1381</v>
      </c>
      <c r="HG20" s="199" t="n">
        <v>0</v>
      </c>
      <c r="HH20" s="179" t="n">
        <v>42.2485368177487</v>
      </c>
      <c r="HI20" s="179" t="n">
        <v>38.9546753777052</v>
      </c>
      <c r="HJ20" s="179" t="n">
        <v>18.7967878045461</v>
      </c>
      <c r="HK20" s="196" t="n">
        <v>0</v>
      </c>
      <c r="HL20" s="178" t="n">
        <v>28.3177044422117</v>
      </c>
      <c r="HM20" s="179" t="n">
        <v>35.3008082213777</v>
      </c>
      <c r="HN20" s="179" t="n">
        <v>1194.25894464464</v>
      </c>
      <c r="HO20" s="179" t="n">
        <v>1200.3881743711</v>
      </c>
      <c r="HP20" s="179" t="n">
        <v>80.1778555819968</v>
      </c>
      <c r="HQ20" s="181" t="n">
        <v>98.7339373033623</v>
      </c>
      <c r="HR20" s="176" t="n">
        <v>0.688041832943443</v>
      </c>
      <c r="HS20" s="176" t="n">
        <v>3.55529062371932</v>
      </c>
      <c r="HT20" s="176" t="n">
        <v>9.08557034764925</v>
      </c>
      <c r="HU20" s="176" t="n">
        <v>21.0630899155489</v>
      </c>
      <c r="HV20" s="176" t="n">
        <v>48.9857190827029</v>
      </c>
      <c r="HW20" s="176" t="n">
        <v>74.192405089299</v>
      </c>
      <c r="HX20" s="176" t="n">
        <v>86.8782943641033</v>
      </c>
      <c r="HY20" s="176" t="n">
        <v>93.7678102678664</v>
      </c>
      <c r="HZ20" s="176" t="n">
        <v>63.6490132300107</v>
      </c>
      <c r="IA20" s="176" t="n">
        <v>41.2011766906426</v>
      </c>
      <c r="IB20" s="176" t="n">
        <v>23.1251083215727</v>
      </c>
      <c r="IC20" s="176" t="n">
        <v>5.99524733796506</v>
      </c>
      <c r="ID20" s="176" t="n">
        <v>4.85826072345839</v>
      </c>
      <c r="IE20" s="176" t="n">
        <v>0.302614949178489</v>
      </c>
      <c r="IF20" s="176" t="n">
        <v>1.58178102648746</v>
      </c>
      <c r="IG20" s="199" t="s">
        <v>488</v>
      </c>
      <c r="IH20" s="139" t="n">
        <v>13077</v>
      </c>
      <c r="II20" s="172" t="n">
        <v>12201</v>
      </c>
      <c r="IJ20" s="172" t="n">
        <v>480</v>
      </c>
      <c r="IK20" s="172" t="n">
        <v>434</v>
      </c>
      <c r="IL20" s="172" t="n">
        <v>0</v>
      </c>
      <c r="IM20" s="199" t="n">
        <v>2</v>
      </c>
      <c r="IN20" s="172" t="n">
        <v>14453</v>
      </c>
      <c r="IO20" s="172" t="n">
        <v>13571</v>
      </c>
      <c r="IP20" s="172" t="n">
        <v>526</v>
      </c>
      <c r="IQ20" s="172" t="n">
        <v>480</v>
      </c>
      <c r="IR20" s="172" t="n">
        <v>9</v>
      </c>
      <c r="IS20" s="186" t="n">
        <v>11</v>
      </c>
      <c r="IT20" s="194" t="n">
        <v>96.4593936711662</v>
      </c>
      <c r="IU20" s="176" t="n">
        <v>96.549814038142</v>
      </c>
      <c r="IV20" s="176" t="n">
        <v>3.54060632883381</v>
      </c>
      <c r="IW20" s="176" t="n">
        <v>3.4343594207486</v>
      </c>
      <c r="IX20" s="176" t="n">
        <v>0</v>
      </c>
      <c r="IY20" s="176" t="n">
        <v>0.0158265411094405</v>
      </c>
      <c r="IZ20" s="176" t="n">
        <v>96.4304777155057</v>
      </c>
      <c r="JA20" s="176" t="n">
        <v>96.5083202958327</v>
      </c>
      <c r="JB20" s="176" t="n">
        <v>3.50947424606352</v>
      </c>
      <c r="JC20" s="176" t="n">
        <v>3.41345470061158</v>
      </c>
      <c r="JD20" s="176" t="n">
        <v>0.0600480384307446</v>
      </c>
      <c r="JE20" s="177" t="n">
        <v>0.078225003555682</v>
      </c>
      <c r="JF20" s="174" t="n">
        <v>14828</v>
      </c>
      <c r="JG20" s="175" t="n">
        <v>320</v>
      </c>
      <c r="JH20" s="175" t="n">
        <v>1566</v>
      </c>
      <c r="JI20" s="175" t="n">
        <v>4925</v>
      </c>
      <c r="JJ20" s="175" t="n">
        <v>5892</v>
      </c>
      <c r="JK20" s="175" t="n">
        <v>1884</v>
      </c>
      <c r="JL20" s="175" t="n">
        <v>224</v>
      </c>
      <c r="JM20" s="175" t="n">
        <v>12</v>
      </c>
      <c r="JN20" s="175" t="n">
        <v>11272</v>
      </c>
      <c r="JO20" s="175" t="n">
        <v>2437</v>
      </c>
      <c r="JP20" s="183" t="n">
        <v>513</v>
      </c>
      <c r="JQ20" s="179" t="n">
        <v>51.0430292598967</v>
      </c>
      <c r="JR20" s="179" t="n">
        <v>1.10154905335628</v>
      </c>
      <c r="JS20" s="179" t="n">
        <v>5.39070567986231</v>
      </c>
      <c r="JT20" s="179" t="n">
        <v>16.9535283993115</v>
      </c>
      <c r="JU20" s="179" t="n">
        <v>20.2822719449225</v>
      </c>
      <c r="JV20" s="179" t="n">
        <v>6.48537005163511</v>
      </c>
      <c r="JW20" s="179" t="n">
        <v>0.771084337349398</v>
      </c>
      <c r="JX20" s="179" t="n">
        <v>0.0413080895008606</v>
      </c>
      <c r="JY20" s="179" t="n">
        <v>38.802065404475</v>
      </c>
      <c r="JZ20" s="179" t="n">
        <v>8.38898450946644</v>
      </c>
      <c r="KA20" s="179" t="n">
        <v>1.76592082616179</v>
      </c>
      <c r="KB20" s="197"/>
      <c r="KC20" s="172"/>
      <c r="KD20" s="172"/>
      <c r="KE20" s="172"/>
      <c r="KF20" s="172"/>
      <c r="KG20" s="172"/>
      <c r="KH20" s="172"/>
      <c r="KI20" s="172"/>
      <c r="KJ20" s="172"/>
      <c r="KK20" s="172"/>
      <c r="KL20" s="172"/>
      <c r="KM20" s="172"/>
      <c r="KN20" s="172"/>
      <c r="KO20" s="172"/>
      <c r="KP20" s="172"/>
      <c r="KQ20" s="172"/>
      <c r="KR20" s="172"/>
      <c r="KS20" s="172"/>
      <c r="KT20" s="172"/>
      <c r="KU20" s="185"/>
      <c r="KV20" s="198" t="n">
        <v>14815</v>
      </c>
      <c r="KW20" s="199" t="n">
        <v>16769</v>
      </c>
      <c r="KX20" s="199" t="n">
        <v>9624</v>
      </c>
      <c r="KY20" s="199" t="n">
        <v>7807</v>
      </c>
      <c r="KZ20" s="199" t="n">
        <v>343</v>
      </c>
      <c r="LA20" s="199" t="n">
        <v>528</v>
      </c>
      <c r="LB20" s="199" t="n">
        <v>4848</v>
      </c>
      <c r="LC20" s="196" t="n">
        <v>8434</v>
      </c>
      <c r="LD20" s="200"/>
      <c r="MA20" s="201"/>
      <c r="MB20" s="200" t="n">
        <v>4408</v>
      </c>
      <c r="MC20" s="182" t="n">
        <v>4718</v>
      </c>
      <c r="MD20" s="182" t="n">
        <v>3926</v>
      </c>
      <c r="ME20" s="182" t="n">
        <v>4543</v>
      </c>
      <c r="MF20" s="182" t="n">
        <v>2822</v>
      </c>
      <c r="MG20" s="182" t="n">
        <v>3198</v>
      </c>
      <c r="MH20" s="182" t="n">
        <v>1685</v>
      </c>
      <c r="MI20" s="182" t="n">
        <v>2271</v>
      </c>
      <c r="MJ20" s="182" t="n">
        <v>169</v>
      </c>
      <c r="MK20" s="182" t="n">
        <v>212</v>
      </c>
      <c r="ML20" s="182" t="n">
        <v>275</v>
      </c>
      <c r="MM20" s="182" t="n">
        <v>337</v>
      </c>
      <c r="MN20" s="182" t="n">
        <v>103</v>
      </c>
      <c r="MO20" s="182" t="n">
        <v>165</v>
      </c>
      <c r="MP20" s="182" t="n">
        <v>90</v>
      </c>
      <c r="MQ20" s="182" t="n">
        <v>97</v>
      </c>
      <c r="MR20" s="182" t="n">
        <v>20</v>
      </c>
      <c r="MS20" s="182" t="n">
        <v>39</v>
      </c>
      <c r="MT20" s="182" t="n">
        <v>59</v>
      </c>
      <c r="MU20" s="182" t="n">
        <v>86</v>
      </c>
      <c r="MV20" s="182" t="n">
        <v>14</v>
      </c>
      <c r="MW20" s="182" t="n">
        <v>27</v>
      </c>
      <c r="MX20" s="182" t="n">
        <v>241</v>
      </c>
      <c r="MY20" s="182" t="n">
        <v>314</v>
      </c>
      <c r="MZ20" s="182" t="n">
        <v>8</v>
      </c>
      <c r="NA20" s="182" t="n">
        <v>5</v>
      </c>
      <c r="NB20" s="182" t="n">
        <v>235</v>
      </c>
      <c r="NC20" s="182" t="n">
        <v>331</v>
      </c>
      <c r="ND20" s="182" t="n">
        <v>3</v>
      </c>
      <c r="NE20" s="182" t="n">
        <v>5</v>
      </c>
      <c r="NF20" s="182" t="n">
        <v>1</v>
      </c>
      <c r="NG20" s="182" t="n">
        <v>4</v>
      </c>
      <c r="NH20" s="182" t="n">
        <v>242</v>
      </c>
      <c r="NI20" s="201" t="n">
        <v>295</v>
      </c>
      <c r="NJ20" s="234" t="n">
        <v>1097</v>
      </c>
      <c r="NK20" s="236" t="n">
        <v>1164</v>
      </c>
      <c r="NL20" s="236" t="n">
        <v>738</v>
      </c>
      <c r="NM20" s="236" t="n">
        <v>600</v>
      </c>
      <c r="NN20" s="236" t="n">
        <v>706</v>
      </c>
      <c r="NO20" s="236" t="n">
        <v>579</v>
      </c>
      <c r="NP20" s="236" t="n">
        <v>32</v>
      </c>
      <c r="NQ20" s="236" t="n">
        <v>21</v>
      </c>
      <c r="NR20" s="236" t="n">
        <v>359</v>
      </c>
      <c r="NS20" s="236" t="n">
        <v>564</v>
      </c>
      <c r="NT20" s="185" t="n">
        <f aca="false">NM20/(NL20+NM20)*100</f>
        <v>44.8430493273543</v>
      </c>
      <c r="NU20" s="245" t="n">
        <v>67.3</v>
      </c>
      <c r="NV20" s="245" t="n">
        <v>51.5</v>
      </c>
      <c r="NW20" s="245" t="n">
        <v>28.2</v>
      </c>
      <c r="NX20" s="245" t="n">
        <v>29.1</v>
      </c>
      <c r="NY20" s="245" t="n">
        <v>94.2</v>
      </c>
      <c r="NZ20" s="245" t="n">
        <v>77.9</v>
      </c>
      <c r="OA20" s="245" t="n">
        <v>75.4</v>
      </c>
      <c r="OB20" s="245" t="n">
        <v>49.4</v>
      </c>
      <c r="OC20" s="245" t="n">
        <v>13.3</v>
      </c>
      <c r="OD20" s="245" t="n">
        <v>3.4</v>
      </c>
      <c r="OE20" s="245" t="n">
        <v>61.5</v>
      </c>
      <c r="OF20" s="245" t="n">
        <v>59.6</v>
      </c>
      <c r="OG20" s="245" t="n">
        <v>73.5</v>
      </c>
      <c r="OH20" s="245" t="n">
        <v>50.6</v>
      </c>
      <c r="OI20" s="245" t="n">
        <v>51.9</v>
      </c>
      <c r="OJ20" s="246" t="n">
        <v>33.7</v>
      </c>
      <c r="OK20" s="247" t="n">
        <v>2.38</v>
      </c>
      <c r="OL20" s="248" t="n">
        <v>0.72</v>
      </c>
      <c r="OM20" s="208" t="n">
        <v>27.74</v>
      </c>
      <c r="ON20" s="208" t="n">
        <v>12.71</v>
      </c>
      <c r="OO20" s="208" t="n">
        <v>0.02</v>
      </c>
      <c r="OP20" s="248" t="n">
        <v>0</v>
      </c>
      <c r="OQ20" s="208" t="n">
        <v>20.5</v>
      </c>
      <c r="OR20" s="208" t="n">
        <v>11.67</v>
      </c>
      <c r="OS20" s="208" t="n">
        <v>0.22</v>
      </c>
      <c r="OT20" s="208" t="n">
        <v>0.01</v>
      </c>
      <c r="OU20" s="208" t="n">
        <v>0.51</v>
      </c>
      <c r="OV20" s="208" t="n">
        <v>0.12</v>
      </c>
      <c r="OW20" s="208" t="n">
        <v>6.45</v>
      </c>
      <c r="OX20" s="214" t="n">
        <v>0.9</v>
      </c>
      <c r="OY20" s="208" t="n">
        <v>24.82</v>
      </c>
      <c r="OZ20" s="208" t="n">
        <v>31.64</v>
      </c>
      <c r="PA20" s="208" t="n">
        <v>7.8</v>
      </c>
      <c r="PB20" s="208" t="n">
        <v>9.03</v>
      </c>
      <c r="PC20" s="208" t="n">
        <v>2.17</v>
      </c>
      <c r="PD20" s="208" t="n">
        <v>0.71</v>
      </c>
      <c r="PE20" s="208" t="n">
        <v>2.99</v>
      </c>
      <c r="PF20" s="208" t="n">
        <v>3.9</v>
      </c>
      <c r="PG20" s="208" t="n">
        <v>0.76</v>
      </c>
      <c r="PH20" s="208" t="n">
        <v>0.74</v>
      </c>
      <c r="PI20" s="208" t="n">
        <v>1.08</v>
      </c>
      <c r="PJ20" s="208" t="n">
        <v>2.3</v>
      </c>
      <c r="PK20" s="208" t="n">
        <v>1.32</v>
      </c>
      <c r="PL20" s="208" t="n">
        <v>1.72</v>
      </c>
      <c r="PM20" s="208" t="n">
        <v>1.79</v>
      </c>
      <c r="PN20" s="208" t="n">
        <v>4.39</v>
      </c>
      <c r="PO20" s="208" t="n">
        <f aca="false">OY20-PA20-PC20-PE20-PG20-PI20-PK20-PM20</f>
        <v>6.91</v>
      </c>
      <c r="PP20" s="208" t="n">
        <f aca="false">OZ20-PB20-PD20-PF20-PH20-PJ20-PL20-PN20</f>
        <v>8.85</v>
      </c>
      <c r="PQ20" s="247" t="n">
        <v>1.95</v>
      </c>
      <c r="PR20" s="248" t="n">
        <v>0.55</v>
      </c>
      <c r="PS20" s="208" t="n">
        <v>4.47</v>
      </c>
      <c r="PT20" s="208" t="n">
        <v>6.04</v>
      </c>
      <c r="PU20" s="208" t="n">
        <v>10.73</v>
      </c>
      <c r="PV20" s="208" t="n">
        <v>8.32</v>
      </c>
      <c r="PW20" s="208" t="n">
        <v>2.1</v>
      </c>
      <c r="PX20" s="208" t="n">
        <v>10.04</v>
      </c>
      <c r="PY20" s="208" t="n">
        <v>8.62</v>
      </c>
      <c r="PZ20" s="208" t="n">
        <v>11.65</v>
      </c>
      <c r="QA20" s="208" t="n">
        <v>2.28</v>
      </c>
      <c r="QB20" s="208" t="n">
        <v>0.56</v>
      </c>
      <c r="QC20" s="208" t="n">
        <v>24.78</v>
      </c>
      <c r="QD20" s="214" t="n">
        <v>7.86</v>
      </c>
      <c r="QE20" s="194" t="n">
        <v>54.94</v>
      </c>
      <c r="QF20" s="176" t="n">
        <v>45.06</v>
      </c>
      <c r="QG20" s="176" t="n">
        <v>4.3</v>
      </c>
      <c r="QH20" s="176" t="n">
        <v>0.98</v>
      </c>
      <c r="QI20" s="176" t="n">
        <v>8.34</v>
      </c>
      <c r="QJ20" s="176" t="n">
        <v>2.82</v>
      </c>
      <c r="QK20" s="176" t="n">
        <v>3.3</v>
      </c>
      <c r="QL20" s="176" t="n">
        <v>4.43</v>
      </c>
      <c r="QM20" s="176" t="n">
        <v>36.87</v>
      </c>
      <c r="QN20" s="176" t="n">
        <v>32.28</v>
      </c>
      <c r="QO20" s="176" t="n">
        <v>2.13</v>
      </c>
      <c r="QP20" s="177" t="n">
        <v>4.56</v>
      </c>
      <c r="QQ20" s="217" t="n">
        <v>4.4</v>
      </c>
      <c r="QR20" s="203" t="n">
        <v>3.4</v>
      </c>
      <c r="QS20" s="262" t="n">
        <v>3.5</v>
      </c>
      <c r="QT20" s="262" t="n">
        <v>3.2</v>
      </c>
      <c r="QU20" s="262" t="n">
        <v>5.9</v>
      </c>
      <c r="QV20" s="262" t="n">
        <v>4.8</v>
      </c>
      <c r="QW20" s="249" t="n">
        <v>2.8</v>
      </c>
      <c r="QX20" s="249" t="n">
        <v>3</v>
      </c>
      <c r="QY20" s="249" t="n">
        <v>4.4</v>
      </c>
      <c r="QZ20" s="249" t="n">
        <v>4.2</v>
      </c>
      <c r="RA20" s="249" t="n">
        <v>4.8</v>
      </c>
      <c r="RB20" s="249" t="n">
        <v>3</v>
      </c>
      <c r="RC20" s="249" t="n">
        <v>3.9</v>
      </c>
      <c r="RD20" s="249" t="n">
        <v>1.6</v>
      </c>
      <c r="RE20" s="249" t="n">
        <v>3.6</v>
      </c>
      <c r="RF20" s="259" t="n">
        <v>1</v>
      </c>
      <c r="RG20" s="250" t="n">
        <v>12.2</v>
      </c>
      <c r="RH20" s="251" t="n">
        <v>12.7</v>
      </c>
      <c r="RI20" s="251" t="n">
        <v>6.9</v>
      </c>
      <c r="RJ20" s="251" t="n">
        <v>6.8</v>
      </c>
      <c r="RK20" s="251" t="n">
        <v>3.6</v>
      </c>
      <c r="RL20" s="251" t="n">
        <v>3</v>
      </c>
      <c r="RM20" s="251" t="n">
        <v>4.4</v>
      </c>
      <c r="RN20" s="251" t="n">
        <v>1.8</v>
      </c>
      <c r="RO20" s="251" t="n">
        <v>3.4</v>
      </c>
      <c r="RP20" s="251" t="n">
        <v>2.6</v>
      </c>
      <c r="RQ20" s="251" t="n">
        <v>2.47</v>
      </c>
      <c r="RR20" s="251" t="n">
        <v>1.1</v>
      </c>
      <c r="RS20" s="251" t="n">
        <v>3.1</v>
      </c>
      <c r="RT20" s="251" t="n">
        <v>1</v>
      </c>
      <c r="RU20" s="251" t="n">
        <v>2.5</v>
      </c>
      <c r="RV20" s="251" t="n">
        <v>0.6</v>
      </c>
      <c r="RW20" s="251" t="n">
        <v>2.4</v>
      </c>
      <c r="RX20" s="251" t="n">
        <v>1.4</v>
      </c>
      <c r="RY20" s="251" t="n">
        <v>0</v>
      </c>
      <c r="RZ20" s="252" t="n">
        <v>0</v>
      </c>
      <c r="SA20" s="172" t="n">
        <v>8900</v>
      </c>
      <c r="SB20" s="172" t="n">
        <v>7184</v>
      </c>
      <c r="SC20" s="172" t="s">
        <v>489</v>
      </c>
      <c r="SD20" s="172" t="s">
        <v>489</v>
      </c>
      <c r="SE20" s="172" t="n">
        <v>34860</v>
      </c>
      <c r="SF20" s="172" t="n">
        <v>4889</v>
      </c>
      <c r="SG20" s="172" t="n">
        <v>3633</v>
      </c>
      <c r="SH20" s="172" t="s">
        <v>489</v>
      </c>
      <c r="SI20" s="172" t="s">
        <v>489</v>
      </c>
      <c r="SJ20" s="172" t="n">
        <v>6438</v>
      </c>
      <c r="SK20" s="172" t="n">
        <v>390</v>
      </c>
      <c r="SL20" s="173" t="n">
        <v>39.7959183673469</v>
      </c>
      <c r="SM20" s="172" t="n">
        <v>590</v>
      </c>
      <c r="SN20" s="173" t="n">
        <v>60.2040816326531</v>
      </c>
      <c r="SO20" s="172" t="n">
        <v>177</v>
      </c>
      <c r="SP20" s="173" t="n">
        <v>35.1888667992048</v>
      </c>
      <c r="SQ20" s="172" t="n">
        <v>326</v>
      </c>
      <c r="SR20" s="173" t="n">
        <v>64.8111332007952</v>
      </c>
      <c r="SS20" s="139" t="n">
        <v>61</v>
      </c>
      <c r="ST20" s="172" t="n">
        <v>123</v>
      </c>
      <c r="SU20" s="172" t="n">
        <v>320</v>
      </c>
      <c r="SV20" s="172" t="n">
        <v>349</v>
      </c>
      <c r="SW20" s="172" t="n">
        <v>449</v>
      </c>
      <c r="SX20" s="172" t="n">
        <v>487</v>
      </c>
      <c r="SY20" s="172" t="n">
        <v>1865</v>
      </c>
      <c r="SZ20" s="172" t="n">
        <v>1950</v>
      </c>
      <c r="TA20" s="172" t="n">
        <v>974</v>
      </c>
      <c r="TB20" s="172" t="n">
        <v>869</v>
      </c>
      <c r="TC20" s="172" t="n">
        <v>4318</v>
      </c>
      <c r="TD20" s="172" t="n">
        <v>3031</v>
      </c>
      <c r="TE20" s="172" t="n">
        <v>800</v>
      </c>
      <c r="TF20" s="172" t="n">
        <v>307</v>
      </c>
      <c r="TG20" s="172" t="n">
        <v>32</v>
      </c>
      <c r="TH20" s="172" t="n">
        <v>5</v>
      </c>
      <c r="TI20" s="172" t="n">
        <v>81</v>
      </c>
      <c r="TJ20" s="172" t="n">
        <v>63</v>
      </c>
      <c r="TK20" s="204" t="n">
        <v>61</v>
      </c>
      <c r="TL20" s="172" t="n">
        <v>1540</v>
      </c>
      <c r="TM20" s="172" t="n">
        <v>5339</v>
      </c>
      <c r="TN20" s="172" t="n">
        <v>11240</v>
      </c>
      <c r="TO20" s="172" t="n">
        <v>3178</v>
      </c>
      <c r="TP20" s="172" t="n">
        <v>3691</v>
      </c>
      <c r="TQ20" s="172" t="n">
        <v>210</v>
      </c>
      <c r="TR20" s="172" t="n">
        <v>0</v>
      </c>
      <c r="TS20" s="172" t="n">
        <v>9528</v>
      </c>
      <c r="TT20" s="205" t="n">
        <v>73</v>
      </c>
      <c r="TU20" s="172" t="n">
        <v>23</v>
      </c>
      <c r="TV20" s="172" t="n">
        <v>74</v>
      </c>
      <c r="TW20" s="172" t="n">
        <v>179</v>
      </c>
      <c r="TX20" s="172" t="n">
        <v>176</v>
      </c>
      <c r="TY20" s="172" t="n">
        <v>255</v>
      </c>
      <c r="TZ20" s="172" t="n">
        <v>279</v>
      </c>
      <c r="UA20" s="172" t="n">
        <v>1054</v>
      </c>
      <c r="UB20" s="172" t="n">
        <v>1064</v>
      </c>
      <c r="UC20" s="172" t="n">
        <v>531</v>
      </c>
      <c r="UD20" s="172" t="n">
        <v>415</v>
      </c>
      <c r="UE20" s="172" t="n">
        <v>2400</v>
      </c>
      <c r="UF20" s="172" t="n">
        <v>1466</v>
      </c>
      <c r="UG20" s="172" t="n">
        <v>387</v>
      </c>
      <c r="UH20" s="172" t="n">
        <v>121</v>
      </c>
      <c r="UI20" s="172" t="n">
        <v>7</v>
      </c>
      <c r="UJ20" s="172" t="n">
        <v>1</v>
      </c>
      <c r="UK20" s="172" t="n">
        <v>53</v>
      </c>
      <c r="UL20" s="205" t="n">
        <v>37</v>
      </c>
      <c r="UM20" s="172" t="n">
        <v>4</v>
      </c>
      <c r="UN20" s="172" t="n">
        <v>368</v>
      </c>
      <c r="UO20" s="172" t="n">
        <v>1093</v>
      </c>
      <c r="UP20" s="172" t="n">
        <v>2183</v>
      </c>
      <c r="UQ20" s="172" t="n">
        <v>595</v>
      </c>
      <c r="UR20" s="172" t="n">
        <v>478</v>
      </c>
      <c r="US20" s="172" t="n">
        <v>14</v>
      </c>
      <c r="UT20" s="172" t="n">
        <v>0</v>
      </c>
      <c r="UU20" s="172" t="n">
        <v>1664</v>
      </c>
      <c r="UV20" s="186" t="n">
        <v>39</v>
      </c>
      <c r="UW20" s="172" t="n">
        <v>0</v>
      </c>
      <c r="UX20" s="172" t="n">
        <v>0</v>
      </c>
      <c r="UY20" s="172" t="n">
        <v>176</v>
      </c>
      <c r="UZ20" s="172" t="n">
        <v>182</v>
      </c>
      <c r="VA20" s="172" t="n">
        <v>1690</v>
      </c>
      <c r="VB20" s="172" t="n">
        <v>1847</v>
      </c>
      <c r="VC20" s="172" t="n">
        <v>2897</v>
      </c>
      <c r="VD20" s="172" t="n">
        <v>1674</v>
      </c>
      <c r="VE20" s="172" t="n">
        <v>1715</v>
      </c>
      <c r="VF20" s="172" t="n">
        <v>1352</v>
      </c>
      <c r="VG20" s="172" t="n">
        <v>1000</v>
      </c>
      <c r="VH20" s="172" t="n">
        <v>730</v>
      </c>
      <c r="VI20" s="172" t="n">
        <v>570</v>
      </c>
      <c r="VJ20" s="172" t="n">
        <v>521</v>
      </c>
      <c r="VK20" s="172" t="n">
        <v>295</v>
      </c>
      <c r="VL20" s="172" t="n">
        <v>369</v>
      </c>
      <c r="VM20" s="172" t="n">
        <v>285</v>
      </c>
      <c r="VN20" s="172" t="n">
        <v>313</v>
      </c>
      <c r="VO20" s="172" t="n">
        <v>166</v>
      </c>
      <c r="VP20" s="172" t="n">
        <v>146</v>
      </c>
      <c r="VQ20" s="172" t="n">
        <v>79</v>
      </c>
      <c r="VR20" s="172" t="n">
        <v>40</v>
      </c>
      <c r="VS20" s="172" t="n">
        <v>27</v>
      </c>
      <c r="VT20" s="172" t="n">
        <v>9</v>
      </c>
      <c r="VU20" s="172" t="n">
        <v>0</v>
      </c>
      <c r="VV20" s="205" t="n">
        <v>1</v>
      </c>
      <c r="VW20" s="172" t="s">
        <v>488</v>
      </c>
      <c r="VX20" s="172" t="s">
        <v>488</v>
      </c>
      <c r="VY20" s="205" t="n">
        <v>34860</v>
      </c>
      <c r="VZ20" s="172" t="n">
        <v>0</v>
      </c>
      <c r="WA20" s="172" t="n">
        <v>0</v>
      </c>
      <c r="WB20" s="172" t="n">
        <v>108</v>
      </c>
      <c r="WC20" s="172" t="n">
        <v>90</v>
      </c>
      <c r="WD20" s="172" t="n">
        <v>914</v>
      </c>
      <c r="WE20" s="172" t="n">
        <v>873</v>
      </c>
      <c r="WF20" s="172" t="n">
        <v>1660</v>
      </c>
      <c r="WG20" s="172" t="n">
        <v>873</v>
      </c>
      <c r="WH20" s="172" t="n">
        <v>969</v>
      </c>
      <c r="WI20" s="172" t="n">
        <v>722</v>
      </c>
      <c r="WJ20" s="172" t="n">
        <v>538</v>
      </c>
      <c r="WK20" s="172" t="n">
        <v>394</v>
      </c>
      <c r="WL20" s="172" t="n">
        <v>300</v>
      </c>
      <c r="WM20" s="172" t="n">
        <v>261</v>
      </c>
      <c r="WN20" s="172" t="n">
        <v>141</v>
      </c>
      <c r="WO20" s="172" t="n">
        <v>174</v>
      </c>
      <c r="WP20" s="172" t="n">
        <v>136</v>
      </c>
      <c r="WQ20" s="172" t="n">
        <v>160</v>
      </c>
      <c r="WR20" s="172" t="n">
        <v>84</v>
      </c>
      <c r="WS20" s="172" t="n">
        <v>62</v>
      </c>
      <c r="WT20" s="172" t="n">
        <v>33</v>
      </c>
      <c r="WU20" s="172" t="n">
        <v>21</v>
      </c>
      <c r="WV20" s="172" t="n">
        <v>6</v>
      </c>
      <c r="WW20" s="172" t="n">
        <v>2</v>
      </c>
      <c r="WX20" s="172" t="n">
        <v>0</v>
      </c>
      <c r="WY20" s="205" t="n">
        <v>1</v>
      </c>
      <c r="WZ20" s="172" t="s">
        <v>488</v>
      </c>
      <c r="XA20" s="172" t="s">
        <v>488</v>
      </c>
      <c r="XB20" s="186" t="n">
        <v>6438</v>
      </c>
      <c r="XC20" s="172" t="n">
        <v>0</v>
      </c>
      <c r="XD20" s="172" t="n">
        <v>0</v>
      </c>
      <c r="XE20" s="172" t="n">
        <v>133</v>
      </c>
      <c r="XF20" s="172" t="n">
        <v>45</v>
      </c>
      <c r="XG20" s="172" t="n">
        <v>1745</v>
      </c>
      <c r="XH20" s="172" t="n">
        <v>547</v>
      </c>
      <c r="XI20" s="172" t="n">
        <v>2101</v>
      </c>
      <c r="XJ20" s="172" t="n">
        <v>1532</v>
      </c>
      <c r="XK20" s="172" t="n">
        <v>701</v>
      </c>
      <c r="XL20" s="172" t="n">
        <v>1972</v>
      </c>
      <c r="XM20" s="172" t="n">
        <v>708</v>
      </c>
      <c r="XN20" s="172" t="n">
        <v>767</v>
      </c>
      <c r="XO20" s="172" t="n">
        <v>52</v>
      </c>
      <c r="XP20" s="172" t="n">
        <v>27</v>
      </c>
      <c r="XQ20" s="172" t="n">
        <v>457</v>
      </c>
      <c r="XR20" s="172" t="n">
        <v>151</v>
      </c>
      <c r="XS20" s="172" t="n">
        <v>1151</v>
      </c>
      <c r="XT20" s="172" t="n">
        <v>403</v>
      </c>
      <c r="XU20" s="172" t="n">
        <v>1852</v>
      </c>
      <c r="XV20" s="205" t="n">
        <v>1740</v>
      </c>
      <c r="XW20" s="172" t="n">
        <v>0</v>
      </c>
      <c r="XX20" s="172" t="n">
        <v>267</v>
      </c>
      <c r="XY20" s="172" t="n">
        <v>3133</v>
      </c>
      <c r="XZ20" s="172" t="n">
        <v>8154</v>
      </c>
      <c r="YA20" s="172" t="n">
        <v>1870</v>
      </c>
      <c r="YB20" s="172" t="n">
        <v>5432</v>
      </c>
      <c r="YC20" s="172" t="n">
        <v>54</v>
      </c>
      <c r="YD20" s="172" t="n">
        <v>2066</v>
      </c>
      <c r="YE20" s="172" t="n">
        <v>6079</v>
      </c>
      <c r="YF20" s="205" t="n">
        <v>7805</v>
      </c>
      <c r="YG20" s="172" t="n">
        <v>0</v>
      </c>
      <c r="YH20" s="172" t="n">
        <v>0</v>
      </c>
      <c r="YI20" s="172" t="n">
        <v>68</v>
      </c>
      <c r="YJ20" s="172" t="n">
        <v>22</v>
      </c>
      <c r="YK20" s="172" t="n">
        <v>855</v>
      </c>
      <c r="YL20" s="172" t="n">
        <v>214</v>
      </c>
      <c r="YM20" s="172" t="n">
        <v>1142</v>
      </c>
      <c r="YN20" s="172" t="n">
        <v>750</v>
      </c>
      <c r="YO20" s="172" t="n">
        <v>372</v>
      </c>
      <c r="YP20" s="172" t="n">
        <v>935</v>
      </c>
      <c r="YQ20" s="172" t="n">
        <v>414</v>
      </c>
      <c r="YR20" s="172" t="n">
        <v>438</v>
      </c>
      <c r="YS20" s="172" t="n">
        <v>23</v>
      </c>
      <c r="YT20" s="172" t="n">
        <v>8</v>
      </c>
      <c r="YU20" s="172" t="n">
        <v>266</v>
      </c>
      <c r="YV20" s="172" t="n">
        <v>77</v>
      </c>
      <c r="YW20" s="172" t="n">
        <v>677</v>
      </c>
      <c r="YX20" s="172" t="n">
        <v>232</v>
      </c>
      <c r="YY20" s="172" t="n">
        <v>1072</v>
      </c>
      <c r="YZ20" s="205" t="n">
        <v>957</v>
      </c>
      <c r="ZA20" s="172" t="n">
        <v>0</v>
      </c>
      <c r="ZB20" s="172" t="n">
        <v>54</v>
      </c>
      <c r="ZC20" s="172" t="n">
        <v>454</v>
      </c>
      <c r="ZD20" s="172" t="n">
        <v>1614</v>
      </c>
      <c r="ZE20" s="172" t="n">
        <v>360</v>
      </c>
      <c r="ZF20" s="172" t="n">
        <v>842</v>
      </c>
      <c r="ZG20" s="172" t="n">
        <v>8</v>
      </c>
      <c r="ZH20" s="172" t="n">
        <v>346</v>
      </c>
      <c r="ZI20" s="172" t="n">
        <v>1234</v>
      </c>
      <c r="ZJ20" s="172" t="n">
        <v>1526</v>
      </c>
      <c r="ZK20" s="206" t="n">
        <v>2146</v>
      </c>
      <c r="ZL20" s="129" t="n">
        <v>1571</v>
      </c>
      <c r="ZM20" s="13" t="n">
        <v>108</v>
      </c>
      <c r="ZN20" s="263" t="n">
        <v>6</v>
      </c>
      <c r="ZO20" s="253" t="n">
        <v>1502</v>
      </c>
      <c r="ZP20" s="176" t="n">
        <v>97.7864583333333</v>
      </c>
      <c r="ZQ20" s="175" t="n">
        <v>34</v>
      </c>
      <c r="ZR20" s="176" t="n">
        <v>2.21354166666667</v>
      </c>
      <c r="ZS20" s="174" t="n">
        <v>25</v>
      </c>
      <c r="ZT20" s="172" t="s">
        <v>489</v>
      </c>
      <c r="ZU20" s="179" t="s">
        <v>489</v>
      </c>
      <c r="ZV20" s="172" t="n">
        <v>25</v>
      </c>
      <c r="ZW20" s="179" t="n">
        <v>100</v>
      </c>
      <c r="ZX20" s="172" t="s">
        <v>489</v>
      </c>
      <c r="ZY20" s="179" t="s">
        <v>489</v>
      </c>
      <c r="ZZ20" s="172" t="n">
        <v>1</v>
      </c>
      <c r="AAA20" s="179" t="n">
        <v>100</v>
      </c>
      <c r="AAB20" s="172" t="s">
        <v>489</v>
      </c>
      <c r="AAC20" s="179" t="s">
        <v>489</v>
      </c>
      <c r="AAD20" s="172" t="n">
        <v>24</v>
      </c>
      <c r="AAE20" s="179" t="n">
        <v>100</v>
      </c>
      <c r="AAF20" s="172" t="s">
        <v>489</v>
      </c>
      <c r="AAG20" s="179" t="s">
        <v>489</v>
      </c>
      <c r="AAH20" s="172" t="s">
        <v>489</v>
      </c>
      <c r="AAI20" s="179" t="s">
        <v>489</v>
      </c>
      <c r="AAJ20" s="172" t="s">
        <v>489</v>
      </c>
      <c r="AAK20" s="179" t="s">
        <v>489</v>
      </c>
      <c r="AAL20" s="172" t="s">
        <v>489</v>
      </c>
      <c r="AAM20" s="179" t="s">
        <v>489</v>
      </c>
      <c r="AAN20" s="172" t="s">
        <v>489</v>
      </c>
      <c r="AAO20" s="179" t="s">
        <v>489</v>
      </c>
      <c r="AAP20" s="172" t="s">
        <v>489</v>
      </c>
      <c r="AAQ20" s="179" t="s">
        <v>489</v>
      </c>
      <c r="AAR20" s="210" t="s">
        <v>489</v>
      </c>
      <c r="AAS20" s="211" t="s">
        <v>489</v>
      </c>
      <c r="AAT20" s="211" t="n">
        <v>11</v>
      </c>
      <c r="AAU20" s="240" t="n">
        <v>100</v>
      </c>
      <c r="AAV20" s="241"/>
      <c r="AAW20" s="184"/>
      <c r="AAX20" s="254"/>
      <c r="AAY20" s="184"/>
      <c r="AAZ20" s="184"/>
      <c r="ABA20" s="184"/>
      <c r="ABB20" s="184"/>
      <c r="ABC20" s="184"/>
      <c r="ABD20" s="184"/>
      <c r="ABE20" s="184"/>
      <c r="ABF20" s="184"/>
      <c r="ABG20" s="185"/>
      <c r="ABH20" s="184"/>
      <c r="ABI20" s="184"/>
      <c r="ABJ20" s="184"/>
      <c r="ABK20" s="184"/>
      <c r="ABL20" s="184"/>
      <c r="ABM20" s="184"/>
      <c r="ABN20" s="184"/>
      <c r="ABO20" s="184"/>
      <c r="ABP20" s="184"/>
      <c r="ABQ20" s="184"/>
      <c r="ABR20" s="184"/>
      <c r="ABS20" s="185"/>
      <c r="ABT20" s="172" t="n">
        <v>71276</v>
      </c>
      <c r="ABU20" s="172" t="n">
        <v>30494</v>
      </c>
      <c r="ABV20" s="185" t="n">
        <v>29.97</v>
      </c>
      <c r="ABW20" s="265" t="n">
        <v>390</v>
      </c>
      <c r="ABX20" s="176" t="n">
        <v>39.7959183673469</v>
      </c>
      <c r="ABY20" s="175" t="n">
        <v>590</v>
      </c>
      <c r="ABZ20" s="176" t="n">
        <v>60.2040816326531</v>
      </c>
      <c r="ACA20" s="244" t="n">
        <v>358</v>
      </c>
      <c r="ACB20" s="176" t="n">
        <v>40</v>
      </c>
      <c r="ACC20" s="175" t="n">
        <v>537</v>
      </c>
      <c r="ACD20" s="176" t="n">
        <v>60</v>
      </c>
      <c r="ACE20" s="244" t="n">
        <v>287</v>
      </c>
      <c r="ACF20" s="176" t="n">
        <v>80.1675977653631</v>
      </c>
      <c r="ACG20" s="175" t="n">
        <v>426</v>
      </c>
      <c r="ACH20" s="177" t="n">
        <v>79.3296089385475</v>
      </c>
      <c r="ACI20" s="145" t="n">
        <v>47</v>
      </c>
      <c r="ACJ20" s="266" t="n">
        <f aca="false">47/58*100</f>
        <v>81.0344827586207</v>
      </c>
      <c r="ACK20" s="146" t="n">
        <v>92</v>
      </c>
      <c r="ACL20" s="266" t="n">
        <f aca="false">92/102*100</f>
        <v>90.1960784313726</v>
      </c>
      <c r="ACM20" s="146" t="n">
        <v>30</v>
      </c>
      <c r="ACN20" s="266" t="n">
        <f aca="false">30/36*100</f>
        <v>83.3333333333333</v>
      </c>
      <c r="ACO20" s="146" t="n">
        <v>15</v>
      </c>
      <c r="ACP20" s="266" t="n">
        <f aca="false">15/21*100</f>
        <v>71.4285714285714</v>
      </c>
      <c r="ACQ20" s="146" t="n">
        <v>79</v>
      </c>
      <c r="ACR20" s="266" t="n">
        <f aca="false">79/91*100</f>
        <v>86.8131868131868</v>
      </c>
      <c r="ACS20" s="146" t="n">
        <v>84</v>
      </c>
      <c r="ACT20" s="266" t="n">
        <f aca="false">84/118*100</f>
        <v>71.1864406779661</v>
      </c>
      <c r="ACU20" s="146" t="n">
        <v>17</v>
      </c>
      <c r="ACV20" s="266" t="n">
        <f aca="false">17/31*100</f>
        <v>54.8387096774194</v>
      </c>
      <c r="ACW20" s="146" t="n">
        <v>47</v>
      </c>
      <c r="ACX20" s="266" t="n">
        <f aca="false">47/60*100</f>
        <v>78.3333333333333</v>
      </c>
      <c r="ACY20" s="146" t="n">
        <v>45</v>
      </c>
      <c r="ACZ20" s="266" t="n">
        <f aca="false">45/54*100</f>
        <v>83.3333333333333</v>
      </c>
      <c r="ADA20" s="146" t="n">
        <v>95</v>
      </c>
      <c r="ADB20" s="266" t="n">
        <f aca="false">95/123*100</f>
        <v>77.2357723577236</v>
      </c>
      <c r="ADC20" s="146" t="n">
        <v>61</v>
      </c>
      <c r="ADD20" s="266" t="n">
        <f aca="false">61/77*100</f>
        <v>79.2207792207792</v>
      </c>
      <c r="ADE20" s="146" t="n">
        <v>78</v>
      </c>
      <c r="ADF20" s="266" t="n">
        <f aca="false">78/96*100</f>
        <v>81.25</v>
      </c>
      <c r="ADG20" s="146" t="n">
        <v>8</v>
      </c>
      <c r="ADH20" s="266" t="n">
        <f aca="false">8/11*100</f>
        <v>72.7272727272727</v>
      </c>
      <c r="ADI20" s="146" t="n">
        <v>14</v>
      </c>
      <c r="ADJ20" s="268" t="n">
        <f aca="false">14/17*100</f>
        <v>82.3529411764706</v>
      </c>
      <c r="ADK20" s="265" t="n">
        <v>761</v>
      </c>
      <c r="ADL20" s="175" t="n">
        <v>176</v>
      </c>
      <c r="ADM20" s="176" t="n">
        <v>23.1274638633377</v>
      </c>
      <c r="ADN20" s="244" t="n">
        <v>1780</v>
      </c>
      <c r="ADO20" s="175" t="n">
        <v>494</v>
      </c>
      <c r="ADP20" s="177" t="n">
        <v>27.752808988764</v>
      </c>
      <c r="ADQ20" s="139" t="n">
        <v>58776</v>
      </c>
      <c r="ADR20" s="172" t="n">
        <v>26383</v>
      </c>
      <c r="ADS20" s="184" t="n">
        <v>30.98</v>
      </c>
      <c r="ADT20" s="139" t="n">
        <v>1753</v>
      </c>
      <c r="ADU20" s="172" t="n">
        <v>7550</v>
      </c>
      <c r="ADV20" s="186" t="n">
        <v>81.1566161453295</v>
      </c>
      <c r="ADW20" s="257" t="n">
        <v>0.99</v>
      </c>
      <c r="ADX20" s="233" t="n">
        <v>0.93</v>
      </c>
      <c r="ADY20" s="233" t="n">
        <v>14.4</v>
      </c>
      <c r="ADZ20" s="233" t="n">
        <v>14.34</v>
      </c>
      <c r="AEA20" s="233" t="n">
        <v>0.43</v>
      </c>
      <c r="AEB20" s="233" t="n">
        <v>30.02</v>
      </c>
      <c r="AEC20" s="233" t="n">
        <v>13.52</v>
      </c>
      <c r="AED20" s="233" t="n">
        <v>12.84</v>
      </c>
      <c r="AEE20" s="233" t="n">
        <v>9.51</v>
      </c>
      <c r="AEF20" s="258" t="n">
        <v>3.01</v>
      </c>
      <c r="AEG20" s="139" t="n">
        <v>4817</v>
      </c>
      <c r="AEH20" s="172" t="n">
        <v>2562</v>
      </c>
      <c r="AEI20" s="184" t="n">
        <v>34.7201517820843</v>
      </c>
      <c r="AEJ20" s="216" t="s">
        <v>488</v>
      </c>
      <c r="AEK20" s="184" t="s">
        <v>488</v>
      </c>
      <c r="AEL20" s="184" t="n">
        <v>32606</v>
      </c>
      <c r="AEM20" s="184" t="n">
        <v>32967</v>
      </c>
      <c r="AEN20" s="216" t="s">
        <v>488</v>
      </c>
      <c r="AEO20" s="185" t="s">
        <v>488</v>
      </c>
      <c r="AEP20" s="257" t="n">
        <v>66.86</v>
      </c>
      <c r="AEQ20" s="233" t="n">
        <v>74.09</v>
      </c>
      <c r="AER20" s="233" t="n">
        <v>61.49</v>
      </c>
      <c r="AES20" s="233" t="n">
        <v>94.27</v>
      </c>
      <c r="AET20" s="233" t="n">
        <v>93.86</v>
      </c>
      <c r="AEU20" s="233" t="n">
        <v>94.65</v>
      </c>
      <c r="AEV20" s="233" t="n">
        <v>5.73</v>
      </c>
      <c r="AEW20" s="233" t="n">
        <v>6.14</v>
      </c>
      <c r="AEX20" s="258" t="n">
        <v>5.34999999999999</v>
      </c>
      <c r="AEY20" s="218"/>
      <c r="AEZ20" s="219"/>
      <c r="AFA20" s="219"/>
      <c r="AFB20" s="220"/>
      <c r="AFC20" s="159"/>
      <c r="AFD20" s="14"/>
      <c r="AFE20" s="14"/>
      <c r="AFF20" s="14"/>
      <c r="AFG20" s="14"/>
      <c r="AFH20" s="14"/>
      <c r="AFI20" s="14"/>
      <c r="AFJ20" s="160"/>
      <c r="AFK20" s="189" t="n">
        <v>170</v>
      </c>
      <c r="AFL20" s="189" t="n">
        <v>65</v>
      </c>
      <c r="AFM20" s="189" t="n">
        <v>77</v>
      </c>
      <c r="AFN20" s="189" t="n">
        <v>3595</v>
      </c>
      <c r="AFO20" s="189" t="n">
        <v>1322</v>
      </c>
      <c r="AFP20" s="189" t="n">
        <v>1524</v>
      </c>
      <c r="AFQ20" s="189" t="n">
        <v>114</v>
      </c>
      <c r="AFR20" s="189" t="n">
        <v>42</v>
      </c>
      <c r="AFS20" s="224" t="n">
        <v>52</v>
      </c>
      <c r="AFT20" s="189" t="n">
        <v>1260</v>
      </c>
      <c r="AFU20" s="189" t="n">
        <v>1311</v>
      </c>
      <c r="AFV20" s="189" t="n">
        <v>7065</v>
      </c>
      <c r="AFW20" s="189" t="n">
        <v>18781</v>
      </c>
      <c r="AFX20" s="223" t="n">
        <v>0.38</v>
      </c>
      <c r="AFY20" s="192" t="n">
        <v>3</v>
      </c>
      <c r="AFZ20" s="189" t="n">
        <v>36</v>
      </c>
      <c r="AGA20" s="189" t="n">
        <v>0</v>
      </c>
      <c r="AGB20" s="189" t="n">
        <v>0</v>
      </c>
      <c r="AGC20" s="189" t="n">
        <v>3</v>
      </c>
      <c r="AGD20" s="189" t="n">
        <v>36</v>
      </c>
      <c r="AGE20" s="189" t="n">
        <v>3</v>
      </c>
      <c r="AGF20" s="189" t="n">
        <v>36</v>
      </c>
      <c r="AGG20" s="189" t="n">
        <v>3</v>
      </c>
      <c r="AGH20" s="189" t="n">
        <v>36</v>
      </c>
      <c r="AGI20" s="189" t="n">
        <v>0</v>
      </c>
      <c r="AGJ20" s="189" t="n">
        <v>18</v>
      </c>
      <c r="AGK20" s="189" t="n">
        <v>1</v>
      </c>
      <c r="AGL20" s="224" t="n">
        <v>7</v>
      </c>
      <c r="AGM20" s="189" t="n">
        <v>1828</v>
      </c>
      <c r="AGN20" s="189" t="n">
        <v>5622</v>
      </c>
      <c r="AGO20" s="189" t="n">
        <v>8460</v>
      </c>
      <c r="AGP20" s="189" t="n">
        <v>7094</v>
      </c>
      <c r="AGQ20" s="189" t="n">
        <v>217718500</v>
      </c>
      <c r="AGR20" s="172"/>
      <c r="AGS20" s="192" t="n">
        <v>6</v>
      </c>
      <c r="AGT20" s="189" t="n">
        <v>55028</v>
      </c>
      <c r="AGU20" s="189" t="n">
        <v>1</v>
      </c>
      <c r="AGV20" s="189" t="n">
        <v>20</v>
      </c>
      <c r="AGW20" s="225" t="n">
        <v>0.15</v>
      </c>
      <c r="AGX20" s="189" t="n">
        <v>159</v>
      </c>
      <c r="AGY20" s="225" t="n">
        <v>1.15</v>
      </c>
      <c r="AGZ20" s="189" t="n">
        <v>238</v>
      </c>
      <c r="AHA20" s="189" t="n">
        <v>2231</v>
      </c>
      <c r="AHB20" s="189"/>
      <c r="AHC20" s="189"/>
      <c r="AHD20" s="225" t="n">
        <v>10.37</v>
      </c>
      <c r="AHE20" s="225" t="n">
        <v>89.63</v>
      </c>
      <c r="AHF20" s="189" t="n">
        <v>15931</v>
      </c>
      <c r="AHG20" s="189" t="n">
        <v>2070</v>
      </c>
      <c r="AHH20" s="173" t="n">
        <v>15.1</v>
      </c>
      <c r="AHI20" s="189" t="n">
        <v>5118</v>
      </c>
      <c r="AHJ20" s="189" t="n">
        <v>0</v>
      </c>
      <c r="AHK20" s="189" t="n">
        <v>0</v>
      </c>
      <c r="AHL20" s="189" t="n">
        <v>25</v>
      </c>
      <c r="AHM20" s="189" t="n">
        <v>133</v>
      </c>
      <c r="AHN20" s="192" t="n">
        <v>66897</v>
      </c>
      <c r="AHO20" s="189" t="n">
        <v>49930</v>
      </c>
      <c r="AHP20" s="189" t="n">
        <v>685</v>
      </c>
      <c r="AHQ20" s="189" t="n">
        <v>382</v>
      </c>
      <c r="AHR20" s="189" t="n">
        <v>1647</v>
      </c>
      <c r="AHS20" s="189" t="n">
        <v>924</v>
      </c>
      <c r="AHT20" s="189" t="n">
        <v>1054</v>
      </c>
      <c r="AHU20" s="189" t="n">
        <v>667</v>
      </c>
      <c r="AHV20" s="189" t="n">
        <v>1243</v>
      </c>
      <c r="AHW20" s="189" t="n">
        <v>734</v>
      </c>
      <c r="AHX20" s="189" t="n">
        <v>5445</v>
      </c>
      <c r="AHY20" s="189" t="n">
        <v>3571</v>
      </c>
      <c r="AHZ20" s="189" t="n">
        <v>10588</v>
      </c>
      <c r="AIA20" s="189" t="n">
        <v>6564</v>
      </c>
      <c r="AIB20" s="189" t="n">
        <v>18969</v>
      </c>
      <c r="AIC20" s="189" t="n">
        <v>12497</v>
      </c>
      <c r="AID20" s="189" t="n">
        <v>6667</v>
      </c>
      <c r="AIE20" s="189" t="n">
        <v>4751</v>
      </c>
      <c r="AIF20" s="189" t="n">
        <v>20599</v>
      </c>
      <c r="AIG20" s="189" t="n">
        <v>19840</v>
      </c>
      <c r="AIH20" s="189" t="n">
        <v>773</v>
      </c>
      <c r="AII20" s="189" t="n">
        <v>548</v>
      </c>
      <c r="AIJ20" s="192" t="n">
        <v>9095</v>
      </c>
      <c r="AIK20" s="224" t="n">
        <v>4613</v>
      </c>
      <c r="AIL20" s="199" t="n">
        <v>530</v>
      </c>
      <c r="AIM20" s="199" t="n">
        <v>507</v>
      </c>
      <c r="AIN20" s="199" t="n">
        <v>354</v>
      </c>
      <c r="AIO20" s="199" t="n">
        <v>363</v>
      </c>
      <c r="AIP20" s="199" t="n">
        <v>74</v>
      </c>
      <c r="AIQ20" s="199" t="n">
        <v>104</v>
      </c>
      <c r="AIR20" s="199" t="n">
        <v>33</v>
      </c>
      <c r="AIS20" s="199" t="n">
        <v>47</v>
      </c>
      <c r="AIT20" s="199" t="n">
        <v>2882</v>
      </c>
      <c r="AIU20" s="199" t="n">
        <v>4082</v>
      </c>
      <c r="AIV20" s="199" t="n">
        <v>1455</v>
      </c>
      <c r="AIW20" s="196" t="n">
        <v>1873</v>
      </c>
      <c r="AIX20" s="242" t="n">
        <v>893</v>
      </c>
      <c r="AIY20" s="242" t="n">
        <v>953</v>
      </c>
      <c r="AIZ20" s="242" t="n">
        <v>670</v>
      </c>
      <c r="AJA20" s="242" t="n">
        <v>1163</v>
      </c>
      <c r="AJB20" s="242" t="n">
        <v>196</v>
      </c>
      <c r="AJC20" s="242" t="n">
        <v>458</v>
      </c>
      <c r="AJD20" s="242" t="n">
        <v>122</v>
      </c>
      <c r="AJE20" s="242" t="n">
        <v>138</v>
      </c>
      <c r="AJF20" s="242" t="n">
        <v>237</v>
      </c>
      <c r="AJG20" s="242" t="n">
        <v>220</v>
      </c>
      <c r="AJH20" s="242" t="n">
        <v>22</v>
      </c>
      <c r="AJI20" s="242" t="n">
        <v>230</v>
      </c>
      <c r="AJJ20" s="242" t="n">
        <v>13</v>
      </c>
      <c r="AJK20" s="242" t="n">
        <v>14</v>
      </c>
      <c r="AJL20" s="242" t="n">
        <v>12</v>
      </c>
      <c r="AJM20" s="242" t="n">
        <v>42</v>
      </c>
      <c r="AJN20" s="242" t="n">
        <v>26</v>
      </c>
      <c r="AJO20" s="242" t="n">
        <v>33</v>
      </c>
      <c r="AJP20" s="242" t="n">
        <v>0</v>
      </c>
      <c r="AJQ20" s="242" t="n">
        <v>0</v>
      </c>
      <c r="AJR20" s="242" t="n">
        <v>0</v>
      </c>
      <c r="AJS20" s="242" t="n">
        <v>1</v>
      </c>
      <c r="AJT20" s="242" t="n">
        <v>0</v>
      </c>
      <c r="AJU20" s="242" t="n">
        <v>0</v>
      </c>
      <c r="AJV20" s="242" t="n">
        <v>0</v>
      </c>
      <c r="AJW20" s="242" t="n">
        <v>0</v>
      </c>
      <c r="AJX20" s="242" t="n">
        <v>0</v>
      </c>
      <c r="AJY20" s="242" t="n">
        <v>0</v>
      </c>
      <c r="AJZ20" s="242" t="n">
        <v>31</v>
      </c>
      <c r="AKA20" s="242" t="n">
        <v>48</v>
      </c>
      <c r="AKB20" s="139" t="n">
        <v>10079</v>
      </c>
      <c r="AKC20" s="186" t="n">
        <v>11832</v>
      </c>
      <c r="AKD20" s="200"/>
      <c r="AKF20" s="260"/>
      <c r="AKH20" s="261"/>
      <c r="AKI20" s="139" t="n">
        <v>17</v>
      </c>
      <c r="AKJ20" s="186" t="n">
        <v>465</v>
      </c>
      <c r="AKK20" s="139" t="n">
        <v>5326</v>
      </c>
      <c r="AKL20" s="172" t="n">
        <v>6692</v>
      </c>
      <c r="AKM20" s="172" t="n">
        <v>275</v>
      </c>
      <c r="AKN20" s="172" t="n">
        <v>654</v>
      </c>
      <c r="AKO20" s="193" t="n">
        <v>9</v>
      </c>
      <c r="AKP20" s="202" t="n">
        <v>18</v>
      </c>
      <c r="AKQ20" s="172" t="n">
        <v>118</v>
      </c>
      <c r="AKR20" s="172" t="n">
        <v>156</v>
      </c>
      <c r="AKS20" s="172" t="n">
        <v>15</v>
      </c>
      <c r="AKT20" s="172" t="n">
        <v>30</v>
      </c>
      <c r="AKU20" s="192" t="n">
        <v>8694</v>
      </c>
      <c r="AKV20" s="189" t="n">
        <v>6979</v>
      </c>
      <c r="AKW20" s="189" t="n">
        <v>20006</v>
      </c>
      <c r="AKX20" s="189" t="n">
        <v>20402</v>
      </c>
      <c r="AKY20" s="189"/>
      <c r="AKZ20" s="189"/>
      <c r="ALA20" s="189"/>
      <c r="ALB20" s="189"/>
      <c r="ALC20" s="189" t="n">
        <v>297</v>
      </c>
      <c r="ALD20" s="189" t="n">
        <v>349</v>
      </c>
      <c r="ALE20" s="189" t="n">
        <v>1043</v>
      </c>
      <c r="ALF20" s="224" t="n">
        <v>1151</v>
      </c>
      <c r="ALG20" s="227"/>
      <c r="ALH20" s="228"/>
      <c r="ALI20" s="228"/>
      <c r="ALJ20" s="228"/>
      <c r="ALK20" s="228"/>
      <c r="ALL20" s="228"/>
      <c r="ALM20" s="228"/>
      <c r="ALN20" s="228"/>
      <c r="ALO20" s="228"/>
      <c r="ALP20" s="228"/>
      <c r="ALQ20" s="228"/>
      <c r="ALR20" s="228"/>
      <c r="ALS20" s="228"/>
      <c r="ALT20" s="229"/>
      <c r="ALU20" s="236" t="n">
        <v>84844</v>
      </c>
      <c r="ALV20" s="236" t="n">
        <v>54660</v>
      </c>
      <c r="ALW20" s="236" t="n">
        <v>278483</v>
      </c>
      <c r="ALX20" s="236" t="n">
        <v>294950</v>
      </c>
      <c r="ALY20" s="236" t="n">
        <v>140335</v>
      </c>
      <c r="ALZ20" s="236" t="n">
        <v>150064</v>
      </c>
      <c r="AMA20" s="236" t="n">
        <v>86480</v>
      </c>
      <c r="AMB20" s="236" t="n">
        <v>82782</v>
      </c>
      <c r="AMC20" s="236" t="n">
        <v>298898</v>
      </c>
      <c r="AMD20" s="236" t="n">
        <v>269492</v>
      </c>
      <c r="AME20" s="236" t="n">
        <v>138334</v>
      </c>
      <c r="AMF20" s="236" t="n">
        <v>138749</v>
      </c>
      <c r="AMG20" s="236" t="n">
        <v>97599</v>
      </c>
      <c r="AMH20" s="236" t="n">
        <v>153563</v>
      </c>
      <c r="AMI20" s="236" t="n">
        <v>5101</v>
      </c>
      <c r="AMJ20" s="236" t="n">
        <v>28113</v>
      </c>
    </row>
    <row r="21" s="172" customFormat="true" ht="18" hidden="false" customHeight="true" outlineLevel="0" collapsed="false">
      <c r="A21" s="171" t="s">
        <v>513</v>
      </c>
      <c r="B21" s="171"/>
      <c r="C21" s="139"/>
      <c r="E21" s="173"/>
      <c r="H21" s="173"/>
      <c r="K21" s="173"/>
      <c r="L21" s="174"/>
      <c r="M21" s="175"/>
      <c r="N21" s="175"/>
      <c r="O21" s="175"/>
      <c r="P21" s="175"/>
      <c r="Q21" s="175"/>
      <c r="R21" s="176"/>
      <c r="S21" s="176"/>
      <c r="T21" s="176"/>
      <c r="U21" s="176"/>
      <c r="V21" s="176"/>
      <c r="W21" s="176"/>
      <c r="X21" s="176"/>
      <c r="Y21" s="177"/>
      <c r="Z21" s="178"/>
      <c r="AA21" s="179"/>
      <c r="AB21" s="175"/>
      <c r="AC21" s="175"/>
      <c r="AD21" s="175"/>
      <c r="AE21" s="180"/>
      <c r="AF21" s="179"/>
      <c r="AG21" s="175"/>
      <c r="AH21" s="175"/>
      <c r="AI21" s="175"/>
      <c r="AJ21" s="175"/>
      <c r="AK21" s="175"/>
      <c r="AL21" s="175"/>
      <c r="AM21" s="179"/>
      <c r="AN21" s="175"/>
      <c r="AO21" s="175"/>
      <c r="AP21" s="181"/>
      <c r="AQ21" s="182"/>
      <c r="AR21" s="182"/>
      <c r="AS21" s="182"/>
      <c r="AT21" s="182"/>
      <c r="AU21" s="182"/>
      <c r="AV21" s="182"/>
      <c r="AW21" s="177"/>
      <c r="AX21" s="174"/>
      <c r="AY21" s="175"/>
      <c r="AZ21" s="175"/>
      <c r="BA21" s="175"/>
      <c r="BB21" s="175"/>
      <c r="BC21" s="175"/>
      <c r="BD21" s="175"/>
      <c r="BE21" s="175"/>
      <c r="BF21" s="175"/>
      <c r="BG21" s="183"/>
      <c r="BH21" s="174"/>
      <c r="BI21" s="175"/>
      <c r="BJ21" s="175"/>
      <c r="BK21" s="175"/>
      <c r="BL21" s="175"/>
      <c r="BM21" s="175"/>
      <c r="BN21" s="175"/>
      <c r="BO21" s="175"/>
      <c r="BP21" s="175"/>
      <c r="BQ21" s="175"/>
      <c r="BR21" s="175"/>
      <c r="BS21" s="183"/>
      <c r="BT21" s="184"/>
      <c r="BU21" s="184"/>
      <c r="BV21" s="184"/>
      <c r="BW21" s="184"/>
      <c r="BX21" s="184"/>
      <c r="BY21" s="184"/>
      <c r="BZ21" s="184"/>
      <c r="CA21" s="184"/>
      <c r="CB21" s="184"/>
      <c r="CC21" s="184"/>
      <c r="CD21" s="184"/>
      <c r="CE21" s="185"/>
      <c r="CQ21" s="186"/>
      <c r="CR21" s="184"/>
      <c r="CS21" s="184"/>
      <c r="CT21" s="184"/>
      <c r="CU21" s="184"/>
      <c r="CV21" s="184"/>
      <c r="CW21" s="184"/>
      <c r="CX21" s="184"/>
      <c r="CY21" s="184"/>
      <c r="CZ21" s="184"/>
      <c r="DA21" s="184"/>
      <c r="DB21" s="184"/>
      <c r="DC21" s="184"/>
      <c r="DD21" s="139"/>
      <c r="DO21" s="186"/>
      <c r="DP21" s="187"/>
      <c r="DQ21" s="173"/>
      <c r="DR21" s="173"/>
      <c r="DS21" s="173"/>
      <c r="DT21" s="173"/>
      <c r="DU21" s="173"/>
      <c r="DV21" s="173"/>
      <c r="DW21" s="173"/>
      <c r="DX21" s="173"/>
      <c r="DY21" s="173"/>
      <c r="DZ21" s="173"/>
      <c r="EA21" s="188"/>
      <c r="EB21" s="189"/>
      <c r="EC21" s="189"/>
      <c r="ED21" s="190"/>
      <c r="EE21" s="190"/>
      <c r="EF21" s="190"/>
      <c r="EG21" s="190"/>
      <c r="EH21" s="190"/>
      <c r="EI21" s="190"/>
      <c r="EJ21" s="190"/>
      <c r="EK21" s="190"/>
      <c r="EL21" s="190"/>
      <c r="EM21" s="191"/>
      <c r="EN21" s="192"/>
      <c r="EO21" s="189"/>
      <c r="EP21" s="173"/>
      <c r="EQ21" s="173"/>
      <c r="ER21" s="173"/>
      <c r="ES21" s="173"/>
      <c r="ET21" s="173"/>
      <c r="EU21" s="173"/>
      <c r="EV21" s="173"/>
      <c r="EW21" s="173"/>
      <c r="EX21" s="173"/>
      <c r="EY21" s="188"/>
      <c r="EZ21" s="175"/>
      <c r="FA21" s="175"/>
      <c r="FB21" s="176"/>
      <c r="FC21" s="176"/>
      <c r="FD21" s="176"/>
      <c r="FE21" s="176"/>
      <c r="FF21" s="175"/>
      <c r="FG21" s="175"/>
      <c r="FH21" s="175"/>
      <c r="FI21" s="175"/>
      <c r="FJ21" s="176"/>
      <c r="FK21" s="176"/>
      <c r="FL21" s="176"/>
      <c r="FM21" s="176"/>
      <c r="FN21" s="194"/>
      <c r="FO21" s="175"/>
      <c r="FP21" s="176"/>
      <c r="FQ21" s="175"/>
      <c r="FR21" s="195"/>
      <c r="FS21" s="189"/>
      <c r="FT21" s="175"/>
      <c r="FU21" s="175"/>
      <c r="FV21" s="175"/>
      <c r="FW21" s="175"/>
      <c r="FX21" s="175"/>
      <c r="FY21" s="175"/>
      <c r="FZ21" s="175"/>
      <c r="GA21" s="175"/>
      <c r="GB21" s="175"/>
      <c r="GC21" s="175"/>
      <c r="GD21" s="175"/>
      <c r="GE21" s="175"/>
      <c r="GF21" s="175"/>
      <c r="GG21" s="183"/>
      <c r="GH21" s="179"/>
      <c r="GI21" s="179"/>
      <c r="GJ21" s="179"/>
      <c r="GK21" s="179"/>
      <c r="GL21" s="179"/>
      <c r="GM21" s="179"/>
      <c r="GN21" s="179"/>
      <c r="GO21" s="179"/>
      <c r="GP21" s="179"/>
      <c r="GQ21" s="179"/>
      <c r="GR21" s="179"/>
      <c r="GS21" s="179"/>
      <c r="GT21" s="179"/>
      <c r="GU21" s="179"/>
      <c r="GV21" s="179"/>
      <c r="GW21" s="181"/>
      <c r="GX21" s="174"/>
      <c r="GY21" s="175"/>
      <c r="GZ21" s="175"/>
      <c r="HA21" s="175"/>
      <c r="HB21" s="179"/>
      <c r="HC21" s="179"/>
      <c r="HD21" s="175"/>
      <c r="HE21" s="175"/>
      <c r="HF21" s="175"/>
      <c r="HG21" s="199"/>
      <c r="HH21" s="179"/>
      <c r="HI21" s="179"/>
      <c r="HJ21" s="179"/>
      <c r="HK21" s="196"/>
      <c r="HL21" s="178"/>
      <c r="HM21" s="179"/>
      <c r="HN21" s="179"/>
      <c r="HO21" s="179"/>
      <c r="HP21" s="179"/>
      <c r="HQ21" s="181"/>
      <c r="HR21" s="176"/>
      <c r="HS21" s="176"/>
      <c r="HT21" s="176"/>
      <c r="HU21" s="176"/>
      <c r="HV21" s="176"/>
      <c r="HW21" s="176"/>
      <c r="HX21" s="176"/>
      <c r="HY21" s="176"/>
      <c r="HZ21" s="176"/>
      <c r="IA21" s="176"/>
      <c r="IB21" s="176"/>
      <c r="IC21" s="176"/>
      <c r="ID21" s="176"/>
      <c r="IE21" s="176"/>
      <c r="IF21" s="176"/>
      <c r="IG21" s="199"/>
      <c r="IH21" s="139"/>
      <c r="IM21" s="199"/>
      <c r="IS21" s="186"/>
      <c r="IT21" s="194"/>
      <c r="IU21" s="176"/>
      <c r="IV21" s="176"/>
      <c r="IW21" s="176"/>
      <c r="IX21" s="176"/>
      <c r="IY21" s="176"/>
      <c r="IZ21" s="176"/>
      <c r="JA21" s="176"/>
      <c r="JB21" s="176"/>
      <c r="JC21" s="176"/>
      <c r="JD21" s="176"/>
      <c r="JE21" s="177"/>
      <c r="JF21" s="174"/>
      <c r="JG21" s="175"/>
      <c r="JH21" s="175"/>
      <c r="JI21" s="175"/>
      <c r="JJ21" s="175"/>
      <c r="JK21" s="175"/>
      <c r="JL21" s="175"/>
      <c r="JM21" s="175"/>
      <c r="JN21" s="175"/>
      <c r="JO21" s="175"/>
      <c r="JP21" s="183"/>
      <c r="JQ21" s="179"/>
      <c r="JR21" s="179"/>
      <c r="JS21" s="179"/>
      <c r="JT21" s="179"/>
      <c r="JU21" s="179"/>
      <c r="JV21" s="179"/>
      <c r="JW21" s="179"/>
      <c r="JX21" s="179"/>
      <c r="JY21" s="179"/>
      <c r="JZ21" s="179"/>
      <c r="KA21" s="179"/>
      <c r="KB21" s="197"/>
      <c r="KU21" s="185"/>
      <c r="KV21" s="198"/>
      <c r="KW21" s="199"/>
      <c r="KX21" s="199"/>
      <c r="KY21" s="199"/>
      <c r="KZ21" s="199"/>
      <c r="LA21" s="199"/>
      <c r="LB21" s="199"/>
      <c r="LC21" s="196"/>
      <c r="LD21" s="200"/>
      <c r="LE21" s="182"/>
      <c r="LF21" s="182"/>
      <c r="LG21" s="182"/>
      <c r="LH21" s="182"/>
      <c r="LI21" s="182"/>
      <c r="LJ21" s="182"/>
      <c r="LK21" s="182"/>
      <c r="LL21" s="182"/>
      <c r="LM21" s="182"/>
      <c r="LN21" s="182"/>
      <c r="LO21" s="182"/>
      <c r="LP21" s="182"/>
      <c r="LQ21" s="182"/>
      <c r="LR21" s="182"/>
      <c r="LS21" s="182"/>
      <c r="LT21" s="182"/>
      <c r="LU21" s="182"/>
      <c r="LV21" s="182"/>
      <c r="LW21" s="182"/>
      <c r="LX21" s="182"/>
      <c r="LY21" s="182"/>
      <c r="LZ21" s="182"/>
      <c r="MA21" s="201"/>
      <c r="MB21" s="200"/>
      <c r="MC21" s="182"/>
      <c r="MD21" s="182"/>
      <c r="ME21" s="182"/>
      <c r="MF21" s="182"/>
      <c r="MG21" s="182"/>
      <c r="MH21" s="182"/>
      <c r="MI21" s="182"/>
      <c r="MJ21" s="182"/>
      <c r="MK21" s="182"/>
      <c r="ML21" s="182"/>
      <c r="MM21" s="182"/>
      <c r="MN21" s="182"/>
      <c r="MO21" s="182"/>
      <c r="MP21" s="182"/>
      <c r="MQ21" s="182"/>
      <c r="MR21" s="182"/>
      <c r="MS21" s="182"/>
      <c r="MT21" s="182"/>
      <c r="MU21" s="182"/>
      <c r="MV21" s="182"/>
      <c r="MW21" s="182"/>
      <c r="MX21" s="182"/>
      <c r="MY21" s="182"/>
      <c r="MZ21" s="182"/>
      <c r="NA21" s="182"/>
      <c r="NB21" s="182"/>
      <c r="NC21" s="182"/>
      <c r="ND21" s="182"/>
      <c r="NE21" s="182"/>
      <c r="NF21" s="182"/>
      <c r="NG21" s="182"/>
      <c r="NH21" s="182"/>
      <c r="NI21" s="201"/>
      <c r="NJ21" s="234"/>
      <c r="NK21" s="236"/>
      <c r="NL21" s="236"/>
      <c r="NM21" s="236"/>
      <c r="NN21" s="236"/>
      <c r="NO21" s="236"/>
      <c r="NP21" s="236"/>
      <c r="NQ21" s="236"/>
      <c r="NR21" s="236"/>
      <c r="NS21" s="236"/>
      <c r="NT21" s="185"/>
      <c r="NU21" s="245"/>
      <c r="NV21" s="245"/>
      <c r="NW21" s="245"/>
      <c r="NX21" s="245"/>
      <c r="NY21" s="245"/>
      <c r="NZ21" s="245"/>
      <c r="OA21" s="245"/>
      <c r="OB21" s="245"/>
      <c r="OC21" s="245"/>
      <c r="OD21" s="245"/>
      <c r="OE21" s="245"/>
      <c r="OF21" s="245"/>
      <c r="OG21" s="245"/>
      <c r="OH21" s="245"/>
      <c r="OI21" s="245"/>
      <c r="OJ21" s="246"/>
      <c r="OK21" s="247"/>
      <c r="OL21" s="248"/>
      <c r="OM21" s="208"/>
      <c r="ON21" s="208"/>
      <c r="OO21" s="208"/>
      <c r="OP21" s="248"/>
      <c r="OQ21" s="208"/>
      <c r="OR21" s="208"/>
      <c r="OS21" s="208"/>
      <c r="OT21" s="208"/>
      <c r="OU21" s="208"/>
      <c r="OV21" s="208"/>
      <c r="OW21" s="208"/>
      <c r="OX21" s="214"/>
      <c r="OY21" s="208"/>
      <c r="OZ21" s="208"/>
      <c r="PA21" s="208"/>
      <c r="PB21" s="208"/>
      <c r="PC21" s="208"/>
      <c r="PD21" s="208"/>
      <c r="PE21" s="208"/>
      <c r="PF21" s="208"/>
      <c r="PG21" s="208"/>
      <c r="PH21" s="208"/>
      <c r="PI21" s="208"/>
      <c r="PJ21" s="208"/>
      <c r="PK21" s="208"/>
      <c r="PL21" s="208"/>
      <c r="PM21" s="208"/>
      <c r="PN21" s="208"/>
      <c r="PO21" s="208"/>
      <c r="PP21" s="208"/>
      <c r="PQ21" s="247"/>
      <c r="PR21" s="248"/>
      <c r="PS21" s="208"/>
      <c r="PT21" s="208"/>
      <c r="PU21" s="208"/>
      <c r="PV21" s="208"/>
      <c r="PW21" s="208"/>
      <c r="PX21" s="208"/>
      <c r="PY21" s="208"/>
      <c r="PZ21" s="208"/>
      <c r="QA21" s="208"/>
      <c r="QB21" s="208"/>
      <c r="QC21" s="208"/>
      <c r="QD21" s="214"/>
      <c r="QE21" s="194"/>
      <c r="QF21" s="176"/>
      <c r="QG21" s="176"/>
      <c r="QH21" s="176"/>
      <c r="QI21" s="176"/>
      <c r="QJ21" s="176"/>
      <c r="QK21" s="176"/>
      <c r="QL21" s="176"/>
      <c r="QM21" s="176"/>
      <c r="QN21" s="176"/>
      <c r="QO21" s="176"/>
      <c r="QP21" s="177"/>
      <c r="QQ21" s="217"/>
      <c r="QR21" s="203"/>
      <c r="QS21" s="262"/>
      <c r="QT21" s="262"/>
      <c r="QU21" s="262"/>
      <c r="QV21" s="262"/>
      <c r="QW21" s="249"/>
      <c r="QX21" s="249"/>
      <c r="QY21" s="249"/>
      <c r="QZ21" s="249"/>
      <c r="RA21" s="249"/>
      <c r="RB21" s="249"/>
      <c r="RC21" s="249"/>
      <c r="RD21" s="249"/>
      <c r="RE21" s="249"/>
      <c r="RF21" s="259"/>
      <c r="RG21" s="250"/>
      <c r="RH21" s="251"/>
      <c r="RI21" s="251"/>
      <c r="RJ21" s="251"/>
      <c r="RK21" s="251"/>
      <c r="RL21" s="251"/>
      <c r="RM21" s="251"/>
      <c r="RN21" s="251"/>
      <c r="RO21" s="251"/>
      <c r="RP21" s="251"/>
      <c r="RQ21" s="251"/>
      <c r="RR21" s="251"/>
      <c r="RS21" s="251"/>
      <c r="RT21" s="251"/>
      <c r="RU21" s="251"/>
      <c r="RV21" s="251"/>
      <c r="RW21" s="251"/>
      <c r="RX21" s="251"/>
      <c r="RY21" s="251"/>
      <c r="RZ21" s="252"/>
      <c r="SO21" s="172" t="n">
        <v>207</v>
      </c>
      <c r="SP21" s="173" t="n">
        <v>38.8367729831144</v>
      </c>
      <c r="SQ21" s="172" t="n">
        <v>326</v>
      </c>
      <c r="SR21" s="173" t="n">
        <v>61.1632270168856</v>
      </c>
      <c r="SS21" s="139" t="n">
        <v>69</v>
      </c>
      <c r="ST21" s="172" t="n">
        <v>116</v>
      </c>
      <c r="SU21" s="172" t="n">
        <v>368</v>
      </c>
      <c r="SV21" s="172" t="n">
        <v>334</v>
      </c>
      <c r="SW21" s="172" t="n">
        <v>540</v>
      </c>
      <c r="SX21" s="172" t="n">
        <v>551</v>
      </c>
      <c r="SY21" s="172" t="n">
        <v>1998</v>
      </c>
      <c r="SZ21" s="172" t="n">
        <v>2051</v>
      </c>
      <c r="TA21" s="172" t="n">
        <v>1113</v>
      </c>
      <c r="TB21" s="172" t="n">
        <v>1004</v>
      </c>
      <c r="TC21" s="172" t="n">
        <v>5148</v>
      </c>
      <c r="TD21" s="172" t="n">
        <v>4123</v>
      </c>
      <c r="TE21" s="172" t="n">
        <v>831</v>
      </c>
      <c r="TF21" s="172" t="n">
        <v>311</v>
      </c>
      <c r="TG21" s="172" t="n">
        <v>22</v>
      </c>
      <c r="TH21" s="172" t="n">
        <v>8</v>
      </c>
      <c r="TI21" s="172" t="n">
        <v>62</v>
      </c>
      <c r="TJ21" s="172" t="n">
        <v>63</v>
      </c>
      <c r="TK21" s="204" t="n">
        <v>112</v>
      </c>
      <c r="TL21" s="172" t="n">
        <v>1581</v>
      </c>
      <c r="TM21" s="172" t="n">
        <v>6383</v>
      </c>
      <c r="TN21" s="172" t="n">
        <v>11125</v>
      </c>
      <c r="TO21" s="172" t="n">
        <v>3126</v>
      </c>
      <c r="TP21" s="172" t="n">
        <v>4129</v>
      </c>
      <c r="TQ21" s="172" t="n">
        <v>92</v>
      </c>
      <c r="TR21" s="172" t="n">
        <v>0</v>
      </c>
      <c r="TS21" s="172" t="n">
        <v>9367</v>
      </c>
      <c r="TT21" s="205" t="n">
        <v>62</v>
      </c>
      <c r="TU21" s="172" t="n">
        <v>34</v>
      </c>
      <c r="TV21" s="172" t="n">
        <v>60</v>
      </c>
      <c r="TW21" s="172" t="n">
        <v>214</v>
      </c>
      <c r="TX21" s="172" t="n">
        <v>162</v>
      </c>
      <c r="TY21" s="172" t="n">
        <v>344</v>
      </c>
      <c r="TZ21" s="172" t="n">
        <v>317</v>
      </c>
      <c r="UA21" s="172" t="n">
        <v>1336</v>
      </c>
      <c r="UB21" s="172" t="n">
        <v>1214</v>
      </c>
      <c r="UC21" s="172" t="n">
        <v>682</v>
      </c>
      <c r="UD21" s="172" t="n">
        <v>577</v>
      </c>
      <c r="UE21" s="172" t="n">
        <v>3201</v>
      </c>
      <c r="UF21" s="172" t="n">
        <v>2452</v>
      </c>
      <c r="UG21" s="172" t="n">
        <v>485</v>
      </c>
      <c r="UH21" s="172" t="n">
        <v>150</v>
      </c>
      <c r="UI21" s="172" t="n">
        <v>15</v>
      </c>
      <c r="UJ21" s="172" t="n">
        <v>5</v>
      </c>
      <c r="UK21" s="172" t="n">
        <v>24</v>
      </c>
      <c r="UL21" s="205" t="n">
        <v>27</v>
      </c>
      <c r="UM21" s="172" t="n">
        <v>23</v>
      </c>
      <c r="UN21" s="172" t="n">
        <v>250</v>
      </c>
      <c r="UO21" s="172" t="n">
        <v>1559</v>
      </c>
      <c r="UP21" s="172" t="n">
        <v>2672</v>
      </c>
      <c r="UQ21" s="172" t="n">
        <v>756</v>
      </c>
      <c r="UR21" s="172" t="n">
        <v>1202</v>
      </c>
      <c r="US21" s="172" t="n">
        <v>23</v>
      </c>
      <c r="UT21" s="172" t="n">
        <v>0</v>
      </c>
      <c r="UU21" s="172" t="n">
        <v>1825</v>
      </c>
      <c r="UV21" s="186" t="n">
        <v>13</v>
      </c>
      <c r="UW21" s="172" t="n">
        <v>0</v>
      </c>
      <c r="UX21" s="172" t="n">
        <v>0</v>
      </c>
      <c r="UY21" s="172" t="n">
        <v>211</v>
      </c>
      <c r="UZ21" s="172" t="n">
        <v>254</v>
      </c>
      <c r="VA21" s="172" t="n">
        <v>2037</v>
      </c>
      <c r="VB21" s="172" t="n">
        <v>2380</v>
      </c>
      <c r="VC21" s="172" t="n">
        <v>3203</v>
      </c>
      <c r="VD21" s="172" t="n">
        <v>2040</v>
      </c>
      <c r="VE21" s="172" t="n">
        <v>1939</v>
      </c>
      <c r="VF21" s="172" t="n">
        <v>1351</v>
      </c>
      <c r="VG21" s="172" t="n">
        <v>1201</v>
      </c>
      <c r="VH21" s="172" t="n">
        <v>978</v>
      </c>
      <c r="VI21" s="172" t="n">
        <v>599</v>
      </c>
      <c r="VJ21" s="172" t="n">
        <v>629</v>
      </c>
      <c r="VK21" s="172" t="n">
        <v>377</v>
      </c>
      <c r="VL21" s="172" t="n">
        <v>404</v>
      </c>
      <c r="VM21" s="172" t="n">
        <v>291</v>
      </c>
      <c r="VN21" s="172" t="n">
        <v>297</v>
      </c>
      <c r="VO21" s="172" t="n">
        <v>170</v>
      </c>
      <c r="VP21" s="172" t="n">
        <v>143</v>
      </c>
      <c r="VQ21" s="172" t="n">
        <v>98</v>
      </c>
      <c r="VR21" s="172" t="n">
        <v>72</v>
      </c>
      <c r="VS21" s="172" t="n">
        <v>25</v>
      </c>
      <c r="VT21" s="172" t="n">
        <v>13</v>
      </c>
      <c r="VU21" s="172" t="n">
        <v>0</v>
      </c>
      <c r="VV21" s="205" t="n">
        <v>0</v>
      </c>
      <c r="VW21" s="172" t="s">
        <v>488</v>
      </c>
      <c r="VX21" s="172" t="s">
        <v>488</v>
      </c>
      <c r="VY21" s="205" t="n">
        <v>35977</v>
      </c>
      <c r="VZ21" s="172" t="n">
        <v>0</v>
      </c>
      <c r="WA21" s="172" t="n">
        <v>0</v>
      </c>
      <c r="WB21" s="172" t="n">
        <v>134</v>
      </c>
      <c r="WC21" s="172" t="n">
        <v>157</v>
      </c>
      <c r="WD21" s="172" t="n">
        <v>1240</v>
      </c>
      <c r="WE21" s="172" t="n">
        <v>1371</v>
      </c>
      <c r="WF21" s="172" t="n">
        <v>2084</v>
      </c>
      <c r="WG21" s="172" t="n">
        <v>1284</v>
      </c>
      <c r="WH21" s="172" t="n">
        <v>1281</v>
      </c>
      <c r="WI21" s="172" t="n">
        <v>815</v>
      </c>
      <c r="WJ21" s="172" t="n">
        <v>774</v>
      </c>
      <c r="WK21" s="172" t="n">
        <v>559</v>
      </c>
      <c r="WL21" s="172" t="n">
        <v>374</v>
      </c>
      <c r="WM21" s="172" t="n">
        <v>358</v>
      </c>
      <c r="WN21" s="172" t="n">
        <v>201</v>
      </c>
      <c r="WO21" s="172" t="n">
        <v>190</v>
      </c>
      <c r="WP21" s="172" t="n">
        <v>133</v>
      </c>
      <c r="WQ21" s="172" t="n">
        <v>132</v>
      </c>
      <c r="WR21" s="172" t="n">
        <v>64</v>
      </c>
      <c r="WS21" s="172" t="n">
        <v>60</v>
      </c>
      <c r="WT21" s="172" t="n">
        <v>42</v>
      </c>
      <c r="WU21" s="172" t="n">
        <v>33</v>
      </c>
      <c r="WV21" s="172" t="n">
        <v>8</v>
      </c>
      <c r="WW21" s="172" t="n">
        <v>5</v>
      </c>
      <c r="WX21" s="172" t="n">
        <v>0</v>
      </c>
      <c r="WY21" s="205" t="n">
        <v>0</v>
      </c>
      <c r="WZ21" s="172" t="s">
        <v>488</v>
      </c>
      <c r="XA21" s="172" t="s">
        <v>488</v>
      </c>
      <c r="XB21" s="186" t="n">
        <v>8323</v>
      </c>
      <c r="XC21" s="172" t="n">
        <v>0</v>
      </c>
      <c r="XD21" s="172" t="n">
        <v>0</v>
      </c>
      <c r="XE21" s="172" t="n">
        <v>200</v>
      </c>
      <c r="XF21" s="172" t="n">
        <v>60</v>
      </c>
      <c r="XG21" s="172" t="n">
        <v>1955</v>
      </c>
      <c r="XH21" s="172" t="n">
        <v>675</v>
      </c>
      <c r="XI21" s="172" t="n">
        <v>2440</v>
      </c>
      <c r="XJ21" s="172" t="n">
        <v>1790</v>
      </c>
      <c r="XK21" s="172" t="n">
        <v>889</v>
      </c>
      <c r="XL21" s="172" t="n">
        <v>2368</v>
      </c>
      <c r="XM21" s="172" t="n">
        <v>790</v>
      </c>
      <c r="XN21" s="172" t="n">
        <v>904</v>
      </c>
      <c r="XO21" s="172" t="n">
        <v>60</v>
      </c>
      <c r="XP21" s="172" t="n">
        <v>22</v>
      </c>
      <c r="XQ21" s="172" t="n">
        <v>484</v>
      </c>
      <c r="XR21" s="172" t="n">
        <v>180</v>
      </c>
      <c r="XS21" s="172" t="n">
        <v>1130</v>
      </c>
      <c r="XT21" s="172" t="n">
        <v>372</v>
      </c>
      <c r="XU21" s="172" t="n">
        <v>2203</v>
      </c>
      <c r="XV21" s="205" t="n">
        <v>2190</v>
      </c>
      <c r="XW21" s="172" t="n">
        <v>0</v>
      </c>
      <c r="XX21" s="172" t="n">
        <v>538</v>
      </c>
      <c r="XY21" s="172" t="n">
        <v>3247</v>
      </c>
      <c r="XZ21" s="172" t="n">
        <v>9903</v>
      </c>
      <c r="YA21" s="172" t="n">
        <v>1990</v>
      </c>
      <c r="YB21" s="172" t="n">
        <v>5474</v>
      </c>
      <c r="YC21" s="172" t="n">
        <v>58</v>
      </c>
      <c r="YD21" s="172" t="n">
        <v>1829</v>
      </c>
      <c r="YE21" s="172" t="n">
        <v>5339</v>
      </c>
      <c r="YF21" s="205" t="n">
        <v>7599</v>
      </c>
      <c r="YG21" s="172" t="n">
        <v>0</v>
      </c>
      <c r="YH21" s="172" t="n">
        <v>0</v>
      </c>
      <c r="YI21" s="172" t="n">
        <v>89</v>
      </c>
      <c r="YJ21" s="172" t="n">
        <v>35</v>
      </c>
      <c r="YK21" s="172" t="n">
        <v>1191</v>
      </c>
      <c r="YL21" s="172" t="n">
        <v>389</v>
      </c>
      <c r="YM21" s="172" t="n">
        <v>1552</v>
      </c>
      <c r="YN21" s="172" t="n">
        <v>1020</v>
      </c>
      <c r="YO21" s="172" t="n">
        <v>488</v>
      </c>
      <c r="YP21" s="172" t="n">
        <v>1334</v>
      </c>
      <c r="YQ21" s="172" t="n">
        <v>501</v>
      </c>
      <c r="YR21" s="172" t="n">
        <v>545</v>
      </c>
      <c r="YS21" s="172" t="n">
        <v>26</v>
      </c>
      <c r="YT21" s="172" t="n">
        <v>12</v>
      </c>
      <c r="YU21" s="172" t="n">
        <v>312</v>
      </c>
      <c r="YV21" s="172" t="n">
        <v>112</v>
      </c>
      <c r="YW21" s="172" t="n">
        <v>723</v>
      </c>
      <c r="YX21" s="172" t="n">
        <v>218</v>
      </c>
      <c r="YY21" s="172" t="n">
        <v>1453</v>
      </c>
      <c r="YZ21" s="205" t="n">
        <v>1299</v>
      </c>
      <c r="ZA21" s="172" t="n">
        <v>0</v>
      </c>
      <c r="ZB21" s="172" t="n">
        <v>48</v>
      </c>
      <c r="ZC21" s="172" t="n">
        <v>742</v>
      </c>
      <c r="ZD21" s="172" t="n">
        <v>2260</v>
      </c>
      <c r="ZE21" s="172" t="n">
        <v>812</v>
      </c>
      <c r="ZF21" s="172" t="n">
        <v>1000</v>
      </c>
      <c r="ZG21" s="172" t="n">
        <v>5</v>
      </c>
      <c r="ZH21" s="172" t="n">
        <v>407</v>
      </c>
      <c r="ZI21" s="172" t="n">
        <v>1110</v>
      </c>
      <c r="ZJ21" s="172" t="n">
        <v>1939</v>
      </c>
      <c r="ZK21" s="206"/>
      <c r="ZL21" s="129"/>
      <c r="ZM21" s="13"/>
      <c r="ZN21" s="263"/>
      <c r="ZO21" s="253"/>
      <c r="ZP21" s="176"/>
      <c r="ZQ21" s="175"/>
      <c r="ZR21" s="176"/>
      <c r="ZS21" s="174"/>
      <c r="ZU21" s="179"/>
      <c r="ZW21" s="179"/>
      <c r="ZY21" s="179"/>
      <c r="AAA21" s="179"/>
      <c r="AAC21" s="179"/>
      <c r="AAE21" s="179"/>
      <c r="AAG21" s="179"/>
      <c r="AAI21" s="179"/>
      <c r="AAK21" s="179"/>
      <c r="AAM21" s="179"/>
      <c r="AAO21" s="179"/>
      <c r="AAQ21" s="179"/>
      <c r="AAR21" s="210"/>
      <c r="AAS21" s="211"/>
      <c r="AAT21" s="211"/>
      <c r="AAU21" s="240"/>
      <c r="AAV21" s="241"/>
      <c r="AAW21" s="184"/>
      <c r="AAX21" s="184"/>
      <c r="AAY21" s="184"/>
      <c r="AAZ21" s="184"/>
      <c r="ABA21" s="184"/>
      <c r="ABB21" s="184"/>
      <c r="ABC21" s="184"/>
      <c r="ABD21" s="184"/>
      <c r="ABE21" s="184"/>
      <c r="ABF21" s="184"/>
      <c r="ABG21" s="185"/>
      <c r="ABH21" s="184"/>
      <c r="ABI21" s="184"/>
      <c r="ABJ21" s="184"/>
      <c r="ABK21" s="184"/>
      <c r="ABL21" s="184"/>
      <c r="ABM21" s="184"/>
      <c r="ABN21" s="184"/>
      <c r="ABO21" s="184"/>
      <c r="ABP21" s="184"/>
      <c r="ABQ21" s="184"/>
      <c r="ABR21" s="184"/>
      <c r="ABS21" s="185"/>
      <c r="ABV21" s="185"/>
      <c r="ABW21" s="265"/>
      <c r="ABX21" s="176"/>
      <c r="ABY21" s="175"/>
      <c r="ABZ21" s="176"/>
      <c r="ACA21" s="244"/>
      <c r="ACB21" s="176"/>
      <c r="ACC21" s="175"/>
      <c r="ACD21" s="176"/>
      <c r="ACE21" s="244"/>
      <c r="ACF21" s="176"/>
      <c r="ACG21" s="175"/>
      <c r="ACH21" s="177"/>
      <c r="ACI21" s="145" t="n">
        <v>60</v>
      </c>
      <c r="ACJ21" s="269" t="n">
        <f aca="false">60/95*100</f>
        <v>63.1578947368421</v>
      </c>
      <c r="ACK21" s="146" t="n">
        <v>83</v>
      </c>
      <c r="ACL21" s="266" t="n">
        <f aca="false">83/103*100</f>
        <v>80.5825242718447</v>
      </c>
      <c r="ACM21" s="146" t="n">
        <v>45</v>
      </c>
      <c r="ACN21" s="266" t="n">
        <f aca="false">45/51*100</f>
        <v>88.2352941176471</v>
      </c>
      <c r="ACO21" s="146" t="n">
        <v>28</v>
      </c>
      <c r="ACP21" s="266" t="n">
        <f aca="false">28/29*100</f>
        <v>96.551724137931</v>
      </c>
      <c r="ACQ21" s="146" t="n">
        <v>57</v>
      </c>
      <c r="ACR21" s="266" t="n">
        <f aca="false">57/73*100</f>
        <v>78.0821917808219</v>
      </c>
      <c r="ACS21" s="146" t="n">
        <v>82</v>
      </c>
      <c r="ACT21" s="266" t="n">
        <f aca="false">82/87*100</f>
        <v>94.2528735632184</v>
      </c>
      <c r="ACU21" s="146" t="n">
        <v>18</v>
      </c>
      <c r="ACV21" s="266" t="n">
        <f aca="false">18/22*100</f>
        <v>81.8181818181818</v>
      </c>
      <c r="ACW21" s="146" t="n">
        <v>60</v>
      </c>
      <c r="ACX21" s="266" t="n">
        <f aca="false">60/84*100</f>
        <v>71.4285714285714</v>
      </c>
      <c r="ACY21" s="146" t="n">
        <v>58</v>
      </c>
      <c r="ACZ21" s="266" t="n">
        <f aca="false">58/79*100</f>
        <v>73.4177215189874</v>
      </c>
      <c r="ADA21" s="146" t="n">
        <v>111</v>
      </c>
      <c r="ADB21" s="266" t="n">
        <f aca="false">111/152*100</f>
        <v>73.0263157894737</v>
      </c>
      <c r="ADC21" s="146" t="n">
        <v>17</v>
      </c>
      <c r="ADD21" s="266" t="n">
        <f aca="false">17/28*100</f>
        <v>60.7142857142857</v>
      </c>
      <c r="ADE21" s="146" t="n">
        <v>32</v>
      </c>
      <c r="ADF21" s="266" t="n">
        <f aca="false">32/53*100</f>
        <v>60.377358490566</v>
      </c>
      <c r="ADG21" s="270" t="s">
        <v>490</v>
      </c>
      <c r="ADH21" s="271" t="s">
        <v>490</v>
      </c>
      <c r="ADI21" s="270" t="s">
        <v>490</v>
      </c>
      <c r="ADJ21" s="272" t="s">
        <v>490</v>
      </c>
      <c r="ADK21" s="265"/>
      <c r="ADL21" s="175"/>
      <c r="ADM21" s="176"/>
      <c r="ADN21" s="244"/>
      <c r="ADO21" s="175"/>
      <c r="ADP21" s="177"/>
      <c r="ADQ21" s="139"/>
      <c r="ADS21" s="184"/>
      <c r="ADT21" s="216"/>
      <c r="ADU21" s="184"/>
      <c r="ADV21" s="185"/>
      <c r="ADW21" s="257"/>
      <c r="ADX21" s="233"/>
      <c r="ADY21" s="233"/>
      <c r="ADZ21" s="233"/>
      <c r="AEA21" s="233"/>
      <c r="AEB21" s="233"/>
      <c r="AEC21" s="233"/>
      <c r="AED21" s="233"/>
      <c r="AEE21" s="233"/>
      <c r="AEF21" s="258"/>
      <c r="AEG21" s="139"/>
      <c r="AEI21" s="184"/>
      <c r="AEJ21" s="216"/>
      <c r="AEK21" s="184"/>
      <c r="AEL21" s="184"/>
      <c r="AEM21" s="184"/>
      <c r="AEN21" s="216"/>
      <c r="AEO21" s="185"/>
      <c r="AEP21" s="257" t="n">
        <v>68.72</v>
      </c>
      <c r="AEQ21" s="233" t="n">
        <v>75.1</v>
      </c>
      <c r="AER21" s="233" t="n">
        <v>63.91</v>
      </c>
      <c r="AES21" s="233" t="n">
        <v>94.56</v>
      </c>
      <c r="AET21" s="233" t="n">
        <v>96.72</v>
      </c>
      <c r="AEU21" s="233" t="n">
        <v>92.99</v>
      </c>
      <c r="AEV21" s="233" t="n">
        <v>5.44</v>
      </c>
      <c r="AEW21" s="233" t="n">
        <v>3.28</v>
      </c>
      <c r="AEX21" s="258" t="n">
        <v>7.01000000000001</v>
      </c>
      <c r="AEY21" s="218"/>
      <c r="AEZ21" s="219"/>
      <c r="AFA21" s="219"/>
      <c r="AFB21" s="220"/>
      <c r="AFC21" s="159"/>
      <c r="AFD21" s="14"/>
      <c r="AFE21" s="14"/>
      <c r="AFF21" s="14"/>
      <c r="AFG21" s="14"/>
      <c r="AFH21" s="14"/>
      <c r="AFI21" s="14"/>
      <c r="AFJ21" s="160"/>
      <c r="AFK21" s="189"/>
      <c r="AFL21" s="189"/>
      <c r="AFM21" s="189"/>
      <c r="AFN21" s="189"/>
      <c r="AFO21" s="189"/>
      <c r="AFP21" s="189"/>
      <c r="AFQ21" s="189"/>
      <c r="AFR21" s="189"/>
      <c r="AFS21" s="224"/>
      <c r="AFT21" s="189"/>
      <c r="AFU21" s="189"/>
      <c r="AFV21" s="189"/>
      <c r="AFW21" s="189"/>
      <c r="AFX21" s="223"/>
      <c r="AFY21" s="192"/>
      <c r="AFZ21" s="189"/>
      <c r="AGA21" s="189"/>
      <c r="AGB21" s="189"/>
      <c r="AGC21" s="189"/>
      <c r="AGD21" s="189"/>
      <c r="AGE21" s="189"/>
      <c r="AGF21" s="189"/>
      <c r="AGG21" s="189"/>
      <c r="AGH21" s="189"/>
      <c r="AGI21" s="189"/>
      <c r="AGJ21" s="189"/>
      <c r="AGK21" s="189"/>
      <c r="AGL21" s="224"/>
      <c r="AGM21" s="189"/>
      <c r="AGN21" s="189"/>
      <c r="AGO21" s="189"/>
      <c r="AGP21" s="189"/>
      <c r="AGQ21" s="189"/>
      <c r="AGS21" s="192"/>
      <c r="AGT21" s="189"/>
      <c r="AGU21" s="189"/>
      <c r="AGV21" s="189"/>
      <c r="AGW21" s="225"/>
      <c r="AGX21" s="189"/>
      <c r="AGY21" s="225"/>
      <c r="AGZ21" s="189"/>
      <c r="AHA21" s="189"/>
      <c r="AHB21" s="189" t="n">
        <v>4</v>
      </c>
      <c r="AHC21" s="189" t="n">
        <v>89</v>
      </c>
      <c r="AHD21" s="225"/>
      <c r="AHE21" s="225"/>
      <c r="AHF21" s="189"/>
      <c r="AHG21" s="189"/>
      <c r="AHH21" s="173"/>
      <c r="AHI21" s="189"/>
      <c r="AHJ21" s="189"/>
      <c r="AHK21" s="189"/>
      <c r="AHL21" s="189"/>
      <c r="AHM21" s="189"/>
      <c r="AHN21" s="192"/>
      <c r="AHO21" s="189"/>
      <c r="AHP21" s="189"/>
      <c r="AHQ21" s="189"/>
      <c r="AHR21" s="189"/>
      <c r="AHS21" s="189"/>
      <c r="AHT21" s="189"/>
      <c r="AHU21" s="189"/>
      <c r="AHV21" s="189"/>
      <c r="AHW21" s="189"/>
      <c r="AHX21" s="189"/>
      <c r="AHY21" s="189"/>
      <c r="AHZ21" s="189"/>
      <c r="AIA21" s="189"/>
      <c r="AIB21" s="189"/>
      <c r="AIC21" s="189"/>
      <c r="AID21" s="189"/>
      <c r="AIE21" s="189"/>
      <c r="AIF21" s="189"/>
      <c r="AIG21" s="189"/>
      <c r="AIH21" s="189"/>
      <c r="AII21" s="189"/>
      <c r="AIJ21" s="192"/>
      <c r="AIK21" s="224"/>
      <c r="AIL21" s="199"/>
      <c r="AIM21" s="199"/>
      <c r="AIN21" s="199"/>
      <c r="AIO21" s="199"/>
      <c r="AIP21" s="199"/>
      <c r="AIQ21" s="199"/>
      <c r="AIR21" s="199"/>
      <c r="AIS21" s="199"/>
      <c r="AIT21" s="199"/>
      <c r="AIU21" s="199"/>
      <c r="AIV21" s="199"/>
      <c r="AIW21" s="196"/>
      <c r="AIX21" s="242"/>
      <c r="AIY21" s="242"/>
      <c r="AIZ21" s="242"/>
      <c r="AJA21" s="242"/>
      <c r="AJB21" s="242"/>
      <c r="AJC21" s="242"/>
      <c r="AJD21" s="242"/>
      <c r="AJE21" s="242"/>
      <c r="AJF21" s="242"/>
      <c r="AJG21" s="242"/>
      <c r="AJH21" s="242"/>
      <c r="AJI21" s="242"/>
      <c r="AJJ21" s="242"/>
      <c r="AJK21" s="242"/>
      <c r="AJL21" s="242"/>
      <c r="AJM21" s="242"/>
      <c r="AJN21" s="242"/>
      <c r="AJO21" s="242"/>
      <c r="AJP21" s="242"/>
      <c r="AJQ21" s="242"/>
      <c r="AJR21" s="242"/>
      <c r="AJS21" s="242"/>
      <c r="AJT21" s="242"/>
      <c r="AJU21" s="242"/>
      <c r="AJV21" s="242"/>
      <c r="AJW21" s="242"/>
      <c r="AJX21" s="242"/>
      <c r="AJY21" s="242"/>
      <c r="AJZ21" s="242"/>
      <c r="AKA21" s="242"/>
      <c r="AKB21" s="139"/>
      <c r="AKC21" s="186"/>
      <c r="AKD21" s="200"/>
      <c r="AKE21" s="182"/>
      <c r="AKF21" s="260"/>
      <c r="AKG21" s="182"/>
      <c r="AKH21" s="261"/>
      <c r="AKI21" s="139"/>
      <c r="AKJ21" s="186"/>
      <c r="AKK21" s="139"/>
      <c r="AKO21" s="193" t="n">
        <v>12</v>
      </c>
      <c r="AKP21" s="202" t="n">
        <v>34</v>
      </c>
      <c r="AKU21" s="192"/>
      <c r="AKV21" s="189"/>
      <c r="AKW21" s="189"/>
      <c r="AKX21" s="189"/>
      <c r="AKY21" s="189"/>
      <c r="AKZ21" s="189"/>
      <c r="ALA21" s="189"/>
      <c r="ALB21" s="189"/>
      <c r="ALC21" s="189" t="n">
        <v>302</v>
      </c>
      <c r="ALD21" s="189" t="n">
        <v>341</v>
      </c>
      <c r="ALE21" s="189" t="n">
        <v>1038</v>
      </c>
      <c r="ALF21" s="224" t="n">
        <v>1141</v>
      </c>
      <c r="ALG21" s="227"/>
      <c r="ALH21" s="228"/>
      <c r="ALI21" s="228"/>
      <c r="ALJ21" s="228"/>
      <c r="ALK21" s="228"/>
      <c r="ALL21" s="228"/>
      <c r="ALM21" s="228"/>
      <c r="ALN21" s="228"/>
      <c r="ALO21" s="228"/>
      <c r="ALP21" s="228"/>
      <c r="ALQ21" s="228"/>
      <c r="ALR21" s="228"/>
      <c r="ALS21" s="228"/>
      <c r="ALT21" s="229"/>
      <c r="ALU21" s="236"/>
      <c r="ALV21" s="236"/>
      <c r="ALW21" s="236"/>
      <c r="ALX21" s="236"/>
      <c r="ALY21" s="236"/>
      <c r="ALZ21" s="236"/>
      <c r="AMA21" s="236"/>
      <c r="AMB21" s="236"/>
      <c r="AMC21" s="236"/>
      <c r="AMD21" s="236"/>
      <c r="AME21" s="236"/>
      <c r="AMF21" s="236"/>
      <c r="AMG21" s="236"/>
      <c r="AMH21" s="236"/>
      <c r="AMI21" s="236"/>
      <c r="AMJ21" s="273"/>
    </row>
    <row r="22" s="6" customFormat="true" ht="7.2" hidden="false" customHeight="true" outlineLevel="0" collapsed="false">
      <c r="A22" s="274"/>
      <c r="B22" s="274"/>
      <c r="C22" s="275"/>
      <c r="D22" s="276"/>
      <c r="E22" s="276"/>
      <c r="F22" s="276"/>
      <c r="G22" s="276"/>
      <c r="H22" s="276"/>
      <c r="I22" s="276"/>
      <c r="J22" s="276"/>
      <c r="K22" s="276"/>
      <c r="L22" s="178"/>
      <c r="M22" s="179"/>
      <c r="N22" s="179"/>
      <c r="O22" s="179"/>
      <c r="P22" s="179"/>
      <c r="Q22" s="179"/>
      <c r="R22" s="179"/>
      <c r="S22" s="179"/>
      <c r="T22" s="179"/>
      <c r="U22" s="179"/>
      <c r="V22" s="179"/>
      <c r="W22" s="179"/>
      <c r="X22" s="179"/>
      <c r="Y22" s="181"/>
      <c r="Z22" s="178"/>
      <c r="AA22" s="179"/>
      <c r="AB22" s="175"/>
      <c r="AC22" s="175"/>
      <c r="AD22" s="175"/>
      <c r="AE22" s="180"/>
      <c r="AF22" s="179"/>
      <c r="AG22" s="175"/>
      <c r="AH22" s="175"/>
      <c r="AI22" s="175"/>
      <c r="AJ22" s="175"/>
      <c r="AK22" s="175"/>
      <c r="AL22" s="7"/>
      <c r="AM22" s="277"/>
      <c r="AN22" s="7"/>
      <c r="AO22" s="7"/>
      <c r="AP22" s="278"/>
      <c r="AQ22" s="200"/>
      <c r="AR22" s="182"/>
      <c r="AS22" s="182"/>
      <c r="AT22" s="182"/>
      <c r="AU22" s="182"/>
      <c r="AV22" s="182"/>
      <c r="AW22" s="279"/>
      <c r="AX22" s="280"/>
      <c r="AY22" s="281"/>
      <c r="AZ22" s="281"/>
      <c r="BA22" s="281"/>
      <c r="BB22" s="281"/>
      <c r="BC22" s="281"/>
      <c r="BD22" s="281"/>
      <c r="BE22" s="281"/>
      <c r="BF22" s="281"/>
      <c r="BG22" s="282"/>
      <c r="BH22" s="178"/>
      <c r="BI22" s="179"/>
      <c r="BJ22" s="179"/>
      <c r="BK22" s="179"/>
      <c r="BL22" s="179"/>
      <c r="BM22" s="179"/>
      <c r="BN22" s="179"/>
      <c r="BO22" s="179"/>
      <c r="BP22" s="179"/>
      <c r="BQ22" s="179"/>
      <c r="BR22" s="179"/>
      <c r="BS22" s="181"/>
      <c r="BT22" s="179"/>
      <c r="BU22" s="179"/>
      <c r="BV22" s="179"/>
      <c r="BW22" s="179"/>
      <c r="BX22" s="179"/>
      <c r="BY22" s="179"/>
      <c r="BZ22" s="179"/>
      <c r="CA22" s="179"/>
      <c r="CB22" s="179"/>
      <c r="CC22" s="179"/>
      <c r="CD22" s="179"/>
      <c r="CE22" s="181"/>
      <c r="CF22" s="283"/>
      <c r="CG22" s="283"/>
      <c r="CH22" s="283"/>
      <c r="CI22" s="283"/>
      <c r="CJ22" s="283"/>
      <c r="CK22" s="283"/>
      <c r="CL22" s="283"/>
      <c r="CM22" s="283"/>
      <c r="CN22" s="283"/>
      <c r="CO22" s="283"/>
      <c r="CP22" s="283"/>
      <c r="CQ22" s="284"/>
      <c r="CR22" s="173"/>
      <c r="CS22" s="173"/>
      <c r="CT22" s="173"/>
      <c r="CU22" s="173"/>
      <c r="CV22" s="173"/>
      <c r="CW22" s="173"/>
      <c r="CX22" s="173"/>
      <c r="CY22" s="173"/>
      <c r="CZ22" s="173"/>
      <c r="DA22" s="173"/>
      <c r="DB22" s="173"/>
      <c r="DC22" s="173"/>
      <c r="DD22" s="187"/>
      <c r="DE22" s="173"/>
      <c r="DF22" s="173"/>
      <c r="DG22" s="173"/>
      <c r="DH22" s="173"/>
      <c r="DI22" s="173"/>
      <c r="DJ22" s="173"/>
      <c r="DK22" s="173"/>
      <c r="DL22" s="173"/>
      <c r="DM22" s="173"/>
      <c r="DN22" s="173"/>
      <c r="DO22" s="188"/>
      <c r="DP22" s="285"/>
      <c r="DQ22" s="283"/>
      <c r="DR22" s="283"/>
      <c r="DS22" s="283"/>
      <c r="DT22" s="283"/>
      <c r="DU22" s="283"/>
      <c r="DV22" s="283"/>
      <c r="DW22" s="283"/>
      <c r="DX22" s="283"/>
      <c r="DY22" s="283"/>
      <c r="DZ22" s="283"/>
      <c r="EA22" s="284"/>
      <c r="EB22" s="286"/>
      <c r="EC22" s="286"/>
      <c r="ED22" s="173"/>
      <c r="EE22" s="173"/>
      <c r="EF22" s="173"/>
      <c r="EG22" s="173"/>
      <c r="EH22" s="173"/>
      <c r="EI22" s="173"/>
      <c r="EJ22" s="173"/>
      <c r="EK22" s="173"/>
      <c r="EL22" s="173"/>
      <c r="EM22" s="188"/>
      <c r="EN22" s="275"/>
      <c r="EO22" s="276"/>
      <c r="EP22" s="283"/>
      <c r="EQ22" s="283"/>
      <c r="ER22" s="283"/>
      <c r="ES22" s="283"/>
      <c r="ET22" s="283"/>
      <c r="EU22" s="283"/>
      <c r="EV22" s="283"/>
      <c r="EW22" s="283"/>
      <c r="EX22" s="283"/>
      <c r="EY22" s="284"/>
      <c r="EZ22" s="7"/>
      <c r="FA22" s="7"/>
      <c r="FB22" s="184"/>
      <c r="FC22" s="184"/>
      <c r="FD22" s="184"/>
      <c r="FE22" s="184"/>
      <c r="FF22" s="184"/>
      <c r="FG22" s="184"/>
      <c r="FH22" s="184"/>
      <c r="FI22" s="184"/>
      <c r="FJ22" s="184"/>
      <c r="FK22" s="184"/>
      <c r="FL22" s="184"/>
      <c r="FM22" s="184"/>
      <c r="FN22" s="178"/>
      <c r="FO22" s="175"/>
      <c r="FP22" s="179"/>
      <c r="FQ22" s="175"/>
      <c r="FR22" s="287"/>
      <c r="FS22" s="288"/>
      <c r="FT22" s="288"/>
      <c r="FU22" s="288"/>
      <c r="FV22" s="288"/>
      <c r="FW22" s="288"/>
      <c r="FX22" s="288"/>
      <c r="FY22" s="288"/>
      <c r="FZ22" s="288"/>
      <c r="GA22" s="288"/>
      <c r="GB22" s="288"/>
      <c r="GC22" s="288"/>
      <c r="GD22" s="288"/>
      <c r="GE22" s="288"/>
      <c r="GF22" s="288"/>
      <c r="GG22" s="289"/>
      <c r="GH22" s="179"/>
      <c r="GI22" s="179"/>
      <c r="GJ22" s="179"/>
      <c r="GK22" s="179"/>
      <c r="GL22" s="179"/>
      <c r="GM22" s="179"/>
      <c r="GN22" s="179"/>
      <c r="GO22" s="179"/>
      <c r="GP22" s="179"/>
      <c r="GQ22" s="179"/>
      <c r="GR22" s="179"/>
      <c r="GS22" s="179"/>
      <c r="GT22" s="179"/>
      <c r="GU22" s="179"/>
      <c r="GV22" s="179"/>
      <c r="GW22" s="181"/>
      <c r="GX22" s="290"/>
      <c r="GY22" s="291"/>
      <c r="GZ22" s="292"/>
      <c r="HA22" s="292"/>
      <c r="HB22" s="292"/>
      <c r="HC22" s="292"/>
      <c r="HD22" s="292"/>
      <c r="HE22" s="292"/>
      <c r="HF22" s="292"/>
      <c r="HG22" s="292"/>
      <c r="HH22" s="292"/>
      <c r="HI22" s="292"/>
      <c r="HJ22" s="292"/>
      <c r="HK22" s="293"/>
      <c r="HL22" s="187"/>
      <c r="HM22" s="173"/>
      <c r="HN22" s="173"/>
      <c r="HO22" s="173"/>
      <c r="HP22" s="173"/>
      <c r="HQ22" s="188"/>
      <c r="HR22" s="184"/>
      <c r="HS22" s="184"/>
      <c r="HT22" s="184"/>
      <c r="HU22" s="184"/>
      <c r="HV22" s="184"/>
      <c r="HW22" s="184"/>
      <c r="HX22" s="184"/>
      <c r="HY22" s="184"/>
      <c r="HZ22" s="184"/>
      <c r="IA22" s="184"/>
      <c r="IB22" s="184"/>
      <c r="IC22" s="184"/>
      <c r="ID22" s="184"/>
      <c r="IE22" s="184"/>
      <c r="IF22" s="184"/>
      <c r="IG22" s="184"/>
      <c r="IH22" s="294"/>
      <c r="II22" s="286"/>
      <c r="IJ22" s="286"/>
      <c r="IK22" s="286"/>
      <c r="IL22" s="286"/>
      <c r="IM22" s="286"/>
      <c r="IN22" s="286"/>
      <c r="IO22" s="286"/>
      <c r="IP22" s="286"/>
      <c r="IQ22" s="286"/>
      <c r="IR22" s="286"/>
      <c r="IS22" s="295"/>
      <c r="IT22" s="294"/>
      <c r="IU22" s="286"/>
      <c r="IV22" s="286"/>
      <c r="IW22" s="286"/>
      <c r="IX22" s="286"/>
      <c r="IY22" s="286"/>
      <c r="IZ22" s="286"/>
      <c r="JA22" s="286"/>
      <c r="JB22" s="286"/>
      <c r="JC22" s="286"/>
      <c r="JD22" s="286"/>
      <c r="JE22" s="295"/>
      <c r="JF22" s="187"/>
      <c r="JG22" s="173"/>
      <c r="JH22" s="173"/>
      <c r="JI22" s="173"/>
      <c r="JJ22" s="173"/>
      <c r="JK22" s="173"/>
      <c r="JL22" s="173"/>
      <c r="JM22" s="173"/>
      <c r="JN22" s="173"/>
      <c r="JO22" s="173"/>
      <c r="JP22" s="188"/>
      <c r="JQ22" s="173"/>
      <c r="JR22" s="173"/>
      <c r="JS22" s="173"/>
      <c r="JT22" s="173"/>
      <c r="JU22" s="173"/>
      <c r="JV22" s="173"/>
      <c r="JW22" s="173"/>
      <c r="JX22" s="173"/>
      <c r="JY22" s="173"/>
      <c r="JZ22" s="173"/>
      <c r="KA22" s="173"/>
      <c r="KB22" s="296"/>
      <c r="KC22" s="297"/>
      <c r="KD22" s="297"/>
      <c r="KE22" s="297"/>
      <c r="KF22" s="297"/>
      <c r="KG22" s="297"/>
      <c r="KH22" s="297"/>
      <c r="KI22" s="297"/>
      <c r="KJ22" s="297"/>
      <c r="KK22" s="297"/>
      <c r="KL22" s="297"/>
      <c r="KM22" s="297"/>
      <c r="KN22" s="297"/>
      <c r="KO22" s="297"/>
      <c r="KP22" s="297"/>
      <c r="KQ22" s="297"/>
      <c r="KR22" s="297"/>
      <c r="KS22" s="297"/>
      <c r="KT22" s="297"/>
      <c r="KU22" s="298"/>
      <c r="KV22" s="299"/>
      <c r="KW22" s="300"/>
      <c r="KX22" s="300"/>
      <c r="KY22" s="300"/>
      <c r="KZ22" s="300"/>
      <c r="LA22" s="300"/>
      <c r="LB22" s="300"/>
      <c r="LC22" s="301"/>
      <c r="LD22" s="302"/>
      <c r="LE22" s="303"/>
      <c r="LF22" s="303"/>
      <c r="LG22" s="303"/>
      <c r="LH22" s="303"/>
      <c r="LI22" s="303"/>
      <c r="LJ22" s="303"/>
      <c r="LK22" s="303"/>
      <c r="LL22" s="303"/>
      <c r="LM22" s="303"/>
      <c r="LN22" s="303"/>
      <c r="LO22" s="303"/>
      <c r="LP22" s="303"/>
      <c r="LQ22" s="303"/>
      <c r="LR22" s="303"/>
      <c r="LS22" s="303"/>
      <c r="LT22" s="303"/>
      <c r="LU22" s="303"/>
      <c r="LV22" s="303"/>
      <c r="LW22" s="303"/>
      <c r="LX22" s="303"/>
      <c r="LY22" s="303"/>
      <c r="LZ22" s="303"/>
      <c r="MA22" s="304"/>
      <c r="MB22" s="200"/>
      <c r="MC22" s="182"/>
      <c r="MD22" s="182"/>
      <c r="ME22" s="182"/>
      <c r="MF22" s="182"/>
      <c r="MG22" s="182"/>
      <c r="MH22" s="182"/>
      <c r="MI22" s="182"/>
      <c r="MJ22" s="182"/>
      <c r="MK22" s="182"/>
      <c r="ML22" s="182"/>
      <c r="MM22" s="182"/>
      <c r="MN22" s="182"/>
      <c r="MO22" s="182"/>
      <c r="MP22" s="182"/>
      <c r="MQ22" s="182"/>
      <c r="MR22" s="182"/>
      <c r="MS22" s="182"/>
      <c r="MT22" s="182"/>
      <c r="MU22" s="182"/>
      <c r="MV22" s="182"/>
      <c r="MW22" s="182"/>
      <c r="MX22" s="182"/>
      <c r="MY22" s="182"/>
      <c r="MZ22" s="182"/>
      <c r="NA22" s="182"/>
      <c r="NB22" s="182"/>
      <c r="NC22" s="182"/>
      <c r="ND22" s="182"/>
      <c r="NE22" s="182"/>
      <c r="NF22" s="182"/>
      <c r="NG22" s="182"/>
      <c r="NH22" s="182"/>
      <c r="NI22" s="201"/>
      <c r="NJ22" s="305"/>
      <c r="NK22" s="306"/>
      <c r="NL22" s="307"/>
      <c r="NM22" s="307"/>
      <c r="NN22" s="307"/>
      <c r="NO22" s="307"/>
      <c r="NP22" s="307"/>
      <c r="NQ22" s="307"/>
      <c r="NR22" s="307"/>
      <c r="NS22" s="307"/>
      <c r="NT22" s="308"/>
      <c r="NU22" s="193"/>
      <c r="NV22" s="249"/>
      <c r="NW22" s="249"/>
      <c r="NX22" s="193"/>
      <c r="NY22" s="249"/>
      <c r="NZ22" s="309"/>
      <c r="OA22" s="309"/>
      <c r="OB22" s="309"/>
      <c r="OC22" s="309"/>
      <c r="OD22" s="309"/>
      <c r="OE22" s="309"/>
      <c r="OF22" s="309"/>
      <c r="OG22" s="309"/>
      <c r="OH22" s="193"/>
      <c r="OI22" s="249"/>
      <c r="OJ22" s="259"/>
      <c r="OK22" s="310"/>
      <c r="OL22" s="311"/>
      <c r="OM22" s="312"/>
      <c r="ON22" s="312"/>
      <c r="OO22" s="312"/>
      <c r="OP22" s="313"/>
      <c r="OQ22" s="312"/>
      <c r="OR22" s="312"/>
      <c r="OS22" s="312"/>
      <c r="OT22" s="312"/>
      <c r="OU22" s="312"/>
      <c r="OV22" s="312"/>
      <c r="OW22" s="312"/>
      <c r="OX22" s="314"/>
      <c r="OY22" s="315"/>
      <c r="OZ22" s="315"/>
      <c r="PA22" s="315"/>
      <c r="PB22" s="315"/>
      <c r="PC22" s="315"/>
      <c r="PD22" s="315"/>
      <c r="PE22" s="315"/>
      <c r="PF22" s="315"/>
      <c r="PG22" s="315"/>
      <c r="PH22" s="315"/>
      <c r="PI22" s="315"/>
      <c r="PJ22" s="315"/>
      <c r="PK22" s="315"/>
      <c r="PL22" s="315"/>
      <c r="PM22" s="315"/>
      <c r="PN22" s="315"/>
      <c r="PO22" s="316"/>
      <c r="PP22" s="317"/>
      <c r="PQ22" s="318"/>
      <c r="PR22" s="319"/>
      <c r="PS22" s="315"/>
      <c r="PT22" s="315"/>
      <c r="PU22" s="315"/>
      <c r="PV22" s="315"/>
      <c r="PW22" s="315"/>
      <c r="PX22" s="315"/>
      <c r="PY22" s="315"/>
      <c r="PZ22" s="315"/>
      <c r="QA22" s="315"/>
      <c r="QB22" s="315"/>
      <c r="QC22" s="315"/>
      <c r="QD22" s="320"/>
      <c r="QE22" s="194"/>
      <c r="QF22" s="176"/>
      <c r="QG22" s="176"/>
      <c r="QH22" s="176"/>
      <c r="QI22" s="176"/>
      <c r="QJ22" s="176"/>
      <c r="QK22" s="176"/>
      <c r="QL22" s="176"/>
      <c r="QM22" s="176"/>
      <c r="QN22" s="176"/>
      <c r="QO22" s="176"/>
      <c r="QP22" s="177"/>
      <c r="QQ22" s="321"/>
      <c r="QR22" s="322"/>
      <c r="QS22" s="322"/>
      <c r="QT22" s="322"/>
      <c r="QU22" s="322"/>
      <c r="QV22" s="322"/>
      <c r="QW22" s="322"/>
      <c r="QX22" s="322"/>
      <c r="QY22" s="322"/>
      <c r="QZ22" s="322"/>
      <c r="RA22" s="322"/>
      <c r="RB22" s="322"/>
      <c r="RC22" s="322"/>
      <c r="RD22" s="322"/>
      <c r="RE22" s="322"/>
      <c r="RF22" s="323"/>
      <c r="RG22" s="250"/>
      <c r="RH22" s="251"/>
      <c r="RI22" s="251"/>
      <c r="RJ22" s="251"/>
      <c r="RK22" s="251"/>
      <c r="RL22" s="251"/>
      <c r="RM22" s="251"/>
      <c r="RN22" s="251"/>
      <c r="RO22" s="251"/>
      <c r="RP22" s="251"/>
      <c r="RQ22" s="251"/>
      <c r="RR22" s="251"/>
      <c r="RS22" s="251"/>
      <c r="RT22" s="251"/>
      <c r="RU22" s="251"/>
      <c r="RV22" s="251"/>
      <c r="RW22" s="251"/>
      <c r="RX22" s="251"/>
      <c r="RY22" s="251"/>
      <c r="RZ22" s="252"/>
      <c r="SH22" s="172"/>
      <c r="SI22" s="172"/>
      <c r="SM22" s="324"/>
      <c r="SN22" s="324"/>
      <c r="SS22" s="139"/>
      <c r="ST22" s="324"/>
      <c r="SU22" s="324"/>
      <c r="SV22" s="324"/>
      <c r="SW22" s="324"/>
      <c r="SX22" s="324"/>
      <c r="SY22" s="324"/>
      <c r="SZ22" s="324"/>
      <c r="TA22" s="324"/>
      <c r="TB22" s="324"/>
      <c r="TC22" s="324"/>
      <c r="TD22" s="324"/>
      <c r="TE22" s="324"/>
      <c r="TF22" s="324"/>
      <c r="TG22" s="324"/>
      <c r="TH22" s="324"/>
      <c r="TI22" s="324"/>
      <c r="TJ22" s="324"/>
      <c r="TT22" s="325"/>
      <c r="TU22" s="326"/>
      <c r="UL22" s="327"/>
      <c r="UV22" s="328"/>
      <c r="VV22" s="325"/>
      <c r="VY22" s="329"/>
      <c r="WY22" s="325"/>
      <c r="XC22" s="145"/>
      <c r="XD22" s="146"/>
      <c r="XE22" s="146"/>
      <c r="XF22" s="146"/>
      <c r="XG22" s="146"/>
      <c r="XH22" s="146"/>
      <c r="XI22" s="146"/>
      <c r="XJ22" s="146"/>
      <c r="XK22" s="146"/>
      <c r="XL22" s="146"/>
      <c r="XM22" s="146"/>
      <c r="XN22" s="146"/>
      <c r="XO22" s="146"/>
      <c r="XP22" s="146"/>
      <c r="XQ22" s="146"/>
      <c r="XR22" s="146"/>
      <c r="XS22" s="146"/>
      <c r="XT22" s="146"/>
      <c r="XU22" s="146"/>
      <c r="XV22" s="330"/>
      <c r="XW22" s="146"/>
      <c r="XX22" s="146"/>
      <c r="XY22" s="146"/>
      <c r="XZ22" s="146"/>
      <c r="YA22" s="146"/>
      <c r="YB22" s="146"/>
      <c r="YC22" s="146"/>
      <c r="YD22" s="146"/>
      <c r="YE22" s="146"/>
      <c r="YF22" s="329"/>
      <c r="YG22" s="146"/>
      <c r="YH22" s="146"/>
      <c r="YI22" s="146"/>
      <c r="YJ22" s="146"/>
      <c r="YK22" s="146"/>
      <c r="YL22" s="146"/>
      <c r="YM22" s="146"/>
      <c r="YN22" s="146"/>
      <c r="YO22" s="146"/>
      <c r="YP22" s="146"/>
      <c r="YQ22" s="146"/>
      <c r="YR22" s="146"/>
      <c r="YS22" s="146"/>
      <c r="YT22" s="146"/>
      <c r="YU22" s="146"/>
      <c r="YV22" s="146"/>
      <c r="YW22" s="146"/>
      <c r="YX22" s="146"/>
      <c r="YY22" s="146"/>
      <c r="YZ22" s="329"/>
      <c r="ZA22" s="146"/>
      <c r="ZB22" s="146"/>
      <c r="ZC22" s="146"/>
      <c r="ZD22" s="146"/>
      <c r="ZE22" s="146"/>
      <c r="ZF22" s="146"/>
      <c r="ZG22" s="146"/>
      <c r="ZH22" s="146"/>
      <c r="ZI22" s="146"/>
      <c r="ZJ22" s="146"/>
      <c r="ZK22" s="139"/>
      <c r="ZL22" s="172"/>
      <c r="ZM22" s="331"/>
      <c r="ZN22" s="332"/>
      <c r="ZO22" s="296"/>
      <c r="ZP22" s="297"/>
      <c r="ZQ22" s="297"/>
      <c r="ZR22" s="297"/>
      <c r="ZS22" s="333"/>
      <c r="ZT22" s="334"/>
      <c r="ZU22" s="334"/>
      <c r="ZV22" s="334"/>
      <c r="ZW22" s="335"/>
      <c r="ZX22" s="335"/>
      <c r="ZY22" s="335"/>
      <c r="ZZ22" s="335"/>
      <c r="AAA22" s="335"/>
      <c r="AAB22" s="335"/>
      <c r="AAC22" s="335"/>
      <c r="AAD22" s="335"/>
      <c r="AAE22" s="335"/>
      <c r="AAF22" s="335"/>
      <c r="AAG22" s="335"/>
      <c r="AAH22" s="335"/>
      <c r="AAI22" s="335"/>
      <c r="AAJ22" s="335"/>
      <c r="AAK22" s="335"/>
      <c r="AAL22" s="335"/>
      <c r="AAM22" s="335"/>
      <c r="AAN22" s="335"/>
      <c r="AAO22" s="335"/>
      <c r="AAP22" s="335"/>
      <c r="AAQ22" s="336"/>
      <c r="AAR22" s="337"/>
      <c r="AAS22" s="338"/>
      <c r="AAT22" s="338"/>
      <c r="AAU22" s="338"/>
      <c r="AAV22" s="212"/>
      <c r="AAW22" s="297"/>
      <c r="AAX22" s="297"/>
      <c r="AAY22" s="297"/>
      <c r="AAZ22" s="297"/>
      <c r="ABA22" s="297"/>
      <c r="ABB22" s="297"/>
      <c r="ABC22" s="297"/>
      <c r="ABD22" s="297"/>
      <c r="ABE22" s="297"/>
      <c r="ABF22" s="297"/>
      <c r="ABG22" s="298"/>
      <c r="ABH22" s="297"/>
      <c r="ABI22" s="297"/>
      <c r="ABJ22" s="297"/>
      <c r="ABK22" s="297"/>
      <c r="ABL22" s="297"/>
      <c r="ABM22" s="297"/>
      <c r="ABN22" s="297"/>
      <c r="ABO22" s="297"/>
      <c r="ABP22" s="297"/>
      <c r="ABQ22" s="297"/>
      <c r="ABR22" s="297"/>
      <c r="ABS22" s="298"/>
      <c r="ABT22" s="297"/>
      <c r="ABU22" s="297"/>
      <c r="ABV22" s="298"/>
      <c r="ABW22" s="296"/>
      <c r="ABX22" s="297"/>
      <c r="ABY22" s="297"/>
      <c r="ABZ22" s="334"/>
      <c r="ACA22" s="297"/>
      <c r="ACB22" s="297"/>
      <c r="ACC22" s="297"/>
      <c r="ACD22" s="297"/>
      <c r="ACE22" s="297"/>
      <c r="ACF22" s="297"/>
      <c r="ACG22" s="297"/>
      <c r="ACH22" s="298"/>
      <c r="ACI22" s="339"/>
      <c r="ACJ22" s="146"/>
      <c r="ACK22" s="146"/>
      <c r="ACL22" s="146"/>
      <c r="ACM22" s="146"/>
      <c r="ACN22" s="146"/>
      <c r="ACO22" s="146"/>
      <c r="ACP22" s="146"/>
      <c r="ACQ22" s="146"/>
      <c r="ACR22" s="146"/>
      <c r="ACS22" s="146"/>
      <c r="ACT22" s="146"/>
      <c r="ACU22" s="146"/>
      <c r="ACV22" s="146"/>
      <c r="ACW22" s="146"/>
      <c r="ACX22" s="146"/>
      <c r="ACY22" s="146"/>
      <c r="ACZ22" s="146"/>
      <c r="ADA22" s="146"/>
      <c r="ADB22" s="146"/>
      <c r="ADC22" s="146"/>
      <c r="ADD22" s="146"/>
      <c r="ADE22" s="146"/>
      <c r="ADF22" s="146"/>
      <c r="ADG22" s="146"/>
      <c r="ADH22" s="146"/>
      <c r="ADI22" s="146"/>
      <c r="ADJ22" s="155"/>
      <c r="ADK22" s="296"/>
      <c r="ADL22" s="297"/>
      <c r="ADM22" s="297"/>
      <c r="ADN22" s="297"/>
      <c r="ADO22" s="297"/>
      <c r="ADP22" s="298"/>
      <c r="ADQ22" s="296"/>
      <c r="ADR22" s="297"/>
      <c r="ADS22" s="297"/>
      <c r="ADT22" s="296"/>
      <c r="ADU22" s="297"/>
      <c r="ADV22" s="298"/>
      <c r="ADW22" s="340"/>
      <c r="ADX22" s="341"/>
      <c r="ADY22" s="341"/>
      <c r="ADZ22" s="341"/>
      <c r="AEA22" s="341"/>
      <c r="AEB22" s="341"/>
      <c r="AEC22" s="341"/>
      <c r="AED22" s="341"/>
      <c r="AEE22" s="341"/>
      <c r="AEF22" s="342"/>
      <c r="AEG22" s="296"/>
      <c r="AEH22" s="297"/>
      <c r="AEI22" s="297"/>
      <c r="AEJ22" s="296"/>
      <c r="AEK22" s="297"/>
      <c r="AEL22" s="297"/>
      <c r="AEM22" s="297"/>
      <c r="AEN22" s="296"/>
      <c r="AEO22" s="298"/>
      <c r="AEP22" s="321"/>
      <c r="AEQ22" s="322"/>
      <c r="AER22" s="322"/>
      <c r="AES22" s="322"/>
      <c r="AET22" s="322"/>
      <c r="AEU22" s="322"/>
      <c r="AEV22" s="322"/>
      <c r="AEW22" s="322"/>
      <c r="AEX22" s="323"/>
      <c r="AEY22" s="343"/>
      <c r="AEZ22" s="344"/>
      <c r="AFA22" s="344"/>
      <c r="AFB22" s="345"/>
      <c r="AFC22" s="346"/>
      <c r="AFD22" s="347"/>
      <c r="AFE22" s="347"/>
      <c r="AFF22" s="347"/>
      <c r="AFG22" s="347"/>
      <c r="AFH22" s="347"/>
      <c r="AFI22" s="347"/>
      <c r="AFJ22" s="348"/>
      <c r="AFK22" s="349"/>
      <c r="AFL22" s="349"/>
      <c r="AFM22" s="349"/>
      <c r="AFN22" s="349"/>
      <c r="AFO22" s="349"/>
      <c r="AFP22" s="349"/>
      <c r="AFQ22" s="349"/>
      <c r="AFR22" s="349"/>
      <c r="AFS22" s="350"/>
      <c r="AFT22" s="349"/>
      <c r="AFU22" s="349"/>
      <c r="AFV22" s="349"/>
      <c r="AFW22" s="349"/>
      <c r="AFX22" s="351"/>
      <c r="AFY22" s="352"/>
      <c r="AFZ22" s="349"/>
      <c r="AGA22" s="349"/>
      <c r="AGB22" s="349"/>
      <c r="AGC22" s="349"/>
      <c r="AGD22" s="349"/>
      <c r="AGE22" s="349"/>
      <c r="AGF22" s="349"/>
      <c r="AGG22" s="349"/>
      <c r="AGH22" s="349"/>
      <c r="AGI22" s="349"/>
      <c r="AGJ22" s="349"/>
      <c r="AGK22" s="353"/>
      <c r="AGL22" s="350"/>
      <c r="AGM22" s="353"/>
      <c r="AGN22" s="354"/>
      <c r="AGO22" s="354"/>
      <c r="AGP22" s="354"/>
      <c r="AGQ22" s="355"/>
      <c r="AGR22" s="356"/>
      <c r="AGS22" s="352"/>
      <c r="AGT22" s="349"/>
      <c r="AGU22" s="349"/>
      <c r="AGV22" s="349"/>
      <c r="AGW22" s="349"/>
      <c r="AGX22" s="349"/>
      <c r="AGY22" s="349"/>
      <c r="AGZ22" s="353"/>
      <c r="AHA22" s="353"/>
      <c r="AHB22" s="353"/>
      <c r="AHC22" s="353"/>
      <c r="AHD22" s="353"/>
      <c r="AHE22" s="353"/>
      <c r="AHF22" s="353"/>
      <c r="AHG22" s="353"/>
      <c r="AHH22" s="349"/>
      <c r="AHI22" s="349"/>
      <c r="AHJ22" s="349"/>
      <c r="AHK22" s="349"/>
      <c r="AHL22" s="349"/>
      <c r="AHM22" s="349"/>
      <c r="AHN22" s="352"/>
      <c r="AHO22" s="349"/>
      <c r="AHP22" s="349"/>
      <c r="AHQ22" s="349"/>
      <c r="AHR22" s="349"/>
      <c r="AHS22" s="349"/>
      <c r="AHT22" s="349"/>
      <c r="AHU22" s="349"/>
      <c r="AHV22" s="349"/>
      <c r="AHW22" s="349"/>
      <c r="AHX22" s="349"/>
      <c r="AHY22" s="349"/>
      <c r="AHZ22" s="349"/>
      <c r="AIA22" s="349"/>
      <c r="AIB22" s="349"/>
      <c r="AIC22" s="349"/>
      <c r="AID22" s="349"/>
      <c r="AIE22" s="349"/>
      <c r="AIF22" s="349"/>
      <c r="AIG22" s="349"/>
      <c r="AIH22" s="349"/>
      <c r="AII22" s="349"/>
      <c r="AIJ22" s="352"/>
      <c r="AIK22" s="351"/>
      <c r="AIL22" s="334"/>
      <c r="AIM22" s="334"/>
      <c r="AIN22" s="334"/>
      <c r="AIO22" s="334"/>
      <c r="AIP22" s="334"/>
      <c r="AIQ22" s="334"/>
      <c r="AIR22" s="334"/>
      <c r="AIS22" s="334"/>
      <c r="AIT22" s="334"/>
      <c r="AIU22" s="334"/>
      <c r="AIV22" s="334"/>
      <c r="AIW22" s="357"/>
      <c r="AIX22" s="139"/>
      <c r="AIY22" s="172"/>
      <c r="AIZ22" s="172"/>
      <c r="AJA22" s="354"/>
      <c r="AJB22" s="354"/>
      <c r="AJC22" s="172"/>
      <c r="AJD22" s="172"/>
      <c r="AJE22" s="172"/>
      <c r="AJF22" s="172"/>
      <c r="AJG22" s="172"/>
      <c r="AJH22" s="172"/>
      <c r="AJI22" s="172"/>
      <c r="AJJ22" s="172"/>
      <c r="AJK22" s="172"/>
      <c r="AJL22" s="172"/>
      <c r="AJM22" s="172"/>
      <c r="AJN22" s="172"/>
      <c r="AJO22" s="172"/>
      <c r="AJP22" s="172"/>
      <c r="AJQ22" s="172"/>
      <c r="AJR22" s="172"/>
      <c r="AJS22" s="172"/>
      <c r="AJT22" s="172"/>
      <c r="AJU22" s="172"/>
      <c r="AJV22" s="172"/>
      <c r="AJW22" s="172"/>
      <c r="AJX22" s="172"/>
      <c r="AJY22" s="172"/>
      <c r="AJZ22" s="172"/>
      <c r="AKA22" s="172"/>
      <c r="AKB22" s="358"/>
      <c r="AKC22" s="186"/>
      <c r="AKD22" s="200"/>
      <c r="AKE22" s="182"/>
      <c r="AKF22" s="182"/>
      <c r="AKG22" s="182"/>
      <c r="AKH22" s="201"/>
      <c r="AKI22" s="358"/>
      <c r="AKJ22" s="186"/>
      <c r="AKK22" s="358"/>
      <c r="AKL22" s="172"/>
      <c r="AKM22" s="172"/>
      <c r="AKN22" s="172"/>
      <c r="AKO22" s="172"/>
      <c r="AKP22" s="186"/>
      <c r="AKQ22" s="172"/>
      <c r="AKR22" s="172"/>
      <c r="AKS22" s="172"/>
      <c r="AKT22" s="172"/>
      <c r="AKU22" s="352"/>
      <c r="AKV22" s="349"/>
      <c r="AKW22" s="349"/>
      <c r="AKX22" s="349"/>
      <c r="AKY22" s="189"/>
      <c r="AKZ22" s="189"/>
      <c r="ALA22" s="189"/>
      <c r="ALB22" s="189"/>
      <c r="ALC22" s="349"/>
      <c r="ALD22" s="349"/>
      <c r="ALE22" s="349"/>
      <c r="ALF22" s="351"/>
      <c r="ALG22" s="359"/>
      <c r="ALH22" s="360"/>
      <c r="ALI22" s="360"/>
      <c r="ALJ22" s="360"/>
      <c r="ALK22" s="360"/>
      <c r="ALL22" s="360"/>
      <c r="ALM22" s="360"/>
      <c r="ALN22" s="360"/>
      <c r="ALO22" s="360"/>
      <c r="ALP22" s="360"/>
      <c r="ALQ22" s="360"/>
      <c r="ALR22" s="360"/>
      <c r="ALS22" s="360"/>
      <c r="ALT22" s="361"/>
      <c r="ALU22" s="349"/>
      <c r="ALV22" s="349"/>
      <c r="ALW22" s="349"/>
      <c r="ALX22" s="349"/>
      <c r="ALY22" s="349"/>
      <c r="ALZ22" s="349"/>
      <c r="AMA22" s="349"/>
      <c r="AMB22" s="349"/>
      <c r="AMC22" s="349"/>
      <c r="AMD22" s="349"/>
      <c r="AME22" s="349"/>
      <c r="AMF22" s="349"/>
      <c r="AMG22" s="349"/>
      <c r="AMH22" s="349"/>
      <c r="AMI22" s="349"/>
      <c r="AMJ22" s="362"/>
    </row>
    <row r="23" customFormat="false" ht="108" hidden="false" customHeight="true" outlineLevel="0" collapsed="false">
      <c r="A23" s="363" t="s">
        <v>514</v>
      </c>
      <c r="B23" s="364" t="s">
        <v>515</v>
      </c>
      <c r="C23" s="365" t="s">
        <v>516</v>
      </c>
      <c r="D23" s="366" t="s">
        <v>517</v>
      </c>
      <c r="E23" s="366" t="s">
        <v>518</v>
      </c>
      <c r="F23" s="367" t="s">
        <v>519</v>
      </c>
      <c r="G23" s="367" t="s">
        <v>520</v>
      </c>
      <c r="H23" s="366" t="s">
        <v>521</v>
      </c>
      <c r="I23" s="366" t="s">
        <v>522</v>
      </c>
      <c r="J23" s="366" t="s">
        <v>523</v>
      </c>
      <c r="K23" s="368" t="s">
        <v>524</v>
      </c>
      <c r="L23" s="365" t="s">
        <v>525</v>
      </c>
      <c r="M23" s="366" t="s">
        <v>526</v>
      </c>
      <c r="N23" s="366" t="s">
        <v>527</v>
      </c>
      <c r="O23" s="366" t="s">
        <v>528</v>
      </c>
      <c r="P23" s="366" t="s">
        <v>529</v>
      </c>
      <c r="Q23" s="366" t="s">
        <v>530</v>
      </c>
      <c r="R23" s="366" t="s">
        <v>531</v>
      </c>
      <c r="S23" s="366" t="s">
        <v>532</v>
      </c>
      <c r="T23" s="366" t="s">
        <v>533</v>
      </c>
      <c r="U23" s="366" t="s">
        <v>534</v>
      </c>
      <c r="V23" s="366" t="s">
        <v>535</v>
      </c>
      <c r="W23" s="366" t="s">
        <v>536</v>
      </c>
      <c r="X23" s="366" t="s">
        <v>537</v>
      </c>
      <c r="Y23" s="369" t="s">
        <v>538</v>
      </c>
      <c r="Z23" s="365" t="s">
        <v>539</v>
      </c>
      <c r="AA23" s="366" t="s">
        <v>540</v>
      </c>
      <c r="AB23" s="366" t="s">
        <v>541</v>
      </c>
      <c r="AC23" s="366" t="s">
        <v>542</v>
      </c>
      <c r="AD23" s="366" t="s">
        <v>543</v>
      </c>
      <c r="AE23" s="370" t="s">
        <v>544</v>
      </c>
      <c r="AF23" s="366" t="s">
        <v>545</v>
      </c>
      <c r="AG23" s="366" t="s">
        <v>546</v>
      </c>
      <c r="AH23" s="366" t="s">
        <v>547</v>
      </c>
      <c r="AI23" s="366" t="s">
        <v>548</v>
      </c>
      <c r="AJ23" s="366" t="s">
        <v>549</v>
      </c>
      <c r="AK23" s="366" t="s">
        <v>550</v>
      </c>
      <c r="AL23" s="366" t="s">
        <v>551</v>
      </c>
      <c r="AM23" s="366" t="s">
        <v>552</v>
      </c>
      <c r="AN23" s="366" t="s">
        <v>553</v>
      </c>
      <c r="AO23" s="366" t="s">
        <v>554</v>
      </c>
      <c r="AP23" s="369" t="s">
        <v>555</v>
      </c>
      <c r="AQ23" s="365" t="s">
        <v>556</v>
      </c>
      <c r="AR23" s="366" t="s">
        <v>557</v>
      </c>
      <c r="AS23" s="366" t="s">
        <v>558</v>
      </c>
      <c r="AT23" s="366" t="s">
        <v>559</v>
      </c>
      <c r="AU23" s="366" t="s">
        <v>560</v>
      </c>
      <c r="AV23" s="366" t="s">
        <v>561</v>
      </c>
      <c r="AW23" s="369" t="s">
        <v>562</v>
      </c>
      <c r="AX23" s="365" t="s">
        <v>563</v>
      </c>
      <c r="AY23" s="366" t="s">
        <v>564</v>
      </c>
      <c r="AZ23" s="366" t="s">
        <v>565</v>
      </c>
      <c r="BA23" s="366" t="s">
        <v>566</v>
      </c>
      <c r="BB23" s="366" t="s">
        <v>567</v>
      </c>
      <c r="BC23" s="366" t="s">
        <v>568</v>
      </c>
      <c r="BD23" s="366" t="s">
        <v>569</v>
      </c>
      <c r="BE23" s="366" t="s">
        <v>570</v>
      </c>
      <c r="BF23" s="366" t="s">
        <v>571</v>
      </c>
      <c r="BG23" s="369" t="s">
        <v>572</v>
      </c>
      <c r="BH23" s="365" t="s">
        <v>573</v>
      </c>
      <c r="BI23" s="366" t="s">
        <v>574</v>
      </c>
      <c r="BJ23" s="366" t="s">
        <v>575</v>
      </c>
      <c r="BK23" s="366" t="s">
        <v>576</v>
      </c>
      <c r="BL23" s="366" t="s">
        <v>577</v>
      </c>
      <c r="BM23" s="366" t="s">
        <v>578</v>
      </c>
      <c r="BN23" s="366" t="s">
        <v>579</v>
      </c>
      <c r="BO23" s="366" t="s">
        <v>580</v>
      </c>
      <c r="BP23" s="366" t="s">
        <v>581</v>
      </c>
      <c r="BQ23" s="366" t="s">
        <v>582</v>
      </c>
      <c r="BR23" s="366" t="s">
        <v>583</v>
      </c>
      <c r="BS23" s="369" t="s">
        <v>584</v>
      </c>
      <c r="BT23" s="371" t="s">
        <v>585</v>
      </c>
      <c r="BU23" s="366" t="s">
        <v>586</v>
      </c>
      <c r="BV23" s="366" t="s">
        <v>587</v>
      </c>
      <c r="BW23" s="366" t="s">
        <v>588</v>
      </c>
      <c r="BX23" s="366" t="s">
        <v>589</v>
      </c>
      <c r="BY23" s="366" t="s">
        <v>590</v>
      </c>
      <c r="BZ23" s="366" t="s">
        <v>591</v>
      </c>
      <c r="CA23" s="366" t="s">
        <v>592</v>
      </c>
      <c r="CB23" s="366" t="s">
        <v>593</v>
      </c>
      <c r="CC23" s="366" t="s">
        <v>594</v>
      </c>
      <c r="CD23" s="366" t="s">
        <v>595</v>
      </c>
      <c r="CE23" s="369" t="s">
        <v>596</v>
      </c>
      <c r="CF23" s="365" t="s">
        <v>597</v>
      </c>
      <c r="CG23" s="366" t="s">
        <v>598</v>
      </c>
      <c r="CH23" s="366" t="s">
        <v>599</v>
      </c>
      <c r="CI23" s="366" t="s">
        <v>600</v>
      </c>
      <c r="CJ23" s="366" t="s">
        <v>601</v>
      </c>
      <c r="CK23" s="366" t="s">
        <v>602</v>
      </c>
      <c r="CL23" s="366" t="s">
        <v>603</v>
      </c>
      <c r="CM23" s="366" t="s">
        <v>604</v>
      </c>
      <c r="CN23" s="366" t="s">
        <v>605</v>
      </c>
      <c r="CO23" s="366" t="s">
        <v>606</v>
      </c>
      <c r="CP23" s="366" t="s">
        <v>607</v>
      </c>
      <c r="CQ23" s="369" t="s">
        <v>608</v>
      </c>
      <c r="CR23" s="366" t="s">
        <v>609</v>
      </c>
      <c r="CS23" s="366" t="s">
        <v>610</v>
      </c>
      <c r="CT23" s="366" t="s">
        <v>611</v>
      </c>
      <c r="CU23" s="366" t="s">
        <v>612</v>
      </c>
      <c r="CV23" s="366" t="s">
        <v>613</v>
      </c>
      <c r="CW23" s="366" t="s">
        <v>614</v>
      </c>
      <c r="CX23" s="366" t="s">
        <v>615</v>
      </c>
      <c r="CY23" s="366" t="s">
        <v>616</v>
      </c>
      <c r="CZ23" s="366" t="s">
        <v>617</v>
      </c>
      <c r="DA23" s="366" t="s">
        <v>618</v>
      </c>
      <c r="DB23" s="366" t="s">
        <v>619</v>
      </c>
      <c r="DC23" s="368" t="s">
        <v>620</v>
      </c>
      <c r="DD23" s="365" t="s">
        <v>621</v>
      </c>
      <c r="DE23" s="366" t="s">
        <v>622</v>
      </c>
      <c r="DF23" s="366" t="s">
        <v>623</v>
      </c>
      <c r="DG23" s="366" t="s">
        <v>624</v>
      </c>
      <c r="DH23" s="366" t="s">
        <v>625</v>
      </c>
      <c r="DI23" s="366" t="s">
        <v>626</v>
      </c>
      <c r="DJ23" s="366" t="s">
        <v>627</v>
      </c>
      <c r="DK23" s="366" t="s">
        <v>628</v>
      </c>
      <c r="DL23" s="366" t="s">
        <v>629</v>
      </c>
      <c r="DM23" s="366" t="s">
        <v>630</v>
      </c>
      <c r="DN23" s="366" t="s">
        <v>631</v>
      </c>
      <c r="DO23" s="368" t="s">
        <v>632</v>
      </c>
      <c r="DP23" s="365" t="s">
        <v>633</v>
      </c>
      <c r="DQ23" s="366" t="s">
        <v>634</v>
      </c>
      <c r="DR23" s="366" t="s">
        <v>635</v>
      </c>
      <c r="DS23" s="366" t="s">
        <v>636</v>
      </c>
      <c r="DT23" s="366" t="s">
        <v>637</v>
      </c>
      <c r="DU23" s="366" t="s">
        <v>638</v>
      </c>
      <c r="DV23" s="366" t="s">
        <v>639</v>
      </c>
      <c r="DW23" s="366" t="s">
        <v>640</v>
      </c>
      <c r="DX23" s="366" t="s">
        <v>641</v>
      </c>
      <c r="DY23" s="366" t="s">
        <v>642</v>
      </c>
      <c r="DZ23" s="366" t="s">
        <v>643</v>
      </c>
      <c r="EA23" s="369" t="s">
        <v>644</v>
      </c>
      <c r="EB23" s="365" t="s">
        <v>645</v>
      </c>
      <c r="EC23" s="366" t="s">
        <v>646</v>
      </c>
      <c r="ED23" s="366" t="s">
        <v>647</v>
      </c>
      <c r="EE23" s="366" t="s">
        <v>648</v>
      </c>
      <c r="EF23" s="366" t="s">
        <v>649</v>
      </c>
      <c r="EG23" s="366" t="s">
        <v>650</v>
      </c>
      <c r="EH23" s="366" t="s">
        <v>651</v>
      </c>
      <c r="EI23" s="366" t="s">
        <v>652</v>
      </c>
      <c r="EJ23" s="366" t="s">
        <v>653</v>
      </c>
      <c r="EK23" s="366" t="s">
        <v>654</v>
      </c>
      <c r="EL23" s="366" t="s">
        <v>655</v>
      </c>
      <c r="EM23" s="369" t="s">
        <v>656</v>
      </c>
      <c r="EN23" s="365" t="s">
        <v>657</v>
      </c>
      <c r="EO23" s="366" t="s">
        <v>658</v>
      </c>
      <c r="EP23" s="366" t="s">
        <v>659</v>
      </c>
      <c r="EQ23" s="366" t="s">
        <v>660</v>
      </c>
      <c r="ER23" s="366" t="s">
        <v>661</v>
      </c>
      <c r="ES23" s="366" t="s">
        <v>662</v>
      </c>
      <c r="ET23" s="366" t="s">
        <v>663</v>
      </c>
      <c r="EU23" s="366" t="s">
        <v>664</v>
      </c>
      <c r="EV23" s="366" t="s">
        <v>665</v>
      </c>
      <c r="EW23" s="366" t="s">
        <v>666</v>
      </c>
      <c r="EX23" s="366" t="s">
        <v>667</v>
      </c>
      <c r="EY23" s="369" t="s">
        <v>668</v>
      </c>
      <c r="EZ23" s="365" t="s">
        <v>669</v>
      </c>
      <c r="FA23" s="366" t="s">
        <v>670</v>
      </c>
      <c r="FB23" s="366" t="s">
        <v>671</v>
      </c>
      <c r="FC23" s="366" t="s">
        <v>672</v>
      </c>
      <c r="FD23" s="366" t="s">
        <v>673</v>
      </c>
      <c r="FE23" s="366" t="s">
        <v>674</v>
      </c>
      <c r="FF23" s="366" t="s">
        <v>675</v>
      </c>
      <c r="FG23" s="366" t="s">
        <v>676</v>
      </c>
      <c r="FH23" s="366" t="s">
        <v>677</v>
      </c>
      <c r="FI23" s="366" t="s">
        <v>678</v>
      </c>
      <c r="FJ23" s="366" t="s">
        <v>679</v>
      </c>
      <c r="FK23" s="366" t="s">
        <v>680</v>
      </c>
      <c r="FL23" s="366" t="s">
        <v>681</v>
      </c>
      <c r="FM23" s="368" t="s">
        <v>682</v>
      </c>
      <c r="FN23" s="365" t="s">
        <v>683</v>
      </c>
      <c r="FO23" s="372" t="s">
        <v>675</v>
      </c>
      <c r="FP23" s="366" t="s">
        <v>684</v>
      </c>
      <c r="FQ23" s="373" t="s">
        <v>676</v>
      </c>
      <c r="FR23" s="366" t="s">
        <v>685</v>
      </c>
      <c r="FS23" s="366" t="s">
        <v>686</v>
      </c>
      <c r="FT23" s="366" t="s">
        <v>687</v>
      </c>
      <c r="FU23" s="366" t="s">
        <v>688</v>
      </c>
      <c r="FV23" s="366" t="s">
        <v>689</v>
      </c>
      <c r="FW23" s="366" t="s">
        <v>690</v>
      </c>
      <c r="FX23" s="366" t="s">
        <v>691</v>
      </c>
      <c r="FY23" s="366" t="s">
        <v>692</v>
      </c>
      <c r="FZ23" s="366" t="s">
        <v>693</v>
      </c>
      <c r="GA23" s="366" t="s">
        <v>694</v>
      </c>
      <c r="GB23" s="366" t="s">
        <v>695</v>
      </c>
      <c r="GC23" s="366" t="s">
        <v>696</v>
      </c>
      <c r="GD23" s="366" t="s">
        <v>697</v>
      </c>
      <c r="GE23" s="366" t="s">
        <v>698</v>
      </c>
      <c r="GF23" s="366" t="s">
        <v>699</v>
      </c>
      <c r="GG23" s="369" t="s">
        <v>700</v>
      </c>
      <c r="GH23" s="366" t="s">
        <v>685</v>
      </c>
      <c r="GI23" s="366" t="s">
        <v>686</v>
      </c>
      <c r="GJ23" s="366" t="s">
        <v>687</v>
      </c>
      <c r="GK23" s="366" t="s">
        <v>688</v>
      </c>
      <c r="GL23" s="366" t="s">
        <v>689</v>
      </c>
      <c r="GM23" s="366" t="s">
        <v>690</v>
      </c>
      <c r="GN23" s="366" t="s">
        <v>691</v>
      </c>
      <c r="GO23" s="366" t="s">
        <v>692</v>
      </c>
      <c r="GP23" s="366" t="s">
        <v>693</v>
      </c>
      <c r="GQ23" s="366" t="s">
        <v>694</v>
      </c>
      <c r="GR23" s="366" t="s">
        <v>695</v>
      </c>
      <c r="GS23" s="366" t="s">
        <v>696</v>
      </c>
      <c r="GT23" s="366" t="s">
        <v>697</v>
      </c>
      <c r="GU23" s="366" t="s">
        <v>698</v>
      </c>
      <c r="GV23" s="366" t="s">
        <v>699</v>
      </c>
      <c r="GW23" s="369" t="s">
        <v>700</v>
      </c>
      <c r="GX23" s="365" t="s">
        <v>701</v>
      </c>
      <c r="GY23" s="366" t="s">
        <v>702</v>
      </c>
      <c r="GZ23" s="366" t="s">
        <v>703</v>
      </c>
      <c r="HA23" s="366" t="s">
        <v>703</v>
      </c>
      <c r="HB23" s="366" t="s">
        <v>703</v>
      </c>
      <c r="HC23" s="366" t="s">
        <v>703</v>
      </c>
      <c r="HD23" s="366" t="s">
        <v>704</v>
      </c>
      <c r="HE23" s="366" t="s">
        <v>705</v>
      </c>
      <c r="HF23" s="366" t="s">
        <v>706</v>
      </c>
      <c r="HG23" s="366" t="s">
        <v>707</v>
      </c>
      <c r="HH23" s="374" t="s">
        <v>708</v>
      </c>
      <c r="HI23" s="374" t="s">
        <v>709</v>
      </c>
      <c r="HJ23" s="374" t="s">
        <v>710</v>
      </c>
      <c r="HK23" s="375" t="s">
        <v>711</v>
      </c>
      <c r="HL23" s="365" t="s">
        <v>712</v>
      </c>
      <c r="HM23" s="366" t="s">
        <v>712</v>
      </c>
      <c r="HN23" s="366" t="s">
        <v>713</v>
      </c>
      <c r="HO23" s="366" t="s">
        <v>714</v>
      </c>
      <c r="HP23" s="368" t="s">
        <v>712</v>
      </c>
      <c r="HQ23" s="369" t="s">
        <v>715</v>
      </c>
      <c r="HR23" s="371" t="s">
        <v>716</v>
      </c>
      <c r="HS23" s="366" t="s">
        <v>717</v>
      </c>
      <c r="HT23" s="366" t="s">
        <v>718</v>
      </c>
      <c r="HU23" s="366" t="s">
        <v>719</v>
      </c>
      <c r="HV23" s="366" t="s">
        <v>720</v>
      </c>
      <c r="HW23" s="366" t="s">
        <v>721</v>
      </c>
      <c r="HX23" s="366" t="s">
        <v>722</v>
      </c>
      <c r="HY23" s="366" t="s">
        <v>723</v>
      </c>
      <c r="HZ23" s="366" t="s">
        <v>724</v>
      </c>
      <c r="IA23" s="366" t="s">
        <v>725</v>
      </c>
      <c r="IB23" s="366" t="s">
        <v>726</v>
      </c>
      <c r="IC23" s="366" t="s">
        <v>727</v>
      </c>
      <c r="ID23" s="368" t="s">
        <v>728</v>
      </c>
      <c r="IE23" s="368" t="s">
        <v>729</v>
      </c>
      <c r="IF23" s="368" t="s">
        <v>730</v>
      </c>
      <c r="IG23" s="368" t="s">
        <v>731</v>
      </c>
      <c r="IH23" s="365" t="s">
        <v>732</v>
      </c>
      <c r="II23" s="366" t="s">
        <v>733</v>
      </c>
      <c r="IJ23" s="366" t="s">
        <v>734</v>
      </c>
      <c r="IK23" s="366" t="s">
        <v>735</v>
      </c>
      <c r="IL23" s="366" t="s">
        <v>736</v>
      </c>
      <c r="IM23" s="366" t="s">
        <v>737</v>
      </c>
      <c r="IN23" s="366" t="s">
        <v>738</v>
      </c>
      <c r="IO23" s="366" t="s">
        <v>739</v>
      </c>
      <c r="IP23" s="366" t="s">
        <v>740</v>
      </c>
      <c r="IQ23" s="366" t="s">
        <v>741</v>
      </c>
      <c r="IR23" s="366" t="s">
        <v>742</v>
      </c>
      <c r="IS23" s="369" t="s">
        <v>743</v>
      </c>
      <c r="IT23" s="371" t="s">
        <v>744</v>
      </c>
      <c r="IU23" s="366" t="s">
        <v>745</v>
      </c>
      <c r="IV23" s="366" t="s">
        <v>746</v>
      </c>
      <c r="IW23" s="366" t="s">
        <v>747</v>
      </c>
      <c r="IX23" s="366" t="s">
        <v>748</v>
      </c>
      <c r="IY23" s="366" t="s">
        <v>749</v>
      </c>
      <c r="IZ23" s="366" t="s">
        <v>750</v>
      </c>
      <c r="JA23" s="366" t="s">
        <v>751</v>
      </c>
      <c r="JB23" s="366" t="s">
        <v>752</v>
      </c>
      <c r="JC23" s="366" t="s">
        <v>753</v>
      </c>
      <c r="JD23" s="366" t="s">
        <v>754</v>
      </c>
      <c r="JE23" s="368" t="s">
        <v>755</v>
      </c>
      <c r="JF23" s="365" t="s">
        <v>756</v>
      </c>
      <c r="JG23" s="366" t="s">
        <v>757</v>
      </c>
      <c r="JH23" s="366" t="s">
        <v>758</v>
      </c>
      <c r="JI23" s="366" t="s">
        <v>759</v>
      </c>
      <c r="JJ23" s="366" t="s">
        <v>760</v>
      </c>
      <c r="JK23" s="366" t="s">
        <v>761</v>
      </c>
      <c r="JL23" s="366" t="s">
        <v>762</v>
      </c>
      <c r="JM23" s="366" t="s">
        <v>763</v>
      </c>
      <c r="JN23" s="366" t="s">
        <v>764</v>
      </c>
      <c r="JO23" s="366" t="s">
        <v>765</v>
      </c>
      <c r="JP23" s="369" t="s">
        <v>766</v>
      </c>
      <c r="JQ23" s="366" t="s">
        <v>767</v>
      </c>
      <c r="JR23" s="366" t="s">
        <v>768</v>
      </c>
      <c r="JS23" s="366" t="s">
        <v>769</v>
      </c>
      <c r="JT23" s="366" t="s">
        <v>770</v>
      </c>
      <c r="JU23" s="366" t="s">
        <v>771</v>
      </c>
      <c r="JV23" s="366" t="s">
        <v>772</v>
      </c>
      <c r="JW23" s="366" t="s">
        <v>773</v>
      </c>
      <c r="JX23" s="366" t="s">
        <v>774</v>
      </c>
      <c r="JY23" s="366" t="s">
        <v>775</v>
      </c>
      <c r="JZ23" s="366" t="s">
        <v>776</v>
      </c>
      <c r="KA23" s="368" t="s">
        <v>777</v>
      </c>
      <c r="KB23" s="365" t="s">
        <v>778</v>
      </c>
      <c r="KC23" s="366" t="s">
        <v>779</v>
      </c>
      <c r="KD23" s="366" t="s">
        <v>780</v>
      </c>
      <c r="KE23" s="368" t="s">
        <v>781</v>
      </c>
      <c r="KF23" s="366" t="s">
        <v>782</v>
      </c>
      <c r="KG23" s="366" t="s">
        <v>783</v>
      </c>
      <c r="KH23" s="366" t="s">
        <v>784</v>
      </c>
      <c r="KI23" s="366" t="s">
        <v>785</v>
      </c>
      <c r="KJ23" s="366" t="s">
        <v>786</v>
      </c>
      <c r="KK23" s="366" t="s">
        <v>787</v>
      </c>
      <c r="KL23" s="366" t="s">
        <v>788</v>
      </c>
      <c r="KM23" s="366" t="s">
        <v>789</v>
      </c>
      <c r="KN23" s="366" t="s">
        <v>790</v>
      </c>
      <c r="KO23" s="366" t="s">
        <v>791</v>
      </c>
      <c r="KP23" s="366" t="s">
        <v>792</v>
      </c>
      <c r="KQ23" s="366" t="s">
        <v>793</v>
      </c>
      <c r="KR23" s="366" t="s">
        <v>794</v>
      </c>
      <c r="KS23" s="366" t="s">
        <v>795</v>
      </c>
      <c r="KT23" s="366" t="s">
        <v>796</v>
      </c>
      <c r="KU23" s="369" t="s">
        <v>797</v>
      </c>
      <c r="KV23" s="365" t="s">
        <v>798</v>
      </c>
      <c r="KW23" s="366" t="s">
        <v>799</v>
      </c>
      <c r="KX23" s="366" t="s">
        <v>800</v>
      </c>
      <c r="KY23" s="366" t="s">
        <v>801</v>
      </c>
      <c r="KZ23" s="366" t="s">
        <v>802</v>
      </c>
      <c r="LA23" s="366" t="s">
        <v>803</v>
      </c>
      <c r="LB23" s="366" t="s">
        <v>804</v>
      </c>
      <c r="LC23" s="369" t="s">
        <v>805</v>
      </c>
      <c r="LD23" s="365" t="s">
        <v>806</v>
      </c>
      <c r="LE23" s="366" t="s">
        <v>807</v>
      </c>
      <c r="LF23" s="366" t="s">
        <v>808</v>
      </c>
      <c r="LG23" s="366" t="s">
        <v>809</v>
      </c>
      <c r="LH23" s="366" t="s">
        <v>810</v>
      </c>
      <c r="LI23" s="366" t="s">
        <v>811</v>
      </c>
      <c r="LJ23" s="366" t="s">
        <v>812</v>
      </c>
      <c r="LK23" s="366" t="s">
        <v>813</v>
      </c>
      <c r="LL23" s="366" t="s">
        <v>814</v>
      </c>
      <c r="LM23" s="366" t="s">
        <v>815</v>
      </c>
      <c r="LN23" s="366" t="s">
        <v>816</v>
      </c>
      <c r="LO23" s="366" t="s">
        <v>817</v>
      </c>
      <c r="LP23" s="366" t="s">
        <v>818</v>
      </c>
      <c r="LQ23" s="366" t="s">
        <v>819</v>
      </c>
      <c r="LR23" s="366" t="s">
        <v>820</v>
      </c>
      <c r="LS23" s="366" t="s">
        <v>821</v>
      </c>
      <c r="LT23" s="366" t="s">
        <v>822</v>
      </c>
      <c r="LU23" s="366" t="s">
        <v>823</v>
      </c>
      <c r="LV23" s="366" t="s">
        <v>824</v>
      </c>
      <c r="LW23" s="366" t="s">
        <v>825</v>
      </c>
      <c r="LX23" s="366" t="s">
        <v>826</v>
      </c>
      <c r="LY23" s="366" t="s">
        <v>827</v>
      </c>
      <c r="LZ23" s="366" t="s">
        <v>828</v>
      </c>
      <c r="MA23" s="369" t="s">
        <v>829</v>
      </c>
      <c r="MB23" s="365" t="s">
        <v>830</v>
      </c>
      <c r="MC23" s="366" t="s">
        <v>831</v>
      </c>
      <c r="MD23" s="366" t="s">
        <v>832</v>
      </c>
      <c r="ME23" s="366" t="s">
        <v>833</v>
      </c>
      <c r="MF23" s="366" t="s">
        <v>834</v>
      </c>
      <c r="MG23" s="366" t="s">
        <v>835</v>
      </c>
      <c r="MH23" s="366" t="s">
        <v>836</v>
      </c>
      <c r="MI23" s="366" t="s">
        <v>837</v>
      </c>
      <c r="MJ23" s="366" t="s">
        <v>838</v>
      </c>
      <c r="MK23" s="366" t="s">
        <v>839</v>
      </c>
      <c r="ML23" s="366" t="s">
        <v>840</v>
      </c>
      <c r="MM23" s="366" t="s">
        <v>841</v>
      </c>
      <c r="MN23" s="366" t="s">
        <v>842</v>
      </c>
      <c r="MO23" s="366" t="s">
        <v>843</v>
      </c>
      <c r="MP23" s="366" t="s">
        <v>844</v>
      </c>
      <c r="MQ23" s="366" t="s">
        <v>845</v>
      </c>
      <c r="MR23" s="366" t="s">
        <v>846</v>
      </c>
      <c r="MS23" s="366" t="s">
        <v>847</v>
      </c>
      <c r="MT23" s="366" t="s">
        <v>848</v>
      </c>
      <c r="MU23" s="366" t="s">
        <v>849</v>
      </c>
      <c r="MV23" s="366" t="s">
        <v>850</v>
      </c>
      <c r="MW23" s="366" t="s">
        <v>851</v>
      </c>
      <c r="MX23" s="366" t="s">
        <v>852</v>
      </c>
      <c r="MY23" s="366" t="s">
        <v>853</v>
      </c>
      <c r="MZ23" s="366" t="s">
        <v>854</v>
      </c>
      <c r="NA23" s="366" t="s">
        <v>855</v>
      </c>
      <c r="NB23" s="366" t="s">
        <v>856</v>
      </c>
      <c r="NC23" s="366" t="s">
        <v>857</v>
      </c>
      <c r="ND23" s="366" t="s">
        <v>858</v>
      </c>
      <c r="NE23" s="366" t="s">
        <v>859</v>
      </c>
      <c r="NF23" s="366" t="s">
        <v>860</v>
      </c>
      <c r="NG23" s="366" t="s">
        <v>861</v>
      </c>
      <c r="NH23" s="366" t="s">
        <v>862</v>
      </c>
      <c r="NI23" s="369" t="s">
        <v>863</v>
      </c>
      <c r="NJ23" s="376" t="s">
        <v>864</v>
      </c>
      <c r="NK23" s="377" t="s">
        <v>865</v>
      </c>
      <c r="NL23" s="377" t="s">
        <v>866</v>
      </c>
      <c r="NM23" s="377" t="s">
        <v>867</v>
      </c>
      <c r="NN23" s="377" t="s">
        <v>868</v>
      </c>
      <c r="NO23" s="377" t="s">
        <v>869</v>
      </c>
      <c r="NP23" s="377" t="s">
        <v>870</v>
      </c>
      <c r="NQ23" s="377" t="s">
        <v>871</v>
      </c>
      <c r="NR23" s="377" t="s">
        <v>872</v>
      </c>
      <c r="NS23" s="377" t="s">
        <v>873</v>
      </c>
      <c r="NT23" s="378" t="s">
        <v>874</v>
      </c>
      <c r="NU23" s="371" t="s">
        <v>875</v>
      </c>
      <c r="NV23" s="366" t="s">
        <v>876</v>
      </c>
      <c r="NW23" s="366" t="s">
        <v>877</v>
      </c>
      <c r="NX23" s="366" t="s">
        <v>878</v>
      </c>
      <c r="NY23" s="366" t="s">
        <v>879</v>
      </c>
      <c r="NZ23" s="366" t="s">
        <v>880</v>
      </c>
      <c r="OA23" s="366" t="s">
        <v>881</v>
      </c>
      <c r="OB23" s="366" t="s">
        <v>882</v>
      </c>
      <c r="OC23" s="366" t="s">
        <v>883</v>
      </c>
      <c r="OD23" s="366" t="s">
        <v>884</v>
      </c>
      <c r="OE23" s="366" t="s">
        <v>885</v>
      </c>
      <c r="OF23" s="366" t="s">
        <v>886</v>
      </c>
      <c r="OG23" s="366" t="s">
        <v>887</v>
      </c>
      <c r="OH23" s="366" t="s">
        <v>888</v>
      </c>
      <c r="OI23" s="368" t="s">
        <v>889</v>
      </c>
      <c r="OJ23" s="368" t="s">
        <v>890</v>
      </c>
      <c r="OK23" s="365" t="s">
        <v>891</v>
      </c>
      <c r="OL23" s="366" t="s">
        <v>892</v>
      </c>
      <c r="OM23" s="366" t="s">
        <v>893</v>
      </c>
      <c r="ON23" s="366" t="s">
        <v>894</v>
      </c>
      <c r="OO23" s="366" t="s">
        <v>895</v>
      </c>
      <c r="OP23" s="366" t="s">
        <v>896</v>
      </c>
      <c r="OQ23" s="366" t="s">
        <v>897</v>
      </c>
      <c r="OR23" s="366" t="s">
        <v>898</v>
      </c>
      <c r="OS23" s="366" t="s">
        <v>899</v>
      </c>
      <c r="OT23" s="366" t="s">
        <v>900</v>
      </c>
      <c r="OU23" s="366" t="s">
        <v>901</v>
      </c>
      <c r="OV23" s="366" t="s">
        <v>902</v>
      </c>
      <c r="OW23" s="366" t="s">
        <v>903</v>
      </c>
      <c r="OX23" s="369" t="s">
        <v>904</v>
      </c>
      <c r="OY23" s="371" t="s">
        <v>905</v>
      </c>
      <c r="OZ23" s="366" t="s">
        <v>906</v>
      </c>
      <c r="PA23" s="366" t="s">
        <v>907</v>
      </c>
      <c r="PB23" s="366" t="s">
        <v>908</v>
      </c>
      <c r="PC23" s="366" t="s">
        <v>909</v>
      </c>
      <c r="PD23" s="366" t="s">
        <v>910</v>
      </c>
      <c r="PE23" s="366" t="s">
        <v>911</v>
      </c>
      <c r="PF23" s="366" t="s">
        <v>912</v>
      </c>
      <c r="PG23" s="366" t="s">
        <v>913</v>
      </c>
      <c r="PH23" s="366" t="s">
        <v>914</v>
      </c>
      <c r="PI23" s="366" t="s">
        <v>915</v>
      </c>
      <c r="PJ23" s="366" t="s">
        <v>916</v>
      </c>
      <c r="PK23" s="366" t="s">
        <v>917</v>
      </c>
      <c r="PL23" s="366" t="s">
        <v>918</v>
      </c>
      <c r="PM23" s="366" t="s">
        <v>919</v>
      </c>
      <c r="PN23" s="366" t="s">
        <v>920</v>
      </c>
      <c r="PO23" s="366" t="s">
        <v>921</v>
      </c>
      <c r="PP23" s="369" t="s">
        <v>922</v>
      </c>
      <c r="PQ23" s="365" t="s">
        <v>923</v>
      </c>
      <c r="PR23" s="366" t="s">
        <v>924</v>
      </c>
      <c r="PS23" s="366" t="s">
        <v>925</v>
      </c>
      <c r="PT23" s="366" t="s">
        <v>926</v>
      </c>
      <c r="PU23" s="366" t="s">
        <v>927</v>
      </c>
      <c r="PV23" s="366" t="s">
        <v>928</v>
      </c>
      <c r="PW23" s="366" t="s">
        <v>929</v>
      </c>
      <c r="PX23" s="366" t="s">
        <v>930</v>
      </c>
      <c r="PY23" s="366" t="s">
        <v>931</v>
      </c>
      <c r="PZ23" s="366" t="s">
        <v>932</v>
      </c>
      <c r="QA23" s="366" t="s">
        <v>933</v>
      </c>
      <c r="QB23" s="366" t="s">
        <v>934</v>
      </c>
      <c r="QC23" s="366" t="s">
        <v>935</v>
      </c>
      <c r="QD23" s="369" t="s">
        <v>936</v>
      </c>
      <c r="QE23" s="365" t="s">
        <v>937</v>
      </c>
      <c r="QF23" s="366" t="s">
        <v>938</v>
      </c>
      <c r="QG23" s="366" t="s">
        <v>939</v>
      </c>
      <c r="QH23" s="366" t="s">
        <v>940</v>
      </c>
      <c r="QI23" s="368" t="s">
        <v>941</v>
      </c>
      <c r="QJ23" s="368" t="s">
        <v>942</v>
      </c>
      <c r="QK23" s="368" t="s">
        <v>943</v>
      </c>
      <c r="QL23" s="368" t="s">
        <v>944</v>
      </c>
      <c r="QM23" s="368" t="s">
        <v>945</v>
      </c>
      <c r="QN23" s="368" t="s">
        <v>946</v>
      </c>
      <c r="QO23" s="368" t="s">
        <v>947</v>
      </c>
      <c r="QP23" s="375" t="s">
        <v>948</v>
      </c>
      <c r="QQ23" s="365" t="s">
        <v>949</v>
      </c>
      <c r="QR23" s="366" t="s">
        <v>950</v>
      </c>
      <c r="QS23" s="368" t="s">
        <v>951</v>
      </c>
      <c r="QT23" s="379" t="s">
        <v>952</v>
      </c>
      <c r="QU23" s="368" t="s">
        <v>953</v>
      </c>
      <c r="QV23" s="379" t="s">
        <v>954</v>
      </c>
      <c r="QW23" s="366" t="s">
        <v>955</v>
      </c>
      <c r="QX23" s="366" t="s">
        <v>956</v>
      </c>
      <c r="QY23" s="366" t="s">
        <v>957</v>
      </c>
      <c r="QZ23" s="366" t="s">
        <v>958</v>
      </c>
      <c r="RA23" s="366" t="s">
        <v>959</v>
      </c>
      <c r="RB23" s="366" t="s">
        <v>960</v>
      </c>
      <c r="RC23" s="366" t="s">
        <v>961</v>
      </c>
      <c r="RD23" s="366" t="s">
        <v>962</v>
      </c>
      <c r="RE23" s="366" t="s">
        <v>963</v>
      </c>
      <c r="RF23" s="369" t="s">
        <v>964</v>
      </c>
      <c r="RG23" s="365" t="s">
        <v>965</v>
      </c>
      <c r="RH23" s="366" t="s">
        <v>966</v>
      </c>
      <c r="RI23" s="366" t="s">
        <v>967</v>
      </c>
      <c r="RJ23" s="366" t="s">
        <v>968</v>
      </c>
      <c r="RK23" s="366" t="s">
        <v>969</v>
      </c>
      <c r="RL23" s="366" t="s">
        <v>970</v>
      </c>
      <c r="RM23" s="366" t="s">
        <v>971</v>
      </c>
      <c r="RN23" s="366" t="s">
        <v>972</v>
      </c>
      <c r="RO23" s="366" t="s">
        <v>973</v>
      </c>
      <c r="RP23" s="366" t="s">
        <v>974</v>
      </c>
      <c r="RQ23" s="366" t="s">
        <v>975</v>
      </c>
      <c r="RR23" s="366" t="s">
        <v>976</v>
      </c>
      <c r="RS23" s="366" t="s">
        <v>977</v>
      </c>
      <c r="RT23" s="366" t="s">
        <v>978</v>
      </c>
      <c r="RU23" s="366" t="s">
        <v>979</v>
      </c>
      <c r="RV23" s="366" t="s">
        <v>980</v>
      </c>
      <c r="RW23" s="366" t="s">
        <v>981</v>
      </c>
      <c r="RX23" s="366" t="s">
        <v>982</v>
      </c>
      <c r="RY23" s="368" t="s">
        <v>983</v>
      </c>
      <c r="RZ23" s="369" t="s">
        <v>984</v>
      </c>
      <c r="SA23" s="365" t="s">
        <v>985</v>
      </c>
      <c r="SB23" s="366" t="s">
        <v>986</v>
      </c>
      <c r="SC23" s="366" t="s">
        <v>987</v>
      </c>
      <c r="SD23" s="366" t="s">
        <v>988</v>
      </c>
      <c r="SE23" s="366" t="s">
        <v>989</v>
      </c>
      <c r="SF23" s="366" t="s">
        <v>990</v>
      </c>
      <c r="SG23" s="366" t="s">
        <v>991</v>
      </c>
      <c r="SH23" s="366" t="s">
        <v>992</v>
      </c>
      <c r="SI23" s="366" t="s">
        <v>993</v>
      </c>
      <c r="SJ23" s="366" t="s">
        <v>994</v>
      </c>
      <c r="SK23" s="366" t="s">
        <v>995</v>
      </c>
      <c r="SL23" s="374" t="s">
        <v>995</v>
      </c>
      <c r="SM23" s="366" t="s">
        <v>996</v>
      </c>
      <c r="SN23" s="380" t="s">
        <v>996</v>
      </c>
      <c r="SO23" s="366" t="s">
        <v>997</v>
      </c>
      <c r="SP23" s="374" t="s">
        <v>997</v>
      </c>
      <c r="SQ23" s="366" t="s">
        <v>998</v>
      </c>
      <c r="SR23" s="380" t="s">
        <v>998</v>
      </c>
      <c r="SS23" s="371" t="s">
        <v>985</v>
      </c>
      <c r="ST23" s="366" t="s">
        <v>986</v>
      </c>
      <c r="SU23" s="366" t="s">
        <v>985</v>
      </c>
      <c r="SV23" s="366" t="s">
        <v>986</v>
      </c>
      <c r="SW23" s="366" t="s">
        <v>985</v>
      </c>
      <c r="SX23" s="366" t="s">
        <v>986</v>
      </c>
      <c r="SY23" s="366" t="s">
        <v>985</v>
      </c>
      <c r="SZ23" s="366" t="s">
        <v>986</v>
      </c>
      <c r="TA23" s="366" t="s">
        <v>985</v>
      </c>
      <c r="TB23" s="366" t="s">
        <v>986</v>
      </c>
      <c r="TC23" s="366" t="s">
        <v>985</v>
      </c>
      <c r="TD23" s="366" t="s">
        <v>986</v>
      </c>
      <c r="TE23" s="366" t="s">
        <v>985</v>
      </c>
      <c r="TF23" s="366" t="s">
        <v>986</v>
      </c>
      <c r="TG23" s="366" t="s">
        <v>985</v>
      </c>
      <c r="TH23" s="366" t="s">
        <v>986</v>
      </c>
      <c r="TI23" s="366" t="s">
        <v>985</v>
      </c>
      <c r="TJ23" s="366" t="s">
        <v>986</v>
      </c>
      <c r="TK23" s="366" t="s">
        <v>989</v>
      </c>
      <c r="TL23" s="366" t="s">
        <v>989</v>
      </c>
      <c r="TM23" s="366" t="s">
        <v>989</v>
      </c>
      <c r="TN23" s="366" t="s">
        <v>989</v>
      </c>
      <c r="TO23" s="366" t="s">
        <v>989</v>
      </c>
      <c r="TP23" s="366" t="s">
        <v>989</v>
      </c>
      <c r="TQ23" s="366" t="s">
        <v>989</v>
      </c>
      <c r="TR23" s="366" t="s">
        <v>989</v>
      </c>
      <c r="TS23" s="366" t="s">
        <v>989</v>
      </c>
      <c r="TT23" s="366" t="s">
        <v>989</v>
      </c>
      <c r="TU23" s="366" t="s">
        <v>990</v>
      </c>
      <c r="TV23" s="366" t="s">
        <v>991</v>
      </c>
      <c r="TW23" s="366" t="s">
        <v>990</v>
      </c>
      <c r="TX23" s="366" t="s">
        <v>991</v>
      </c>
      <c r="TY23" s="366" t="s">
        <v>990</v>
      </c>
      <c r="TZ23" s="366" t="s">
        <v>991</v>
      </c>
      <c r="UA23" s="366" t="s">
        <v>990</v>
      </c>
      <c r="UB23" s="366" t="s">
        <v>991</v>
      </c>
      <c r="UC23" s="366" t="s">
        <v>990</v>
      </c>
      <c r="UD23" s="366" t="s">
        <v>991</v>
      </c>
      <c r="UE23" s="366" t="s">
        <v>990</v>
      </c>
      <c r="UF23" s="366" t="s">
        <v>991</v>
      </c>
      <c r="UG23" s="366" t="s">
        <v>990</v>
      </c>
      <c r="UH23" s="366" t="s">
        <v>991</v>
      </c>
      <c r="UI23" s="366" t="s">
        <v>990</v>
      </c>
      <c r="UJ23" s="366" t="s">
        <v>991</v>
      </c>
      <c r="UK23" s="366" t="s">
        <v>990</v>
      </c>
      <c r="UL23" s="366" t="s">
        <v>991</v>
      </c>
      <c r="UM23" s="366" t="s">
        <v>994</v>
      </c>
      <c r="UN23" s="366" t="s">
        <v>994</v>
      </c>
      <c r="UO23" s="366" t="s">
        <v>994</v>
      </c>
      <c r="UP23" s="366" t="s">
        <v>994</v>
      </c>
      <c r="UQ23" s="366" t="s">
        <v>994</v>
      </c>
      <c r="UR23" s="366" t="s">
        <v>994</v>
      </c>
      <c r="US23" s="366" t="s">
        <v>994</v>
      </c>
      <c r="UT23" s="366" t="s">
        <v>994</v>
      </c>
      <c r="UU23" s="366" t="s">
        <v>994</v>
      </c>
      <c r="UV23" s="369" t="s">
        <v>994</v>
      </c>
      <c r="UW23" s="365" t="s">
        <v>985</v>
      </c>
      <c r="UX23" s="366" t="s">
        <v>986</v>
      </c>
      <c r="UY23" s="366" t="s">
        <v>985</v>
      </c>
      <c r="UZ23" s="366" t="s">
        <v>986</v>
      </c>
      <c r="VA23" s="366" t="s">
        <v>985</v>
      </c>
      <c r="VB23" s="366" t="s">
        <v>986</v>
      </c>
      <c r="VC23" s="366" t="s">
        <v>985</v>
      </c>
      <c r="VD23" s="366" t="s">
        <v>986</v>
      </c>
      <c r="VE23" s="366" t="s">
        <v>985</v>
      </c>
      <c r="VF23" s="366" t="s">
        <v>986</v>
      </c>
      <c r="VG23" s="366" t="s">
        <v>985</v>
      </c>
      <c r="VH23" s="366" t="s">
        <v>986</v>
      </c>
      <c r="VI23" s="366" t="s">
        <v>985</v>
      </c>
      <c r="VJ23" s="366" t="s">
        <v>986</v>
      </c>
      <c r="VK23" s="366" t="s">
        <v>985</v>
      </c>
      <c r="VL23" s="366" t="s">
        <v>986</v>
      </c>
      <c r="VM23" s="366" t="s">
        <v>985</v>
      </c>
      <c r="VN23" s="366" t="s">
        <v>986</v>
      </c>
      <c r="VO23" s="366" t="s">
        <v>985</v>
      </c>
      <c r="VP23" s="366" t="s">
        <v>986</v>
      </c>
      <c r="VQ23" s="366" t="s">
        <v>985</v>
      </c>
      <c r="VR23" s="366" t="s">
        <v>986</v>
      </c>
      <c r="VS23" s="366" t="s">
        <v>985</v>
      </c>
      <c r="VT23" s="366" t="s">
        <v>986</v>
      </c>
      <c r="VU23" s="366" t="s">
        <v>985</v>
      </c>
      <c r="VV23" s="366" t="s">
        <v>986</v>
      </c>
      <c r="VW23" s="366" t="s">
        <v>987</v>
      </c>
      <c r="VX23" s="366" t="s">
        <v>988</v>
      </c>
      <c r="VY23" s="366" t="s">
        <v>989</v>
      </c>
      <c r="VZ23" s="366" t="s">
        <v>990</v>
      </c>
      <c r="WA23" s="366" t="s">
        <v>991</v>
      </c>
      <c r="WB23" s="366" t="s">
        <v>990</v>
      </c>
      <c r="WC23" s="366" t="s">
        <v>991</v>
      </c>
      <c r="WD23" s="366" t="s">
        <v>990</v>
      </c>
      <c r="WE23" s="366" t="s">
        <v>991</v>
      </c>
      <c r="WF23" s="366" t="s">
        <v>990</v>
      </c>
      <c r="WG23" s="366" t="s">
        <v>991</v>
      </c>
      <c r="WH23" s="366" t="s">
        <v>990</v>
      </c>
      <c r="WI23" s="366" t="s">
        <v>991</v>
      </c>
      <c r="WJ23" s="366" t="s">
        <v>990</v>
      </c>
      <c r="WK23" s="366" t="s">
        <v>991</v>
      </c>
      <c r="WL23" s="366" t="s">
        <v>990</v>
      </c>
      <c r="WM23" s="366" t="s">
        <v>991</v>
      </c>
      <c r="WN23" s="366" t="s">
        <v>990</v>
      </c>
      <c r="WO23" s="366" t="s">
        <v>991</v>
      </c>
      <c r="WP23" s="366" t="s">
        <v>990</v>
      </c>
      <c r="WQ23" s="366" t="s">
        <v>991</v>
      </c>
      <c r="WR23" s="366" t="s">
        <v>990</v>
      </c>
      <c r="WS23" s="366" t="s">
        <v>991</v>
      </c>
      <c r="WT23" s="366" t="s">
        <v>990</v>
      </c>
      <c r="WU23" s="366" t="s">
        <v>991</v>
      </c>
      <c r="WV23" s="366" t="s">
        <v>990</v>
      </c>
      <c r="WW23" s="366" t="s">
        <v>991</v>
      </c>
      <c r="WX23" s="366" t="s">
        <v>990</v>
      </c>
      <c r="WY23" s="366" t="s">
        <v>991</v>
      </c>
      <c r="WZ23" s="366" t="s">
        <v>992</v>
      </c>
      <c r="XA23" s="366" t="s">
        <v>993</v>
      </c>
      <c r="XB23" s="369" t="s">
        <v>994</v>
      </c>
      <c r="XC23" s="365" t="s">
        <v>985</v>
      </c>
      <c r="XD23" s="366" t="s">
        <v>986</v>
      </c>
      <c r="XE23" s="366" t="s">
        <v>985</v>
      </c>
      <c r="XF23" s="366" t="s">
        <v>986</v>
      </c>
      <c r="XG23" s="366" t="s">
        <v>985</v>
      </c>
      <c r="XH23" s="366" t="s">
        <v>986</v>
      </c>
      <c r="XI23" s="366" t="s">
        <v>985</v>
      </c>
      <c r="XJ23" s="366" t="s">
        <v>986</v>
      </c>
      <c r="XK23" s="366" t="s">
        <v>985</v>
      </c>
      <c r="XL23" s="366" t="s">
        <v>986</v>
      </c>
      <c r="XM23" s="366" t="s">
        <v>985</v>
      </c>
      <c r="XN23" s="366" t="s">
        <v>986</v>
      </c>
      <c r="XO23" s="366" t="s">
        <v>985</v>
      </c>
      <c r="XP23" s="366" t="s">
        <v>986</v>
      </c>
      <c r="XQ23" s="366" t="s">
        <v>985</v>
      </c>
      <c r="XR23" s="366" t="s">
        <v>986</v>
      </c>
      <c r="XS23" s="366" t="s">
        <v>985</v>
      </c>
      <c r="XT23" s="366" t="s">
        <v>986</v>
      </c>
      <c r="XU23" s="366" t="s">
        <v>985</v>
      </c>
      <c r="XV23" s="366" t="s">
        <v>986</v>
      </c>
      <c r="XW23" s="366" t="s">
        <v>989</v>
      </c>
      <c r="XX23" s="366" t="s">
        <v>989</v>
      </c>
      <c r="XY23" s="366" t="s">
        <v>989</v>
      </c>
      <c r="XZ23" s="366" t="s">
        <v>989</v>
      </c>
      <c r="YA23" s="366" t="s">
        <v>989</v>
      </c>
      <c r="YB23" s="366" t="s">
        <v>989</v>
      </c>
      <c r="YC23" s="366" t="s">
        <v>989</v>
      </c>
      <c r="YD23" s="366" t="s">
        <v>989</v>
      </c>
      <c r="YE23" s="366" t="s">
        <v>989</v>
      </c>
      <c r="YF23" s="366" t="s">
        <v>989</v>
      </c>
      <c r="YG23" s="366" t="s">
        <v>990</v>
      </c>
      <c r="YH23" s="366" t="s">
        <v>991</v>
      </c>
      <c r="YI23" s="366" t="s">
        <v>990</v>
      </c>
      <c r="YJ23" s="366" t="s">
        <v>991</v>
      </c>
      <c r="YK23" s="366" t="s">
        <v>990</v>
      </c>
      <c r="YL23" s="366" t="s">
        <v>991</v>
      </c>
      <c r="YM23" s="366" t="s">
        <v>990</v>
      </c>
      <c r="YN23" s="366" t="s">
        <v>991</v>
      </c>
      <c r="YO23" s="366" t="s">
        <v>990</v>
      </c>
      <c r="YP23" s="366" t="s">
        <v>991</v>
      </c>
      <c r="YQ23" s="366" t="s">
        <v>990</v>
      </c>
      <c r="YR23" s="366" t="s">
        <v>991</v>
      </c>
      <c r="YS23" s="366" t="s">
        <v>990</v>
      </c>
      <c r="YT23" s="366" t="s">
        <v>991</v>
      </c>
      <c r="YU23" s="366" t="s">
        <v>990</v>
      </c>
      <c r="YV23" s="366" t="s">
        <v>991</v>
      </c>
      <c r="YW23" s="366" t="s">
        <v>990</v>
      </c>
      <c r="YX23" s="366" t="s">
        <v>991</v>
      </c>
      <c r="YY23" s="366" t="s">
        <v>990</v>
      </c>
      <c r="YZ23" s="366" t="s">
        <v>991</v>
      </c>
      <c r="ZA23" s="366" t="s">
        <v>994</v>
      </c>
      <c r="ZB23" s="366" t="s">
        <v>994</v>
      </c>
      <c r="ZC23" s="366" t="s">
        <v>994</v>
      </c>
      <c r="ZD23" s="366" t="s">
        <v>994</v>
      </c>
      <c r="ZE23" s="366" t="s">
        <v>994</v>
      </c>
      <c r="ZF23" s="366" t="s">
        <v>994</v>
      </c>
      <c r="ZG23" s="366" t="s">
        <v>994</v>
      </c>
      <c r="ZH23" s="366" t="s">
        <v>994</v>
      </c>
      <c r="ZI23" s="366" t="s">
        <v>994</v>
      </c>
      <c r="ZJ23" s="369" t="s">
        <v>994</v>
      </c>
      <c r="ZK23" s="365" t="s">
        <v>999</v>
      </c>
      <c r="ZL23" s="366" t="s">
        <v>1000</v>
      </c>
      <c r="ZM23" s="366" t="s">
        <v>1001</v>
      </c>
      <c r="ZN23" s="369" t="s">
        <v>1002</v>
      </c>
      <c r="ZO23" s="365" t="s">
        <v>1003</v>
      </c>
      <c r="ZP23" s="374" t="s">
        <v>1004</v>
      </c>
      <c r="ZQ23" s="365" t="s">
        <v>1005</v>
      </c>
      <c r="ZR23" s="379" t="s">
        <v>1006</v>
      </c>
      <c r="ZS23" s="381" t="s">
        <v>1007</v>
      </c>
      <c r="ZT23" s="382" t="s">
        <v>1008</v>
      </c>
      <c r="ZU23" s="383" t="s">
        <v>1009</v>
      </c>
      <c r="ZV23" s="382" t="s">
        <v>1010</v>
      </c>
      <c r="ZW23" s="384" t="s">
        <v>1011</v>
      </c>
      <c r="ZX23" s="385" t="s">
        <v>1012</v>
      </c>
      <c r="ZY23" s="386" t="s">
        <v>1013</v>
      </c>
      <c r="ZZ23" s="385" t="s">
        <v>1014</v>
      </c>
      <c r="AAA23" s="386" t="s">
        <v>1015</v>
      </c>
      <c r="AAB23" s="385" t="s">
        <v>1016</v>
      </c>
      <c r="AAC23" s="386" t="s">
        <v>1017</v>
      </c>
      <c r="AAD23" s="385" t="s">
        <v>1018</v>
      </c>
      <c r="AAE23" s="386" t="s">
        <v>1019</v>
      </c>
      <c r="AAF23" s="385" t="s">
        <v>1020</v>
      </c>
      <c r="AAG23" s="386" t="s">
        <v>1021</v>
      </c>
      <c r="AAH23" s="385" t="s">
        <v>1022</v>
      </c>
      <c r="AAI23" s="386" t="s">
        <v>1023</v>
      </c>
      <c r="AAJ23" s="385" t="s">
        <v>1024</v>
      </c>
      <c r="AAK23" s="386" t="s">
        <v>1025</v>
      </c>
      <c r="AAL23" s="385" t="s">
        <v>1026</v>
      </c>
      <c r="AAM23" s="386" t="s">
        <v>1027</v>
      </c>
      <c r="AAN23" s="385" t="s">
        <v>1028</v>
      </c>
      <c r="AAO23" s="386" t="s">
        <v>1029</v>
      </c>
      <c r="AAP23" s="385" t="s">
        <v>1030</v>
      </c>
      <c r="AAQ23" s="386" t="s">
        <v>1031</v>
      </c>
      <c r="AAR23" s="382" t="s">
        <v>1032</v>
      </c>
      <c r="AAS23" s="383" t="s">
        <v>1033</v>
      </c>
      <c r="AAT23" s="382" t="s">
        <v>1034</v>
      </c>
      <c r="AAU23" s="387" t="s">
        <v>1035</v>
      </c>
      <c r="AAV23" s="388" t="s">
        <v>1036</v>
      </c>
      <c r="AAW23" s="365" t="s">
        <v>1037</v>
      </c>
      <c r="AAX23" s="366" t="s">
        <v>1038</v>
      </c>
      <c r="AAY23" s="371" t="s">
        <v>1039</v>
      </c>
      <c r="AAZ23" s="366" t="s">
        <v>1040</v>
      </c>
      <c r="ABA23" s="366" t="s">
        <v>1041</v>
      </c>
      <c r="ABB23" s="366" t="s">
        <v>1042</v>
      </c>
      <c r="ABC23" s="366" t="s">
        <v>1043</v>
      </c>
      <c r="ABD23" s="366" t="s">
        <v>1044</v>
      </c>
      <c r="ABE23" s="366" t="s">
        <v>1045</v>
      </c>
      <c r="ABF23" s="366" t="s">
        <v>1046</v>
      </c>
      <c r="ABG23" s="369" t="s">
        <v>1047</v>
      </c>
      <c r="ABH23" s="365" t="s">
        <v>1048</v>
      </c>
      <c r="ABI23" s="366" t="s">
        <v>1049</v>
      </c>
      <c r="ABJ23" s="366" t="s">
        <v>1050</v>
      </c>
      <c r="ABK23" s="366" t="s">
        <v>1051</v>
      </c>
      <c r="ABL23" s="366" t="s">
        <v>1052</v>
      </c>
      <c r="ABM23" s="366" t="s">
        <v>1053</v>
      </c>
      <c r="ABN23" s="366" t="s">
        <v>1054</v>
      </c>
      <c r="ABO23" s="366" t="s">
        <v>1055</v>
      </c>
      <c r="ABP23" s="366" t="s">
        <v>1056</v>
      </c>
      <c r="ABQ23" s="366" t="s">
        <v>1057</v>
      </c>
      <c r="ABR23" s="366" t="s">
        <v>1058</v>
      </c>
      <c r="ABS23" s="369" t="s">
        <v>1059</v>
      </c>
      <c r="ABT23" s="365" t="s">
        <v>1060</v>
      </c>
      <c r="ABU23" s="366" t="s">
        <v>1061</v>
      </c>
      <c r="ABV23" s="389" t="s">
        <v>1062</v>
      </c>
      <c r="ABW23" s="365" t="s">
        <v>1063</v>
      </c>
      <c r="ABX23" s="374" t="s">
        <v>1064</v>
      </c>
      <c r="ABY23" s="365" t="s">
        <v>1065</v>
      </c>
      <c r="ABZ23" s="374" t="s">
        <v>1066</v>
      </c>
      <c r="ACA23" s="366" t="s">
        <v>1067</v>
      </c>
      <c r="ACB23" s="374" t="s">
        <v>1068</v>
      </c>
      <c r="ACC23" s="365" t="s">
        <v>1069</v>
      </c>
      <c r="ACD23" s="366" t="s">
        <v>1070</v>
      </c>
      <c r="ACE23" s="366" t="s">
        <v>1071</v>
      </c>
      <c r="ACF23" s="374" t="s">
        <v>1072</v>
      </c>
      <c r="ACG23" s="365" t="s">
        <v>1073</v>
      </c>
      <c r="ACH23" s="375" t="s">
        <v>1074</v>
      </c>
      <c r="ACI23" s="365" t="s">
        <v>1063</v>
      </c>
      <c r="ACJ23" s="374" t="s">
        <v>1064</v>
      </c>
      <c r="ACK23" s="365" t="s">
        <v>1065</v>
      </c>
      <c r="ACL23" s="374" t="s">
        <v>1066</v>
      </c>
      <c r="ACM23" s="366" t="s">
        <v>1067</v>
      </c>
      <c r="ACN23" s="374" t="s">
        <v>1068</v>
      </c>
      <c r="ACO23" s="365" t="s">
        <v>1069</v>
      </c>
      <c r="ACP23" s="366" t="s">
        <v>1070</v>
      </c>
      <c r="ACQ23" s="366" t="s">
        <v>1071</v>
      </c>
      <c r="ACR23" s="374" t="s">
        <v>1072</v>
      </c>
      <c r="ACS23" s="365" t="s">
        <v>1073</v>
      </c>
      <c r="ACT23" s="379" t="s">
        <v>1074</v>
      </c>
      <c r="ACU23" s="365" t="s">
        <v>1063</v>
      </c>
      <c r="ACV23" s="374" t="s">
        <v>1064</v>
      </c>
      <c r="ACW23" s="365" t="s">
        <v>1065</v>
      </c>
      <c r="ACX23" s="374" t="s">
        <v>1066</v>
      </c>
      <c r="ACY23" s="366" t="s">
        <v>1067</v>
      </c>
      <c r="ACZ23" s="374" t="s">
        <v>1068</v>
      </c>
      <c r="ADA23" s="365" t="s">
        <v>1069</v>
      </c>
      <c r="ADB23" s="366" t="s">
        <v>1070</v>
      </c>
      <c r="ADC23" s="366" t="s">
        <v>1071</v>
      </c>
      <c r="ADD23" s="374" t="s">
        <v>1072</v>
      </c>
      <c r="ADE23" s="365" t="s">
        <v>1073</v>
      </c>
      <c r="ADF23" s="379" t="s">
        <v>1074</v>
      </c>
      <c r="ADG23" s="371" t="s">
        <v>1071</v>
      </c>
      <c r="ADH23" s="374" t="s">
        <v>1072</v>
      </c>
      <c r="ADI23" s="365" t="s">
        <v>1073</v>
      </c>
      <c r="ADJ23" s="379" t="s">
        <v>1074</v>
      </c>
      <c r="ADK23" s="365" t="s">
        <v>1075</v>
      </c>
      <c r="ADL23" s="369" t="s">
        <v>1076</v>
      </c>
      <c r="ADM23" s="390" t="s">
        <v>1077</v>
      </c>
      <c r="ADN23" s="366" t="s">
        <v>1078</v>
      </c>
      <c r="ADO23" s="369" t="s">
        <v>1079</v>
      </c>
      <c r="ADP23" s="391" t="s">
        <v>1080</v>
      </c>
      <c r="ADQ23" s="365" t="s">
        <v>1081</v>
      </c>
      <c r="ADR23" s="366" t="s">
        <v>1082</v>
      </c>
      <c r="ADS23" s="392" t="s">
        <v>1083</v>
      </c>
      <c r="ADT23" s="365" t="s">
        <v>1084</v>
      </c>
      <c r="ADU23" s="366" t="s">
        <v>1085</v>
      </c>
      <c r="ADV23" s="369" t="s">
        <v>1086</v>
      </c>
      <c r="ADW23" s="393" t="s">
        <v>1087</v>
      </c>
      <c r="ADX23" s="367" t="s">
        <v>1088</v>
      </c>
      <c r="ADY23" s="367" t="s">
        <v>1089</v>
      </c>
      <c r="ADZ23" s="367" t="s">
        <v>1090</v>
      </c>
      <c r="AEA23" s="367" t="s">
        <v>1091</v>
      </c>
      <c r="AEB23" s="367" t="s">
        <v>1092</v>
      </c>
      <c r="AEC23" s="367" t="s">
        <v>1093</v>
      </c>
      <c r="AED23" s="367" t="s">
        <v>1094</v>
      </c>
      <c r="AEE23" s="367" t="s">
        <v>1095</v>
      </c>
      <c r="AEF23" s="394" t="s">
        <v>1096</v>
      </c>
      <c r="AEG23" s="365" t="s">
        <v>1097</v>
      </c>
      <c r="AEH23" s="366" t="s">
        <v>1098</v>
      </c>
      <c r="AEI23" s="392" t="s">
        <v>1099</v>
      </c>
      <c r="AEJ23" s="365" t="s">
        <v>1100</v>
      </c>
      <c r="AEK23" s="366" t="s">
        <v>1101</v>
      </c>
      <c r="AEL23" s="366" t="s">
        <v>1102</v>
      </c>
      <c r="AEM23" s="369" t="s">
        <v>1103</v>
      </c>
      <c r="AEN23" s="365" t="s">
        <v>1104</v>
      </c>
      <c r="AEO23" s="369" t="s">
        <v>1105</v>
      </c>
      <c r="AEP23" s="365" t="s">
        <v>1106</v>
      </c>
      <c r="AEQ23" s="371" t="s">
        <v>1107</v>
      </c>
      <c r="AER23" s="366" t="s">
        <v>1108</v>
      </c>
      <c r="AES23" s="368" t="s">
        <v>1109</v>
      </c>
      <c r="AET23" s="368" t="s">
        <v>1110</v>
      </c>
      <c r="AEU23" s="379" t="s">
        <v>1111</v>
      </c>
      <c r="AEV23" s="366" t="s">
        <v>1112</v>
      </c>
      <c r="AEW23" s="366" t="s">
        <v>1113</v>
      </c>
      <c r="AEX23" s="369" t="s">
        <v>1114</v>
      </c>
      <c r="AEY23" s="365" t="s">
        <v>1115</v>
      </c>
      <c r="AEZ23" s="366" t="s">
        <v>1116</v>
      </c>
      <c r="AFA23" s="366" t="s">
        <v>1117</v>
      </c>
      <c r="AFB23" s="369" t="s">
        <v>1118</v>
      </c>
      <c r="AFC23" s="365" t="s">
        <v>1119</v>
      </c>
      <c r="AFD23" s="366" t="s">
        <v>1120</v>
      </c>
      <c r="AFE23" s="366" t="s">
        <v>1119</v>
      </c>
      <c r="AFF23" s="366" t="s">
        <v>1120</v>
      </c>
      <c r="AFG23" s="366" t="s">
        <v>1119</v>
      </c>
      <c r="AFH23" s="366" t="s">
        <v>1120</v>
      </c>
      <c r="AFI23" s="366" t="s">
        <v>1119</v>
      </c>
      <c r="AFJ23" s="369" t="s">
        <v>1120</v>
      </c>
      <c r="AFK23" s="365" t="s">
        <v>1121</v>
      </c>
      <c r="AFL23" s="366" t="s">
        <v>1122</v>
      </c>
      <c r="AFM23" s="366" t="s">
        <v>1123</v>
      </c>
      <c r="AFN23" s="366" t="s">
        <v>1124</v>
      </c>
      <c r="AFO23" s="366" t="s">
        <v>1125</v>
      </c>
      <c r="AFP23" s="366" t="s">
        <v>1126</v>
      </c>
      <c r="AFQ23" s="366" t="s">
        <v>1127</v>
      </c>
      <c r="AFR23" s="366" t="s">
        <v>1128</v>
      </c>
      <c r="AFS23" s="369" t="s">
        <v>1129</v>
      </c>
      <c r="AFT23" s="365" t="s">
        <v>1130</v>
      </c>
      <c r="AFU23" s="366" t="s">
        <v>1131</v>
      </c>
      <c r="AFV23" s="366" t="s">
        <v>1132</v>
      </c>
      <c r="AFW23" s="366" t="s">
        <v>1133</v>
      </c>
      <c r="AFX23" s="369" t="s">
        <v>1134</v>
      </c>
      <c r="AFY23" s="365" t="s">
        <v>1135</v>
      </c>
      <c r="AFZ23" s="366" t="s">
        <v>1136</v>
      </c>
      <c r="AGA23" s="366" t="s">
        <v>1137</v>
      </c>
      <c r="AGB23" s="366" t="s">
        <v>1138</v>
      </c>
      <c r="AGC23" s="366" t="s">
        <v>1139</v>
      </c>
      <c r="AGD23" s="366" t="s">
        <v>1140</v>
      </c>
      <c r="AGE23" s="366" t="s">
        <v>1141</v>
      </c>
      <c r="AGF23" s="366" t="s">
        <v>1142</v>
      </c>
      <c r="AGG23" s="366" t="s">
        <v>1143</v>
      </c>
      <c r="AGH23" s="366" t="s">
        <v>1144</v>
      </c>
      <c r="AGI23" s="366" t="s">
        <v>1145</v>
      </c>
      <c r="AGJ23" s="366" t="s">
        <v>1146</v>
      </c>
      <c r="AGK23" s="366" t="s">
        <v>1147</v>
      </c>
      <c r="AGL23" s="369" t="s">
        <v>1148</v>
      </c>
      <c r="AGM23" s="365" t="s">
        <v>1149</v>
      </c>
      <c r="AGN23" s="366" t="s">
        <v>1150</v>
      </c>
      <c r="AGO23" s="366" t="s">
        <v>1151</v>
      </c>
      <c r="AGP23" s="366" t="s">
        <v>1152</v>
      </c>
      <c r="AGQ23" s="395" t="s">
        <v>1153</v>
      </c>
      <c r="AGR23" s="396" t="s">
        <v>229</v>
      </c>
      <c r="AGS23" s="365" t="s">
        <v>1154</v>
      </c>
      <c r="AGT23" s="366" t="s">
        <v>1155</v>
      </c>
      <c r="AGU23" s="366" t="s">
        <v>1156</v>
      </c>
      <c r="AGV23" s="366" t="s">
        <v>1157</v>
      </c>
      <c r="AGW23" s="366" t="s">
        <v>1158</v>
      </c>
      <c r="AGX23" s="366" t="s">
        <v>1159</v>
      </c>
      <c r="AGY23" s="366" t="s">
        <v>1160</v>
      </c>
      <c r="AGZ23" s="366" t="s">
        <v>1161</v>
      </c>
      <c r="AHA23" s="366" t="s">
        <v>1162</v>
      </c>
      <c r="AHB23" s="366" t="s">
        <v>1163</v>
      </c>
      <c r="AHC23" s="366" t="s">
        <v>1164</v>
      </c>
      <c r="AHD23" s="379" t="s">
        <v>1165</v>
      </c>
      <c r="AHE23" s="379" t="s">
        <v>1166</v>
      </c>
      <c r="AHF23" s="366" t="s">
        <v>1167</v>
      </c>
      <c r="AHG23" s="366" t="s">
        <v>1168</v>
      </c>
      <c r="AHH23" s="366" t="s">
        <v>1169</v>
      </c>
      <c r="AHI23" s="366" t="s">
        <v>1170</v>
      </c>
      <c r="AHJ23" s="366" t="s">
        <v>1171</v>
      </c>
      <c r="AHK23" s="366" t="s">
        <v>1172</v>
      </c>
      <c r="AHL23" s="366" t="s">
        <v>1173</v>
      </c>
      <c r="AHM23" s="369" t="s">
        <v>1174</v>
      </c>
      <c r="AHN23" s="365" t="s">
        <v>1175</v>
      </c>
      <c r="AHO23" s="366" t="s">
        <v>1176</v>
      </c>
      <c r="AHP23" s="366" t="s">
        <v>1177</v>
      </c>
      <c r="AHQ23" s="366" t="s">
        <v>1178</v>
      </c>
      <c r="AHR23" s="366" t="s">
        <v>1179</v>
      </c>
      <c r="AHS23" s="366" t="s">
        <v>1180</v>
      </c>
      <c r="AHT23" s="366" t="s">
        <v>1181</v>
      </c>
      <c r="AHU23" s="366" t="s">
        <v>1182</v>
      </c>
      <c r="AHV23" s="366" t="s">
        <v>1183</v>
      </c>
      <c r="AHW23" s="366" t="s">
        <v>1184</v>
      </c>
      <c r="AHX23" s="366" t="s">
        <v>1185</v>
      </c>
      <c r="AHY23" s="366" t="s">
        <v>1186</v>
      </c>
      <c r="AHZ23" s="366" t="s">
        <v>1187</v>
      </c>
      <c r="AIA23" s="366" t="s">
        <v>1188</v>
      </c>
      <c r="AIB23" s="366" t="s">
        <v>1189</v>
      </c>
      <c r="AIC23" s="366" t="s">
        <v>1190</v>
      </c>
      <c r="AID23" s="366" t="s">
        <v>1191</v>
      </c>
      <c r="AIE23" s="366" t="s">
        <v>1192</v>
      </c>
      <c r="AIF23" s="366" t="s">
        <v>1193</v>
      </c>
      <c r="AIG23" s="366" t="s">
        <v>1194</v>
      </c>
      <c r="AIH23" s="366" t="s">
        <v>1195</v>
      </c>
      <c r="AII23" s="369" t="s">
        <v>1196</v>
      </c>
      <c r="AIJ23" s="365" t="s">
        <v>1197</v>
      </c>
      <c r="AIK23" s="369" t="s">
        <v>1198</v>
      </c>
      <c r="AIL23" s="365" t="s">
        <v>1199</v>
      </c>
      <c r="AIM23" s="366" t="s">
        <v>1200</v>
      </c>
      <c r="AIN23" s="366" t="s">
        <v>1201</v>
      </c>
      <c r="AIO23" s="366" t="s">
        <v>1202</v>
      </c>
      <c r="AIP23" s="366" t="s">
        <v>1203</v>
      </c>
      <c r="AIQ23" s="366" t="s">
        <v>1204</v>
      </c>
      <c r="AIR23" s="366" t="s">
        <v>1205</v>
      </c>
      <c r="AIS23" s="366" t="s">
        <v>1206</v>
      </c>
      <c r="AIT23" s="366" t="s">
        <v>1207</v>
      </c>
      <c r="AIU23" s="366" t="s">
        <v>1208</v>
      </c>
      <c r="AIV23" s="366" t="s">
        <v>1209</v>
      </c>
      <c r="AIW23" s="369" t="s">
        <v>1210</v>
      </c>
      <c r="AIX23" s="376" t="s">
        <v>1211</v>
      </c>
      <c r="AIY23" s="377" t="s">
        <v>1212</v>
      </c>
      <c r="AIZ23" s="377" t="s">
        <v>1213</v>
      </c>
      <c r="AJA23" s="377" t="s">
        <v>1214</v>
      </c>
      <c r="AJB23" s="377" t="s">
        <v>1215</v>
      </c>
      <c r="AJC23" s="377" t="s">
        <v>1215</v>
      </c>
      <c r="AJD23" s="377" t="s">
        <v>1216</v>
      </c>
      <c r="AJE23" s="377" t="s">
        <v>1217</v>
      </c>
      <c r="AJF23" s="377" t="s">
        <v>1218</v>
      </c>
      <c r="AJG23" s="377" t="s">
        <v>1219</v>
      </c>
      <c r="AJH23" s="377" t="s">
        <v>1220</v>
      </c>
      <c r="AJI23" s="377" t="s">
        <v>1221</v>
      </c>
      <c r="AJJ23" s="377" t="s">
        <v>1222</v>
      </c>
      <c r="AJK23" s="377" t="s">
        <v>1223</v>
      </c>
      <c r="AJL23" s="377" t="s">
        <v>1224</v>
      </c>
      <c r="AJM23" s="377" t="s">
        <v>1225</v>
      </c>
      <c r="AJN23" s="377" t="s">
        <v>1226</v>
      </c>
      <c r="AJO23" s="377" t="s">
        <v>1227</v>
      </c>
      <c r="AJP23" s="377" t="s">
        <v>1228</v>
      </c>
      <c r="AJQ23" s="377" t="s">
        <v>1229</v>
      </c>
      <c r="AJR23" s="377" t="s">
        <v>1230</v>
      </c>
      <c r="AJS23" s="377" t="s">
        <v>1231</v>
      </c>
      <c r="AJT23" s="377" t="s">
        <v>1232</v>
      </c>
      <c r="AJU23" s="377" t="s">
        <v>1233</v>
      </c>
      <c r="AJV23" s="377" t="s">
        <v>1234</v>
      </c>
      <c r="AJW23" s="377" t="s">
        <v>1235</v>
      </c>
      <c r="AJX23" s="377" t="s">
        <v>1236</v>
      </c>
      <c r="AJY23" s="377" t="s">
        <v>1237</v>
      </c>
      <c r="AJZ23" s="377" t="s">
        <v>1238</v>
      </c>
      <c r="AKA23" s="397" t="s">
        <v>1239</v>
      </c>
      <c r="AKB23" s="376" t="s">
        <v>1240</v>
      </c>
      <c r="AKC23" s="397" t="s">
        <v>1241</v>
      </c>
      <c r="AKD23" s="365" t="s">
        <v>242</v>
      </c>
      <c r="AKE23" s="366" t="s">
        <v>243</v>
      </c>
      <c r="AKF23" s="366" t="s">
        <v>1242</v>
      </c>
      <c r="AKG23" s="366" t="s">
        <v>245</v>
      </c>
      <c r="AKH23" s="369" t="s">
        <v>1243</v>
      </c>
      <c r="AKI23" s="376" t="s">
        <v>1244</v>
      </c>
      <c r="AKJ23" s="397" t="s">
        <v>1245</v>
      </c>
      <c r="AKK23" s="376" t="s">
        <v>1246</v>
      </c>
      <c r="AKL23" s="377" t="s">
        <v>1247</v>
      </c>
      <c r="AKM23" s="366" t="s">
        <v>1248</v>
      </c>
      <c r="AKN23" s="366" t="s">
        <v>1249</v>
      </c>
      <c r="AKO23" s="366" t="s">
        <v>1250</v>
      </c>
      <c r="AKP23" s="366" t="s">
        <v>1251</v>
      </c>
      <c r="AKQ23" s="377" t="s">
        <v>1252</v>
      </c>
      <c r="AKR23" s="377" t="s">
        <v>1253</v>
      </c>
      <c r="AKS23" s="377" t="s">
        <v>1254</v>
      </c>
      <c r="AKT23" s="397" t="s">
        <v>1255</v>
      </c>
      <c r="AKU23" s="365" t="s">
        <v>1256</v>
      </c>
      <c r="AKV23" s="366" t="s">
        <v>1257</v>
      </c>
      <c r="AKW23" s="366" t="s">
        <v>1258</v>
      </c>
      <c r="AKX23" s="366" t="s">
        <v>1259</v>
      </c>
      <c r="AKY23" s="366" t="s">
        <v>1260</v>
      </c>
      <c r="AKZ23" s="366" t="s">
        <v>1261</v>
      </c>
      <c r="ALA23" s="366" t="s">
        <v>1262</v>
      </c>
      <c r="ALB23" s="366" t="s">
        <v>1263</v>
      </c>
      <c r="ALC23" s="366" t="s">
        <v>1264</v>
      </c>
      <c r="ALD23" s="366" t="s">
        <v>1265</v>
      </c>
      <c r="ALE23" s="366" t="s">
        <v>1266</v>
      </c>
      <c r="ALF23" s="369" t="s">
        <v>1267</v>
      </c>
      <c r="ALG23" s="365" t="s">
        <v>1268</v>
      </c>
      <c r="ALH23" s="366" t="s">
        <v>1269</v>
      </c>
      <c r="ALI23" s="366" t="s">
        <v>1270</v>
      </c>
      <c r="ALJ23" s="366" t="s">
        <v>1271</v>
      </c>
      <c r="ALK23" s="366" t="s">
        <v>1272</v>
      </c>
      <c r="ALL23" s="366" t="s">
        <v>1273</v>
      </c>
      <c r="ALM23" s="366" t="s">
        <v>1274</v>
      </c>
      <c r="ALN23" s="366" t="s">
        <v>1275</v>
      </c>
      <c r="ALO23" s="366" t="s">
        <v>1276</v>
      </c>
      <c r="ALP23" s="366" t="s">
        <v>1277</v>
      </c>
      <c r="ALQ23" s="366" t="s">
        <v>1278</v>
      </c>
      <c r="ALR23" s="366" t="s">
        <v>1279</v>
      </c>
      <c r="ALS23" s="366" t="s">
        <v>1280</v>
      </c>
      <c r="ALT23" s="369" t="s">
        <v>1281</v>
      </c>
      <c r="ALU23" s="398" t="s">
        <v>1282</v>
      </c>
      <c r="ALV23" s="399" t="s">
        <v>1283</v>
      </c>
      <c r="ALW23" s="399" t="s">
        <v>1284</v>
      </c>
      <c r="ALX23" s="399" t="s">
        <v>1285</v>
      </c>
      <c r="ALY23" s="399" t="s">
        <v>1286</v>
      </c>
      <c r="ALZ23" s="399" t="s">
        <v>1287</v>
      </c>
      <c r="AMA23" s="399" t="s">
        <v>1288</v>
      </c>
      <c r="AMB23" s="399" t="s">
        <v>1289</v>
      </c>
      <c r="AMC23" s="399" t="s">
        <v>1290</v>
      </c>
      <c r="AMD23" s="399" t="s">
        <v>1291</v>
      </c>
      <c r="AME23" s="399" t="s">
        <v>1292</v>
      </c>
      <c r="AMF23" s="399" t="s">
        <v>1293</v>
      </c>
      <c r="AMG23" s="399" t="s">
        <v>1294</v>
      </c>
      <c r="AMH23" s="399" t="s">
        <v>1295</v>
      </c>
      <c r="AMI23" s="399" t="s">
        <v>1296</v>
      </c>
      <c r="AMJ23" s="400" t="s">
        <v>1297</v>
      </c>
    </row>
    <row r="24" s="365" customFormat="true" ht="86.4" hidden="false" customHeight="true" outlineLevel="0" collapsed="false">
      <c r="A24" s="363"/>
      <c r="B24" s="396" t="s">
        <v>1298</v>
      </c>
      <c r="E24" s="366" t="s">
        <v>517</v>
      </c>
      <c r="F24" s="367"/>
      <c r="G24" s="367"/>
      <c r="H24" s="366" t="s">
        <v>520</v>
      </c>
      <c r="I24" s="366"/>
      <c r="J24" s="366"/>
      <c r="K24" s="368" t="s">
        <v>523</v>
      </c>
      <c r="R24" s="366" t="s">
        <v>516</v>
      </c>
      <c r="S24" s="366" t="s">
        <v>517</v>
      </c>
      <c r="T24" s="366" t="s">
        <v>516</v>
      </c>
      <c r="U24" s="366" t="s">
        <v>517</v>
      </c>
      <c r="V24" s="366" t="s">
        <v>516</v>
      </c>
      <c r="W24" s="366" t="s">
        <v>517</v>
      </c>
      <c r="X24" s="366"/>
      <c r="Y24" s="366"/>
      <c r="Z24" s="365" t="s">
        <v>1299</v>
      </c>
      <c r="AA24" s="366" t="s">
        <v>1300</v>
      </c>
      <c r="AB24" s="366"/>
      <c r="AC24" s="366" t="s">
        <v>1301</v>
      </c>
      <c r="AD24" s="366"/>
      <c r="AE24" s="370" t="s">
        <v>1302</v>
      </c>
      <c r="AF24" s="366" t="s">
        <v>543</v>
      </c>
      <c r="AG24" s="366"/>
      <c r="AH24" s="366" t="s">
        <v>1301</v>
      </c>
      <c r="AI24" s="366"/>
      <c r="AJ24" s="366" t="s">
        <v>1302</v>
      </c>
      <c r="AK24" s="366"/>
      <c r="AL24" s="366"/>
      <c r="AM24" s="366" t="s">
        <v>551</v>
      </c>
      <c r="AN24" s="366"/>
      <c r="AO24" s="366"/>
      <c r="AP24" s="369" t="s">
        <v>554</v>
      </c>
      <c r="AW24" s="369" t="s">
        <v>557</v>
      </c>
      <c r="BT24" s="371" t="s">
        <v>1303</v>
      </c>
      <c r="BU24" s="366" t="s">
        <v>1304</v>
      </c>
      <c r="BV24" s="366" t="s">
        <v>1305</v>
      </c>
      <c r="BW24" s="366" t="s">
        <v>1306</v>
      </c>
      <c r="BX24" s="366" t="s">
        <v>1307</v>
      </c>
      <c r="BY24" s="366" t="s">
        <v>1308</v>
      </c>
      <c r="BZ24" s="366" t="s">
        <v>1309</v>
      </c>
      <c r="CA24" s="366" t="s">
        <v>1310</v>
      </c>
      <c r="CB24" s="366" t="s">
        <v>1311</v>
      </c>
      <c r="CC24" s="366" t="s">
        <v>1312</v>
      </c>
      <c r="CD24" s="366" t="s">
        <v>1313</v>
      </c>
      <c r="CE24" s="369" t="s">
        <v>1314</v>
      </c>
      <c r="CR24" s="371" t="s">
        <v>1303</v>
      </c>
      <c r="CS24" s="366" t="s">
        <v>1304</v>
      </c>
      <c r="CT24" s="366" t="s">
        <v>1305</v>
      </c>
      <c r="CU24" s="366" t="s">
        <v>1306</v>
      </c>
      <c r="CV24" s="366" t="s">
        <v>1307</v>
      </c>
      <c r="CW24" s="366" t="s">
        <v>1308</v>
      </c>
      <c r="CX24" s="366" t="s">
        <v>1309</v>
      </c>
      <c r="CY24" s="366" t="s">
        <v>1310</v>
      </c>
      <c r="CZ24" s="366" t="s">
        <v>1311</v>
      </c>
      <c r="DA24" s="366" t="s">
        <v>1312</v>
      </c>
      <c r="DB24" s="366" t="s">
        <v>1313</v>
      </c>
      <c r="DC24" s="369" t="s">
        <v>1314</v>
      </c>
      <c r="DP24" s="371" t="s">
        <v>1303</v>
      </c>
      <c r="DQ24" s="366" t="s">
        <v>1304</v>
      </c>
      <c r="DR24" s="366" t="s">
        <v>1305</v>
      </c>
      <c r="DS24" s="366" t="s">
        <v>1306</v>
      </c>
      <c r="DT24" s="366" t="s">
        <v>1307</v>
      </c>
      <c r="DU24" s="366" t="s">
        <v>1308</v>
      </c>
      <c r="DV24" s="366" t="s">
        <v>1309</v>
      </c>
      <c r="DW24" s="366" t="s">
        <v>1310</v>
      </c>
      <c r="DX24" s="366" t="s">
        <v>1311</v>
      </c>
      <c r="DY24" s="366" t="s">
        <v>1312</v>
      </c>
      <c r="DZ24" s="366" t="s">
        <v>1313</v>
      </c>
      <c r="EA24" s="369" t="s">
        <v>1314</v>
      </c>
      <c r="EN24" s="371" t="s">
        <v>1303</v>
      </c>
      <c r="EO24" s="366" t="s">
        <v>1304</v>
      </c>
      <c r="EP24" s="366" t="s">
        <v>1305</v>
      </c>
      <c r="EQ24" s="366" t="s">
        <v>1306</v>
      </c>
      <c r="ER24" s="366" t="s">
        <v>1307</v>
      </c>
      <c r="ES24" s="366" t="s">
        <v>1308</v>
      </c>
      <c r="ET24" s="366" t="s">
        <v>1309</v>
      </c>
      <c r="EU24" s="366" t="s">
        <v>1310</v>
      </c>
      <c r="EV24" s="366" t="s">
        <v>1311</v>
      </c>
      <c r="EW24" s="366" t="s">
        <v>1312</v>
      </c>
      <c r="EX24" s="366" t="s">
        <v>1313</v>
      </c>
      <c r="EY24" s="369" t="s">
        <v>1314</v>
      </c>
      <c r="FB24" s="366" t="s">
        <v>675</v>
      </c>
      <c r="FC24" s="366" t="s">
        <v>676</v>
      </c>
      <c r="FD24" s="366"/>
      <c r="FE24" s="366"/>
      <c r="FF24" s="366"/>
      <c r="FG24" s="366"/>
      <c r="FH24" s="366"/>
      <c r="FI24" s="366"/>
      <c r="FJ24" s="366" t="s">
        <v>1315</v>
      </c>
      <c r="FK24" s="366" t="s">
        <v>1316</v>
      </c>
      <c r="FL24" s="366" t="s">
        <v>1317</v>
      </c>
      <c r="FM24" s="368" t="s">
        <v>1318</v>
      </c>
      <c r="FN24" s="401" t="s">
        <v>99</v>
      </c>
      <c r="FO24" s="372"/>
      <c r="FP24" s="402" t="s">
        <v>99</v>
      </c>
      <c r="FQ24" s="373"/>
      <c r="FR24" s="366"/>
      <c r="FS24" s="366"/>
      <c r="FT24" s="366"/>
      <c r="FU24" s="366"/>
      <c r="FV24" s="366"/>
      <c r="FW24" s="366"/>
      <c r="FX24" s="366"/>
      <c r="FY24" s="366"/>
      <c r="FZ24" s="366"/>
      <c r="GA24" s="366"/>
      <c r="GB24" s="366"/>
      <c r="GC24" s="366"/>
      <c r="GD24" s="366"/>
      <c r="GE24" s="366"/>
      <c r="GF24" s="366"/>
      <c r="GG24" s="366"/>
      <c r="GH24" s="402" t="s">
        <v>675</v>
      </c>
      <c r="GI24" s="403" t="s">
        <v>676</v>
      </c>
      <c r="GJ24" s="402" t="s">
        <v>675</v>
      </c>
      <c r="GK24" s="403" t="s">
        <v>676</v>
      </c>
      <c r="GL24" s="402" t="s">
        <v>675</v>
      </c>
      <c r="GM24" s="403" t="s">
        <v>676</v>
      </c>
      <c r="GN24" s="402" t="s">
        <v>675</v>
      </c>
      <c r="GO24" s="403" t="s">
        <v>676</v>
      </c>
      <c r="GP24" s="402" t="s">
        <v>675</v>
      </c>
      <c r="GQ24" s="403" t="s">
        <v>676</v>
      </c>
      <c r="GR24" s="402" t="s">
        <v>675</v>
      </c>
      <c r="GS24" s="402" t="s">
        <v>676</v>
      </c>
      <c r="GT24" s="402" t="s">
        <v>675</v>
      </c>
      <c r="GU24" s="402" t="s">
        <v>676</v>
      </c>
      <c r="GV24" s="402" t="s">
        <v>675</v>
      </c>
      <c r="GW24" s="404" t="s">
        <v>676</v>
      </c>
      <c r="HB24" s="366" t="s">
        <v>1319</v>
      </c>
      <c r="HC24" s="366" t="s">
        <v>1320</v>
      </c>
      <c r="HD24" s="366"/>
      <c r="HE24" s="366"/>
      <c r="HF24" s="366"/>
      <c r="HG24" s="366"/>
      <c r="HH24" s="366" t="s">
        <v>1321</v>
      </c>
      <c r="HI24" s="366" t="s">
        <v>1321</v>
      </c>
      <c r="HJ24" s="366" t="s">
        <v>1321</v>
      </c>
      <c r="HK24" s="369" t="s">
        <v>1321</v>
      </c>
      <c r="HL24" s="405" t="s">
        <v>1322</v>
      </c>
      <c r="HM24" s="374" t="s">
        <v>1323</v>
      </c>
      <c r="HN24" s="366"/>
      <c r="HO24" s="366"/>
      <c r="HP24" s="368" t="s">
        <v>1324</v>
      </c>
      <c r="HQ24" s="369" t="s">
        <v>1325</v>
      </c>
      <c r="HR24" s="371" t="s">
        <v>1326</v>
      </c>
      <c r="HS24" s="366" t="s">
        <v>1327</v>
      </c>
      <c r="HT24" s="366" t="s">
        <v>1328</v>
      </c>
      <c r="HU24" s="366" t="s">
        <v>1329</v>
      </c>
      <c r="HV24" s="366" t="s">
        <v>1330</v>
      </c>
      <c r="HW24" s="366" t="s">
        <v>1331</v>
      </c>
      <c r="HX24" s="366" t="s">
        <v>1332</v>
      </c>
      <c r="HY24" s="366" t="s">
        <v>1333</v>
      </c>
      <c r="HZ24" s="366" t="s">
        <v>1334</v>
      </c>
      <c r="IA24" s="366" t="s">
        <v>1335</v>
      </c>
      <c r="IB24" s="366" t="s">
        <v>1336</v>
      </c>
      <c r="IC24" s="366" t="s">
        <v>1337</v>
      </c>
      <c r="ID24" s="368" t="s">
        <v>1338</v>
      </c>
      <c r="IE24" s="368" t="s">
        <v>1339</v>
      </c>
      <c r="IF24" s="368" t="s">
        <v>1340</v>
      </c>
      <c r="IG24" s="368" t="s">
        <v>1341</v>
      </c>
      <c r="IT24" s="371" t="s">
        <v>541</v>
      </c>
      <c r="IU24" s="366" t="s">
        <v>543</v>
      </c>
      <c r="IV24" s="366" t="s">
        <v>541</v>
      </c>
      <c r="IW24" s="366" t="s">
        <v>543</v>
      </c>
      <c r="IX24" s="366" t="s">
        <v>541</v>
      </c>
      <c r="IY24" s="366" t="s">
        <v>543</v>
      </c>
      <c r="IZ24" s="366" t="s">
        <v>541</v>
      </c>
      <c r="JA24" s="366" t="s">
        <v>543</v>
      </c>
      <c r="JB24" s="366" t="s">
        <v>541</v>
      </c>
      <c r="JC24" s="366" t="s">
        <v>543</v>
      </c>
      <c r="JD24" s="366" t="s">
        <v>541</v>
      </c>
      <c r="JE24" s="368" t="s">
        <v>543</v>
      </c>
      <c r="JQ24" s="368" t="s">
        <v>1342</v>
      </c>
      <c r="JR24" s="368" t="s">
        <v>1342</v>
      </c>
      <c r="JS24" s="368" t="s">
        <v>1342</v>
      </c>
      <c r="JT24" s="368" t="s">
        <v>1342</v>
      </c>
      <c r="JU24" s="368" t="s">
        <v>1342</v>
      </c>
      <c r="JV24" s="368" t="s">
        <v>1342</v>
      </c>
      <c r="JW24" s="368" t="s">
        <v>1342</v>
      </c>
      <c r="JX24" s="368" t="s">
        <v>1342</v>
      </c>
      <c r="JY24" s="368" t="s">
        <v>1342</v>
      </c>
      <c r="JZ24" s="368" t="s">
        <v>1342</v>
      </c>
      <c r="KA24" s="368" t="s">
        <v>1342</v>
      </c>
      <c r="KE24" s="379" t="s">
        <v>780</v>
      </c>
      <c r="KF24" s="366"/>
      <c r="KG24" s="406" t="s">
        <v>778</v>
      </c>
      <c r="KH24" s="366"/>
      <c r="KI24" s="402" t="s">
        <v>778</v>
      </c>
      <c r="KJ24" s="366"/>
      <c r="KK24" s="366" t="s">
        <v>778</v>
      </c>
      <c r="KL24" s="366"/>
      <c r="KM24" s="366" t="s">
        <v>778</v>
      </c>
      <c r="KN24" s="366"/>
      <c r="KO24" s="366" t="s">
        <v>778</v>
      </c>
      <c r="KP24" s="366"/>
      <c r="KQ24" s="366" t="s">
        <v>778</v>
      </c>
      <c r="KR24" s="366"/>
      <c r="KS24" s="366" t="s">
        <v>778</v>
      </c>
      <c r="KT24" s="366"/>
      <c r="KU24" s="369" t="s">
        <v>778</v>
      </c>
      <c r="NJ24" s="376"/>
      <c r="NK24" s="376"/>
      <c r="NL24" s="376"/>
      <c r="NM24" s="376"/>
      <c r="NN24" s="376"/>
      <c r="NO24" s="376"/>
      <c r="NP24" s="376"/>
      <c r="NQ24" s="376"/>
      <c r="NR24" s="376"/>
      <c r="NS24" s="376"/>
      <c r="NT24" s="378" t="s">
        <v>1343</v>
      </c>
      <c r="NU24" s="371" t="s">
        <v>1344</v>
      </c>
      <c r="NV24" s="366" t="s">
        <v>1345</v>
      </c>
      <c r="NW24" s="366" t="s">
        <v>1346</v>
      </c>
      <c r="NX24" s="366" t="s">
        <v>1347</v>
      </c>
      <c r="NY24" s="366" t="s">
        <v>1348</v>
      </c>
      <c r="NZ24" s="366" t="s">
        <v>1349</v>
      </c>
      <c r="OA24" s="366" t="s">
        <v>1350</v>
      </c>
      <c r="OB24" s="366" t="s">
        <v>1351</v>
      </c>
      <c r="OC24" s="366" t="s">
        <v>1352</v>
      </c>
      <c r="OD24" s="366" t="s">
        <v>1353</v>
      </c>
      <c r="OE24" s="366" t="s">
        <v>1354</v>
      </c>
      <c r="OF24" s="366" t="s">
        <v>1355</v>
      </c>
      <c r="OG24" s="366" t="s">
        <v>1356</v>
      </c>
      <c r="OH24" s="366" t="s">
        <v>1357</v>
      </c>
      <c r="OI24" s="368" t="s">
        <v>1358</v>
      </c>
      <c r="OJ24" s="368" t="s">
        <v>1359</v>
      </c>
      <c r="OK24" s="401" t="s">
        <v>1360</v>
      </c>
      <c r="OL24" s="402" t="s">
        <v>1360</v>
      </c>
      <c r="OM24" s="402" t="s">
        <v>1360</v>
      </c>
      <c r="ON24" s="402" t="s">
        <v>1360</v>
      </c>
      <c r="OO24" s="402" t="s">
        <v>1360</v>
      </c>
      <c r="OP24" s="402" t="s">
        <v>1360</v>
      </c>
      <c r="OQ24" s="402" t="s">
        <v>1360</v>
      </c>
      <c r="OR24" s="402" t="s">
        <v>1360</v>
      </c>
      <c r="OS24" s="402" t="s">
        <v>1360</v>
      </c>
      <c r="OT24" s="402" t="s">
        <v>1360</v>
      </c>
      <c r="OU24" s="402" t="s">
        <v>1360</v>
      </c>
      <c r="OV24" s="402" t="s">
        <v>1360</v>
      </c>
      <c r="OW24" s="402" t="s">
        <v>1360</v>
      </c>
      <c r="OX24" s="404" t="s">
        <v>1360</v>
      </c>
      <c r="OY24" s="371" t="s">
        <v>1360</v>
      </c>
      <c r="OZ24" s="366" t="s">
        <v>1360</v>
      </c>
      <c r="PA24" s="366" t="s">
        <v>1360</v>
      </c>
      <c r="PB24" s="366" t="s">
        <v>1360</v>
      </c>
      <c r="PC24" s="366" t="s">
        <v>1360</v>
      </c>
      <c r="PD24" s="366" t="s">
        <v>1360</v>
      </c>
      <c r="PE24" s="366" t="s">
        <v>1360</v>
      </c>
      <c r="PF24" s="366" t="s">
        <v>1360</v>
      </c>
      <c r="PG24" s="366" t="s">
        <v>1360</v>
      </c>
      <c r="PH24" s="366" t="s">
        <v>1360</v>
      </c>
      <c r="PI24" s="366" t="s">
        <v>1360</v>
      </c>
      <c r="PJ24" s="366" t="s">
        <v>1360</v>
      </c>
      <c r="PK24" s="366" t="s">
        <v>1360</v>
      </c>
      <c r="PL24" s="366" t="s">
        <v>1360</v>
      </c>
      <c r="PM24" s="366" t="s">
        <v>1360</v>
      </c>
      <c r="PN24" s="366" t="s">
        <v>1360</v>
      </c>
      <c r="PO24" s="366" t="s">
        <v>1360</v>
      </c>
      <c r="PP24" s="369" t="s">
        <v>1360</v>
      </c>
      <c r="PQ24" s="365" t="s">
        <v>1360</v>
      </c>
      <c r="PR24" s="366" t="s">
        <v>1360</v>
      </c>
      <c r="PS24" s="366" t="s">
        <v>1360</v>
      </c>
      <c r="PT24" s="366" t="s">
        <v>1360</v>
      </c>
      <c r="PU24" s="366" t="s">
        <v>1360</v>
      </c>
      <c r="PV24" s="366" t="s">
        <v>1360</v>
      </c>
      <c r="PW24" s="366" t="s">
        <v>1360</v>
      </c>
      <c r="PX24" s="366" t="s">
        <v>1360</v>
      </c>
      <c r="PY24" s="366" t="s">
        <v>1360</v>
      </c>
      <c r="PZ24" s="366" t="s">
        <v>1360</v>
      </c>
      <c r="QA24" s="366" t="s">
        <v>1360</v>
      </c>
      <c r="QB24" s="366" t="s">
        <v>1360</v>
      </c>
      <c r="QC24" s="366" t="s">
        <v>1360</v>
      </c>
      <c r="QD24" s="369" t="s">
        <v>1360</v>
      </c>
      <c r="QE24" s="405" t="s">
        <v>1360</v>
      </c>
      <c r="QF24" s="374" t="s">
        <v>1360</v>
      </c>
      <c r="QG24" s="374" t="s">
        <v>1360</v>
      </c>
      <c r="QH24" s="374" t="s">
        <v>1360</v>
      </c>
      <c r="QI24" s="374" t="s">
        <v>1360</v>
      </c>
      <c r="QJ24" s="374" t="s">
        <v>1360</v>
      </c>
      <c r="QK24" s="374" t="s">
        <v>1360</v>
      </c>
      <c r="QL24" s="374" t="s">
        <v>1360</v>
      </c>
      <c r="QM24" s="374" t="s">
        <v>1360</v>
      </c>
      <c r="QN24" s="374" t="s">
        <v>1360</v>
      </c>
      <c r="QO24" s="379" t="s">
        <v>1360</v>
      </c>
      <c r="QP24" s="369" t="s">
        <v>1360</v>
      </c>
      <c r="QQ24" s="365" t="s">
        <v>866</v>
      </c>
      <c r="QR24" s="366" t="s">
        <v>867</v>
      </c>
      <c r="QS24" s="366" t="s">
        <v>866</v>
      </c>
      <c r="QT24" s="366" t="s">
        <v>867</v>
      </c>
      <c r="QU24" s="366" t="s">
        <v>866</v>
      </c>
      <c r="QV24" s="366" t="s">
        <v>867</v>
      </c>
      <c r="QW24" s="366" t="s">
        <v>866</v>
      </c>
      <c r="QX24" s="366" t="s">
        <v>867</v>
      </c>
      <c r="QY24" s="366" t="s">
        <v>866</v>
      </c>
      <c r="QZ24" s="366" t="s">
        <v>867</v>
      </c>
      <c r="RA24" s="366" t="s">
        <v>866</v>
      </c>
      <c r="RB24" s="366" t="s">
        <v>867</v>
      </c>
      <c r="RC24" s="366" t="s">
        <v>866</v>
      </c>
      <c r="RD24" s="366" t="s">
        <v>867</v>
      </c>
      <c r="RE24" s="366" t="s">
        <v>866</v>
      </c>
      <c r="RF24" s="369" t="s">
        <v>867</v>
      </c>
      <c r="RG24" s="407" t="s">
        <v>1361</v>
      </c>
      <c r="RH24" s="379" t="s">
        <v>1362</v>
      </c>
      <c r="RI24" s="379" t="s">
        <v>1363</v>
      </c>
      <c r="RJ24" s="379" t="s">
        <v>1363</v>
      </c>
      <c r="RK24" s="379" t="s">
        <v>1364</v>
      </c>
      <c r="RL24" s="379" t="s">
        <v>1364</v>
      </c>
      <c r="RM24" s="379" t="s">
        <v>1365</v>
      </c>
      <c r="RN24" s="379" t="s">
        <v>1365</v>
      </c>
      <c r="RO24" s="379" t="s">
        <v>1366</v>
      </c>
      <c r="RP24" s="379" t="s">
        <v>1366</v>
      </c>
      <c r="RQ24" s="379" t="s">
        <v>1367</v>
      </c>
      <c r="RR24" s="379" t="s">
        <v>1367</v>
      </c>
      <c r="RS24" s="379" t="s">
        <v>1368</v>
      </c>
      <c r="RT24" s="379" t="s">
        <v>1368</v>
      </c>
      <c r="RU24" s="379" t="s">
        <v>1369</v>
      </c>
      <c r="RV24" s="379" t="s">
        <v>1369</v>
      </c>
      <c r="RW24" s="379" t="s">
        <v>1370</v>
      </c>
      <c r="RX24" s="379" t="s">
        <v>1370</v>
      </c>
      <c r="RY24" s="379" t="s">
        <v>1371</v>
      </c>
      <c r="RZ24" s="408" t="s">
        <v>1371</v>
      </c>
      <c r="SL24" s="366" t="s">
        <v>1372</v>
      </c>
      <c r="SM24" s="366"/>
      <c r="SN24" s="409" t="s">
        <v>1372</v>
      </c>
      <c r="SO24" s="366"/>
      <c r="SP24" s="366" t="s">
        <v>178</v>
      </c>
      <c r="SQ24" s="366"/>
      <c r="SR24" s="409" t="s">
        <v>178</v>
      </c>
      <c r="SS24" s="371"/>
      <c r="ST24" s="371"/>
      <c r="SU24" s="371"/>
      <c r="SV24" s="371"/>
      <c r="SW24" s="371"/>
      <c r="SX24" s="371"/>
      <c r="SY24" s="371"/>
      <c r="SZ24" s="371"/>
      <c r="TA24" s="371"/>
      <c r="TB24" s="371"/>
      <c r="TC24" s="371"/>
      <c r="TD24" s="371"/>
      <c r="TE24" s="371"/>
      <c r="TF24" s="371"/>
      <c r="TG24" s="371"/>
      <c r="TH24" s="371"/>
      <c r="TI24" s="371"/>
      <c r="TJ24" s="371"/>
      <c r="TK24" s="371"/>
      <c r="TL24" s="371"/>
      <c r="TM24" s="371"/>
      <c r="TN24" s="371"/>
      <c r="TO24" s="371"/>
      <c r="TP24" s="371"/>
      <c r="TQ24" s="371"/>
      <c r="TR24" s="371"/>
      <c r="TS24" s="371"/>
      <c r="TT24" s="371"/>
      <c r="TU24" s="371"/>
      <c r="TV24" s="371"/>
      <c r="TW24" s="371"/>
      <c r="TX24" s="371"/>
      <c r="TY24" s="371"/>
      <c r="TZ24" s="371"/>
      <c r="UA24" s="371"/>
      <c r="UB24" s="371"/>
      <c r="UC24" s="371"/>
      <c r="UD24" s="371"/>
      <c r="UE24" s="371"/>
      <c r="UF24" s="371"/>
      <c r="UG24" s="371"/>
      <c r="UH24" s="371"/>
      <c r="UI24" s="371"/>
      <c r="UJ24" s="371"/>
      <c r="UK24" s="371"/>
      <c r="UL24" s="371"/>
      <c r="UM24" s="371"/>
      <c r="UN24" s="371"/>
      <c r="UO24" s="371"/>
      <c r="UP24" s="371"/>
      <c r="UQ24" s="371"/>
      <c r="UR24" s="371"/>
      <c r="US24" s="371"/>
      <c r="UT24" s="371"/>
      <c r="UU24" s="371"/>
      <c r="UV24" s="371"/>
      <c r="UW24" s="371"/>
      <c r="UX24" s="371"/>
      <c r="UY24" s="371"/>
      <c r="UZ24" s="371"/>
      <c r="VA24" s="371"/>
      <c r="VB24" s="371"/>
      <c r="VC24" s="371"/>
      <c r="VD24" s="371"/>
      <c r="VE24" s="371"/>
      <c r="VF24" s="371"/>
      <c r="VG24" s="371"/>
      <c r="VH24" s="371"/>
      <c r="VI24" s="371"/>
      <c r="VJ24" s="371"/>
      <c r="VK24" s="371"/>
      <c r="VL24" s="371"/>
      <c r="VM24" s="371"/>
      <c r="VN24" s="371"/>
      <c r="VO24" s="371"/>
      <c r="VP24" s="371"/>
      <c r="VQ24" s="371"/>
      <c r="VR24" s="371"/>
      <c r="VS24" s="371"/>
      <c r="VT24" s="371"/>
      <c r="VU24" s="371"/>
      <c r="VV24" s="371"/>
      <c r="VW24" s="371"/>
      <c r="VX24" s="371"/>
      <c r="VY24" s="371"/>
      <c r="VZ24" s="371"/>
      <c r="WA24" s="371"/>
      <c r="WB24" s="371"/>
      <c r="WC24" s="371"/>
      <c r="WD24" s="371"/>
      <c r="WE24" s="371"/>
      <c r="WF24" s="371"/>
      <c r="WG24" s="371"/>
      <c r="WH24" s="371"/>
      <c r="WI24" s="371"/>
      <c r="WJ24" s="371"/>
      <c r="WK24" s="371"/>
      <c r="WL24" s="371"/>
      <c r="WM24" s="371"/>
      <c r="WN24" s="371"/>
      <c r="WO24" s="371"/>
      <c r="WP24" s="371"/>
      <c r="WQ24" s="371"/>
      <c r="WR24" s="371"/>
      <c r="WS24" s="371"/>
      <c r="WT24" s="371"/>
      <c r="WU24" s="371"/>
      <c r="WV24" s="371"/>
      <c r="WW24" s="371"/>
      <c r="WX24" s="371"/>
      <c r="WY24" s="371"/>
      <c r="WZ24" s="371"/>
      <c r="XA24" s="371"/>
      <c r="XB24" s="371"/>
      <c r="ZP24" s="374" t="s">
        <v>1373</v>
      </c>
      <c r="ZR24" s="374" t="s">
        <v>1373</v>
      </c>
      <c r="ZS24" s="381"/>
      <c r="ZT24" s="381"/>
      <c r="ZU24" s="383" t="s">
        <v>1374</v>
      </c>
      <c r="ZV24" s="382"/>
      <c r="ZW24" s="383" t="s">
        <v>1374</v>
      </c>
      <c r="ZX24" s="385"/>
      <c r="ZY24" s="386" t="s">
        <v>1375</v>
      </c>
      <c r="ZZ24" s="385"/>
      <c r="AAA24" s="386" t="s">
        <v>1375</v>
      </c>
      <c r="AAB24" s="385"/>
      <c r="AAC24" s="386" t="s">
        <v>1376</v>
      </c>
      <c r="AAD24" s="385"/>
      <c r="AAE24" s="386" t="s">
        <v>1376</v>
      </c>
      <c r="AAF24" s="385"/>
      <c r="AAG24" s="386" t="s">
        <v>1377</v>
      </c>
      <c r="AAH24" s="385"/>
      <c r="AAI24" s="386" t="s">
        <v>1377</v>
      </c>
      <c r="AAJ24" s="385"/>
      <c r="AAK24" s="386" t="s">
        <v>1378</v>
      </c>
      <c r="AAL24" s="385"/>
      <c r="AAM24" s="386" t="s">
        <v>1378</v>
      </c>
      <c r="AAN24" s="385"/>
      <c r="AAO24" s="386" t="s">
        <v>1379</v>
      </c>
      <c r="AAP24" s="385"/>
      <c r="AAQ24" s="386" t="s">
        <v>1379</v>
      </c>
      <c r="AAR24" s="382"/>
      <c r="AAS24" s="383" t="s">
        <v>1380</v>
      </c>
      <c r="AAT24" s="382"/>
      <c r="AAU24" s="410" t="s">
        <v>1380</v>
      </c>
      <c r="AAV24" s="388"/>
      <c r="AAY24" s="371" t="s">
        <v>1381</v>
      </c>
      <c r="AAZ24" s="366" t="s">
        <v>1382</v>
      </c>
      <c r="ABA24" s="366" t="s">
        <v>1381</v>
      </c>
      <c r="ABB24" s="366" t="s">
        <v>1382</v>
      </c>
      <c r="ABC24" s="366" t="s">
        <v>1383</v>
      </c>
      <c r="ABD24" s="366" t="s">
        <v>1384</v>
      </c>
      <c r="ABE24" s="366" t="s">
        <v>1385</v>
      </c>
      <c r="ABF24" s="366" t="s">
        <v>1384</v>
      </c>
      <c r="ABG24" s="369" t="s">
        <v>1385</v>
      </c>
      <c r="ABV24" s="369" t="s">
        <v>1386</v>
      </c>
      <c r="ABX24" s="374" t="s">
        <v>1387</v>
      </c>
      <c r="ABZ24" s="366" t="s">
        <v>1387</v>
      </c>
      <c r="ACA24" s="366"/>
      <c r="ACB24" s="374" t="s">
        <v>1388</v>
      </c>
      <c r="ACD24" s="374" t="s">
        <v>1388</v>
      </c>
      <c r="ACE24" s="366"/>
      <c r="ACF24" s="374" t="s">
        <v>1389</v>
      </c>
      <c r="ACH24" s="375" t="s">
        <v>1390</v>
      </c>
      <c r="ACJ24" s="374" t="s">
        <v>1387</v>
      </c>
      <c r="ACL24" s="366" t="s">
        <v>1387</v>
      </c>
      <c r="ACM24" s="366"/>
      <c r="ACN24" s="374" t="s">
        <v>1388</v>
      </c>
      <c r="ACP24" s="374" t="s">
        <v>1388</v>
      </c>
      <c r="ACQ24" s="366"/>
      <c r="ACR24" s="374" t="s">
        <v>1389</v>
      </c>
      <c r="ACT24" s="379" t="s">
        <v>1390</v>
      </c>
      <c r="ACV24" s="374" t="s">
        <v>1387</v>
      </c>
      <c r="ACX24" s="366" t="s">
        <v>1387</v>
      </c>
      <c r="ACY24" s="366"/>
      <c r="ACZ24" s="374" t="s">
        <v>1388</v>
      </c>
      <c r="ADB24" s="374" t="s">
        <v>1388</v>
      </c>
      <c r="ADC24" s="366"/>
      <c r="ADD24" s="374" t="s">
        <v>1389</v>
      </c>
      <c r="ADF24" s="379" t="s">
        <v>1390</v>
      </c>
      <c r="ADG24" s="371"/>
      <c r="ADH24" s="374" t="s">
        <v>1389</v>
      </c>
      <c r="ADJ24" s="379" t="s">
        <v>1390</v>
      </c>
      <c r="ADM24" s="411" t="s">
        <v>1075</v>
      </c>
      <c r="ADN24" s="366"/>
      <c r="ADO24" s="366"/>
      <c r="ADP24" s="412" t="s">
        <v>1075</v>
      </c>
      <c r="ADS24" s="368" t="s">
        <v>1391</v>
      </c>
      <c r="ADV24" s="369" t="s">
        <v>1392</v>
      </c>
      <c r="ADW24" s="365" t="s">
        <v>1393</v>
      </c>
      <c r="ADX24" s="366" t="s">
        <v>1393</v>
      </c>
      <c r="ADY24" s="366" t="s">
        <v>1393</v>
      </c>
      <c r="ADZ24" s="366" t="s">
        <v>1393</v>
      </c>
      <c r="AEA24" s="366" t="s">
        <v>1393</v>
      </c>
      <c r="AEB24" s="366" t="s">
        <v>1393</v>
      </c>
      <c r="AEC24" s="366" t="s">
        <v>1393</v>
      </c>
      <c r="AED24" s="366" t="s">
        <v>1393</v>
      </c>
      <c r="AEE24" s="366" t="s">
        <v>1393</v>
      </c>
      <c r="AEF24" s="369" t="s">
        <v>1393</v>
      </c>
      <c r="AEI24" s="368" t="s">
        <v>1394</v>
      </c>
      <c r="AEP24" s="365" t="s">
        <v>1395</v>
      </c>
      <c r="AEQ24" s="371" t="s">
        <v>1396</v>
      </c>
      <c r="AER24" s="366" t="s">
        <v>1397</v>
      </c>
      <c r="AES24" s="366" t="s">
        <v>1398</v>
      </c>
      <c r="AET24" s="366" t="s">
        <v>1399</v>
      </c>
      <c r="AEU24" s="366" t="s">
        <v>1400</v>
      </c>
      <c r="AEV24" s="366" t="s">
        <v>1398</v>
      </c>
      <c r="AEW24" s="366" t="s">
        <v>1399</v>
      </c>
      <c r="AEX24" s="369" t="s">
        <v>1400</v>
      </c>
      <c r="AFX24" s="369" t="s">
        <v>1133</v>
      </c>
      <c r="AGN24" s="366"/>
      <c r="AGO24" s="366"/>
      <c r="AGP24" s="366"/>
      <c r="AGQ24" s="395"/>
      <c r="AGR24" s="395"/>
      <c r="AGW24" s="366" t="s">
        <v>517</v>
      </c>
      <c r="AGX24" s="366"/>
      <c r="AGY24" s="366" t="s">
        <v>1401</v>
      </c>
      <c r="AGZ24" s="366"/>
      <c r="AHA24" s="366"/>
      <c r="AHB24" s="366"/>
      <c r="AHC24" s="366"/>
      <c r="AHD24" s="379" t="s">
        <v>1402</v>
      </c>
      <c r="AHE24" s="379" t="s">
        <v>1402</v>
      </c>
      <c r="AHF24" s="366"/>
      <c r="AHG24" s="366"/>
      <c r="AHH24" s="366" t="s">
        <v>1401</v>
      </c>
      <c r="AHI24" s="366"/>
      <c r="AHJ24" s="366"/>
      <c r="AHK24" s="366"/>
      <c r="AHL24" s="366"/>
      <c r="AHM24" s="366"/>
      <c r="AHN24" s="366"/>
      <c r="AHO24" s="366"/>
      <c r="AHP24" s="366"/>
      <c r="AHQ24" s="366"/>
      <c r="AHR24" s="366"/>
      <c r="AHS24" s="366"/>
      <c r="AHT24" s="366"/>
      <c r="AHU24" s="366"/>
      <c r="AHV24" s="366"/>
      <c r="AHW24" s="366"/>
      <c r="AHX24" s="366"/>
      <c r="AHY24" s="366"/>
      <c r="AHZ24" s="366"/>
      <c r="AIA24" s="366"/>
      <c r="AIB24" s="366"/>
      <c r="AIC24" s="366"/>
      <c r="AID24" s="366"/>
      <c r="AIE24" s="366"/>
      <c r="AIF24" s="366"/>
      <c r="AIG24" s="366"/>
      <c r="AIH24" s="366"/>
      <c r="AII24" s="366"/>
      <c r="AIJ24" s="366"/>
      <c r="AIK24" s="366"/>
      <c r="AIL24" s="366"/>
      <c r="AIM24" s="366"/>
      <c r="AIN24" s="366"/>
      <c r="AIO24" s="366"/>
      <c r="AIP24" s="366"/>
      <c r="AIQ24" s="366"/>
      <c r="AIR24" s="366"/>
      <c r="AIS24" s="366"/>
      <c r="AIT24" s="366"/>
      <c r="AIU24" s="366"/>
      <c r="AIV24" s="366"/>
      <c r="AIW24" s="366"/>
      <c r="AIX24" s="376"/>
      <c r="AIY24" s="376"/>
      <c r="AIZ24" s="376"/>
      <c r="AJA24" s="376"/>
      <c r="AJB24" s="376"/>
      <c r="AJC24" s="376"/>
      <c r="AJD24" s="376"/>
      <c r="AJE24" s="376"/>
      <c r="AJF24" s="376"/>
      <c r="AJG24" s="376"/>
      <c r="AJH24" s="376"/>
      <c r="AJI24" s="376"/>
      <c r="AJJ24" s="376"/>
      <c r="AJK24" s="376"/>
      <c r="AJL24" s="376"/>
      <c r="AJM24" s="376"/>
      <c r="AJN24" s="376"/>
      <c r="AJO24" s="376"/>
      <c r="AJP24" s="376"/>
      <c r="AJQ24" s="376"/>
      <c r="AJR24" s="376"/>
      <c r="AJS24" s="376"/>
      <c r="AJT24" s="376"/>
      <c r="AJU24" s="376"/>
      <c r="AJV24" s="376"/>
      <c r="AJW24" s="376"/>
      <c r="AJX24" s="376"/>
      <c r="AJY24" s="376"/>
      <c r="AJZ24" s="376"/>
      <c r="AKA24" s="376"/>
      <c r="AKB24" s="376"/>
      <c r="AKC24" s="376"/>
      <c r="AKI24" s="376"/>
      <c r="AKJ24" s="376"/>
      <c r="AKK24" s="376"/>
      <c r="AKL24" s="376"/>
      <c r="AKM24" s="376"/>
      <c r="AKN24" s="376"/>
      <c r="AKO24" s="376"/>
      <c r="AKP24" s="376"/>
      <c r="AKQ24" s="376"/>
      <c r="AKR24" s="376"/>
      <c r="AKS24" s="376"/>
      <c r="AKT24" s="376"/>
      <c r="AKY24" s="366"/>
      <c r="AKZ24" s="366"/>
      <c r="ALA24" s="366"/>
      <c r="ALB24" s="366"/>
      <c r="ALC24" s="366"/>
      <c r="ALD24" s="366"/>
      <c r="ALE24" s="366"/>
      <c r="ALF24" s="366"/>
      <c r="ALU24" s="398"/>
      <c r="ALV24" s="398"/>
      <c r="ALW24" s="398"/>
      <c r="ALX24" s="398"/>
      <c r="ALY24" s="398"/>
      <c r="ALZ24" s="398"/>
      <c r="AMA24" s="398"/>
      <c r="AMB24" s="398"/>
      <c r="AMC24" s="398"/>
      <c r="AMD24" s="398"/>
      <c r="AME24" s="398"/>
      <c r="AMF24" s="398"/>
      <c r="AMG24" s="398"/>
      <c r="AMH24" s="398"/>
      <c r="AMI24" s="398"/>
      <c r="AMJ24" s="400"/>
    </row>
    <row r="25" s="414" customFormat="true" ht="25.2" hidden="false" customHeight="true" outlineLevel="0" collapsed="false">
      <c r="A25" s="413" t="s">
        <v>1403</v>
      </c>
      <c r="B25" s="413"/>
      <c r="C25" s="414" t="s">
        <v>1404</v>
      </c>
      <c r="L25" s="415" t="s">
        <v>1404</v>
      </c>
      <c r="M25" s="415"/>
      <c r="N25" s="415"/>
      <c r="O25" s="415"/>
      <c r="P25" s="415"/>
      <c r="Q25" s="415"/>
      <c r="R25" s="415"/>
      <c r="S25" s="415"/>
      <c r="T25" s="415"/>
      <c r="U25" s="415"/>
      <c r="V25" s="415"/>
      <c r="W25" s="415"/>
      <c r="X25" s="416" t="s">
        <v>1405</v>
      </c>
      <c r="Y25" s="416"/>
      <c r="Z25" s="414" t="s">
        <v>1404</v>
      </c>
      <c r="AQ25" s="414" t="s">
        <v>1404</v>
      </c>
      <c r="AX25" s="414" t="s">
        <v>1404</v>
      </c>
      <c r="BH25" s="414" t="s">
        <v>1404</v>
      </c>
      <c r="BT25" s="414" t="s">
        <v>1404</v>
      </c>
      <c r="CF25" s="414" t="s">
        <v>1404</v>
      </c>
      <c r="CR25" s="414" t="s">
        <v>1404</v>
      </c>
      <c r="DD25" s="414" t="s">
        <v>1404</v>
      </c>
      <c r="DP25" s="414" t="s">
        <v>1404</v>
      </c>
      <c r="EB25" s="414" t="s">
        <v>1404</v>
      </c>
      <c r="EN25" s="414" t="s">
        <v>1404</v>
      </c>
      <c r="EZ25" s="414" t="s">
        <v>1404</v>
      </c>
      <c r="FN25" s="414" t="s">
        <v>1404</v>
      </c>
      <c r="GH25" s="414" t="s">
        <v>1404</v>
      </c>
      <c r="GX25" s="414" t="s">
        <v>1404</v>
      </c>
      <c r="HL25" s="414" t="s">
        <v>1404</v>
      </c>
      <c r="HR25" s="414" t="s">
        <v>1404</v>
      </c>
      <c r="IH25" s="414" t="s">
        <v>1404</v>
      </c>
      <c r="IT25" s="414" t="s">
        <v>1404</v>
      </c>
      <c r="JF25" s="414" t="s">
        <v>1404</v>
      </c>
      <c r="JQ25" s="414" t="s">
        <v>1404</v>
      </c>
      <c r="KB25" s="414" t="s">
        <v>1406</v>
      </c>
      <c r="KV25" s="414" t="s">
        <v>1407</v>
      </c>
      <c r="LD25" s="414" t="s">
        <v>1408</v>
      </c>
      <c r="MB25" s="414" t="s">
        <v>1409</v>
      </c>
      <c r="NJ25" s="417" t="s">
        <v>1410</v>
      </c>
      <c r="NK25" s="417"/>
      <c r="NL25" s="417"/>
      <c r="NM25" s="417"/>
      <c r="NN25" s="417"/>
      <c r="NO25" s="417"/>
      <c r="NP25" s="417"/>
      <c r="NQ25" s="417"/>
      <c r="NR25" s="417"/>
      <c r="NS25" s="417"/>
      <c r="NT25" s="417"/>
      <c r="NU25" s="414" t="s">
        <v>1410</v>
      </c>
      <c r="OK25" s="414" t="s">
        <v>1410</v>
      </c>
      <c r="OY25" s="414" t="s">
        <v>1410</v>
      </c>
      <c r="PQ25" s="414" t="s">
        <v>1410</v>
      </c>
      <c r="QE25" s="414" t="s">
        <v>1410</v>
      </c>
      <c r="QQ25" s="414" t="s">
        <v>1410</v>
      </c>
      <c r="RG25" s="414" t="s">
        <v>1410</v>
      </c>
      <c r="SA25" s="415" t="s">
        <v>1411</v>
      </c>
      <c r="SB25" s="415"/>
      <c r="SC25" s="415"/>
      <c r="SD25" s="415"/>
      <c r="SE25" s="415"/>
      <c r="SF25" s="415"/>
      <c r="SG25" s="415"/>
      <c r="SH25" s="415"/>
      <c r="SI25" s="415"/>
      <c r="SJ25" s="415"/>
      <c r="SK25" s="415"/>
      <c r="SL25" s="415"/>
      <c r="SM25" s="415"/>
      <c r="SN25" s="415"/>
      <c r="SO25" s="416" t="s">
        <v>1409</v>
      </c>
      <c r="SP25" s="416"/>
      <c r="SQ25" s="416"/>
      <c r="SR25" s="416"/>
      <c r="SS25" s="418" t="s">
        <v>1411</v>
      </c>
      <c r="ST25" s="418"/>
      <c r="SU25" s="418"/>
      <c r="SV25" s="418"/>
      <c r="SW25" s="418"/>
      <c r="SX25" s="418"/>
      <c r="SY25" s="418"/>
      <c r="SZ25" s="418"/>
      <c r="TA25" s="418"/>
      <c r="TB25" s="418"/>
      <c r="TC25" s="418"/>
      <c r="TD25" s="418"/>
      <c r="TE25" s="418"/>
      <c r="TF25" s="418"/>
      <c r="TG25" s="418"/>
      <c r="TH25" s="418"/>
      <c r="TI25" s="418"/>
      <c r="TJ25" s="418"/>
      <c r="TK25" s="418"/>
      <c r="TL25" s="418"/>
      <c r="TM25" s="418"/>
      <c r="TN25" s="418"/>
      <c r="TO25" s="418"/>
      <c r="TP25" s="418"/>
      <c r="TQ25" s="418"/>
      <c r="TR25" s="418"/>
      <c r="TS25" s="418"/>
      <c r="TT25" s="418"/>
      <c r="TU25" s="418"/>
      <c r="TV25" s="418"/>
      <c r="TW25" s="418"/>
      <c r="TX25" s="418"/>
      <c r="TY25" s="418"/>
      <c r="TZ25" s="418"/>
      <c r="UA25" s="418"/>
      <c r="UB25" s="418"/>
      <c r="UC25" s="418"/>
      <c r="UD25" s="418"/>
      <c r="UE25" s="418"/>
      <c r="UF25" s="418"/>
      <c r="UG25" s="418"/>
      <c r="UH25" s="418"/>
      <c r="UI25" s="418"/>
      <c r="UJ25" s="418"/>
      <c r="UK25" s="418"/>
      <c r="UL25" s="418"/>
      <c r="UM25" s="418"/>
      <c r="UN25" s="418"/>
      <c r="UO25" s="418"/>
      <c r="UP25" s="418"/>
      <c r="UQ25" s="418"/>
      <c r="UR25" s="418"/>
      <c r="US25" s="418"/>
      <c r="UT25" s="418"/>
      <c r="UU25" s="418"/>
      <c r="UV25" s="418"/>
      <c r="UW25" s="418" t="s">
        <v>1411</v>
      </c>
      <c r="UX25" s="418"/>
      <c r="UY25" s="418"/>
      <c r="UZ25" s="418"/>
      <c r="VA25" s="418"/>
      <c r="VB25" s="418"/>
      <c r="VC25" s="418"/>
      <c r="VD25" s="418"/>
      <c r="VE25" s="418"/>
      <c r="VF25" s="418"/>
      <c r="VG25" s="418"/>
      <c r="VH25" s="418"/>
      <c r="VI25" s="418"/>
      <c r="VJ25" s="418"/>
      <c r="VK25" s="418"/>
      <c r="VL25" s="418"/>
      <c r="VM25" s="418"/>
      <c r="VN25" s="418"/>
      <c r="VO25" s="418"/>
      <c r="VP25" s="418"/>
      <c r="VQ25" s="418"/>
      <c r="VR25" s="418"/>
      <c r="VS25" s="418"/>
      <c r="VT25" s="418"/>
      <c r="VU25" s="418"/>
      <c r="VV25" s="418"/>
      <c r="VW25" s="418"/>
      <c r="VX25" s="418"/>
      <c r="VY25" s="418"/>
      <c r="VZ25" s="418"/>
      <c r="WA25" s="418"/>
      <c r="WB25" s="418"/>
      <c r="WC25" s="418"/>
      <c r="WD25" s="418"/>
      <c r="WE25" s="418"/>
      <c r="WF25" s="418"/>
      <c r="WG25" s="418"/>
      <c r="WH25" s="418"/>
      <c r="WI25" s="418"/>
      <c r="WJ25" s="418"/>
      <c r="WK25" s="418"/>
      <c r="WL25" s="418"/>
      <c r="WM25" s="418"/>
      <c r="WN25" s="418"/>
      <c r="WO25" s="418"/>
      <c r="WP25" s="418"/>
      <c r="WQ25" s="418"/>
      <c r="WR25" s="418"/>
      <c r="WS25" s="418"/>
      <c r="WT25" s="418"/>
      <c r="WU25" s="418"/>
      <c r="WV25" s="418"/>
      <c r="WW25" s="418"/>
      <c r="WX25" s="418"/>
      <c r="WY25" s="418"/>
      <c r="WZ25" s="418"/>
      <c r="XA25" s="418"/>
      <c r="XB25" s="418"/>
      <c r="XC25" s="419" t="s">
        <v>1411</v>
      </c>
      <c r="XD25" s="419"/>
      <c r="XE25" s="419"/>
      <c r="XF25" s="419"/>
      <c r="XG25" s="419"/>
      <c r="XH25" s="419"/>
      <c r="XI25" s="419"/>
      <c r="XJ25" s="419"/>
      <c r="XK25" s="419"/>
      <c r="XL25" s="419"/>
      <c r="XM25" s="419"/>
      <c r="XN25" s="419"/>
      <c r="XO25" s="419"/>
      <c r="XP25" s="419"/>
      <c r="XQ25" s="419"/>
      <c r="XR25" s="419"/>
      <c r="XS25" s="419"/>
      <c r="XT25" s="419"/>
      <c r="XU25" s="419"/>
      <c r="XV25" s="419"/>
      <c r="XW25" s="419"/>
      <c r="XX25" s="419"/>
      <c r="XY25" s="419"/>
      <c r="XZ25" s="419"/>
      <c r="YA25" s="419"/>
      <c r="YB25" s="419"/>
      <c r="YC25" s="419"/>
      <c r="YD25" s="419"/>
      <c r="YE25" s="419"/>
      <c r="YF25" s="419"/>
      <c r="YG25" s="420" t="s">
        <v>1411</v>
      </c>
      <c r="YH25" s="420"/>
      <c r="YI25" s="420"/>
      <c r="YJ25" s="420"/>
      <c r="YK25" s="420"/>
      <c r="YL25" s="420"/>
      <c r="YM25" s="420"/>
      <c r="YN25" s="420"/>
      <c r="YO25" s="420"/>
      <c r="YP25" s="420"/>
      <c r="YQ25" s="420"/>
      <c r="YR25" s="420"/>
      <c r="YS25" s="420"/>
      <c r="YT25" s="420"/>
      <c r="YU25" s="420"/>
      <c r="YV25" s="420"/>
      <c r="YW25" s="420"/>
      <c r="YX25" s="420"/>
      <c r="YY25" s="420"/>
      <c r="YZ25" s="420"/>
      <c r="ZA25" s="420"/>
      <c r="ZB25" s="420"/>
      <c r="ZC25" s="420"/>
      <c r="ZD25" s="420"/>
      <c r="ZE25" s="420"/>
      <c r="ZF25" s="420"/>
      <c r="ZG25" s="420"/>
      <c r="ZH25" s="420"/>
      <c r="ZI25" s="420"/>
      <c r="ZJ25" s="420"/>
      <c r="ZK25" s="415" t="s">
        <v>1412</v>
      </c>
      <c r="ZL25" s="415"/>
      <c r="ZM25" s="421" t="s">
        <v>1411</v>
      </c>
      <c r="ZN25" s="421"/>
      <c r="ZO25" s="414" t="s">
        <v>1413</v>
      </c>
      <c r="ZS25" s="422" t="s">
        <v>1411</v>
      </c>
      <c r="ZT25" s="422"/>
      <c r="ZU25" s="422"/>
      <c r="ZV25" s="422"/>
      <c r="ZW25" s="422"/>
      <c r="ZX25" s="422"/>
      <c r="ZY25" s="422"/>
      <c r="ZZ25" s="422"/>
      <c r="AAA25" s="422"/>
      <c r="AAB25" s="422"/>
      <c r="AAC25" s="422"/>
      <c r="AAD25" s="422"/>
      <c r="AAE25" s="422"/>
      <c r="AAF25" s="422"/>
      <c r="AAG25" s="422"/>
      <c r="AAH25" s="422"/>
      <c r="AAI25" s="422"/>
      <c r="AAJ25" s="422"/>
      <c r="AAK25" s="422"/>
      <c r="AAL25" s="422"/>
      <c r="AAM25" s="422"/>
      <c r="AAN25" s="422"/>
      <c r="AAO25" s="422"/>
      <c r="AAP25" s="422"/>
      <c r="AAQ25" s="422"/>
      <c r="AAR25" s="422"/>
      <c r="AAS25" s="422"/>
      <c r="AAT25" s="422"/>
      <c r="AAU25" s="422"/>
      <c r="AAV25" s="422"/>
      <c r="AAW25" s="414" t="s">
        <v>1406</v>
      </c>
      <c r="ABH25" s="414" t="s">
        <v>1406</v>
      </c>
      <c r="ABT25" s="414" t="s">
        <v>1414</v>
      </c>
      <c r="ABW25" s="414" t="s">
        <v>1411</v>
      </c>
      <c r="ACI25" s="418" t="s">
        <v>1411</v>
      </c>
      <c r="ACJ25" s="418"/>
      <c r="ACK25" s="418"/>
      <c r="ACL25" s="418"/>
      <c r="ACM25" s="418"/>
      <c r="ACN25" s="418"/>
      <c r="ACO25" s="418"/>
      <c r="ACP25" s="418"/>
      <c r="ACQ25" s="418"/>
      <c r="ACR25" s="418"/>
      <c r="ACS25" s="418"/>
      <c r="ACT25" s="418"/>
      <c r="ACU25" s="418"/>
      <c r="ACV25" s="418"/>
      <c r="ACW25" s="418"/>
      <c r="ACX25" s="418"/>
      <c r="ACY25" s="418"/>
      <c r="ACZ25" s="418"/>
      <c r="ADA25" s="418"/>
      <c r="ADB25" s="418"/>
      <c r="ADC25" s="418"/>
      <c r="ADD25" s="418"/>
      <c r="ADE25" s="418"/>
      <c r="ADF25" s="418"/>
      <c r="ADG25" s="418"/>
      <c r="ADH25" s="418"/>
      <c r="ADI25" s="418"/>
      <c r="ADJ25" s="418"/>
      <c r="ADK25" s="414" t="s">
        <v>1411</v>
      </c>
      <c r="ADQ25" s="414" t="s">
        <v>1414</v>
      </c>
      <c r="ADT25" s="414" t="s">
        <v>1411</v>
      </c>
      <c r="ADW25" s="414" t="s">
        <v>1415</v>
      </c>
      <c r="AEG25" s="414" t="s">
        <v>1411</v>
      </c>
      <c r="AEJ25" s="414" t="s">
        <v>1411</v>
      </c>
      <c r="AEN25" s="414" t="s">
        <v>1411</v>
      </c>
      <c r="AEP25" s="414" t="s">
        <v>1409</v>
      </c>
      <c r="AEY25" s="423" t="s">
        <v>1414</v>
      </c>
      <c r="AEZ25" s="423"/>
      <c r="AFA25" s="423"/>
      <c r="AFB25" s="423"/>
      <c r="AFC25" s="414" t="s">
        <v>1404</v>
      </c>
      <c r="AFK25" s="414" t="s">
        <v>1416</v>
      </c>
      <c r="AFT25" s="414" t="s">
        <v>1416</v>
      </c>
      <c r="AFY25" s="414" t="s">
        <v>1416</v>
      </c>
      <c r="AGM25" s="424" t="s">
        <v>1416</v>
      </c>
      <c r="AGN25" s="424"/>
      <c r="AGO25" s="424"/>
      <c r="AGP25" s="424"/>
      <c r="AGQ25" s="424"/>
      <c r="AGR25" s="425" t="s">
        <v>1411</v>
      </c>
      <c r="AGS25" s="415" t="s">
        <v>1416</v>
      </c>
      <c r="AGT25" s="415"/>
      <c r="AGU25" s="415"/>
      <c r="AGV25" s="415"/>
      <c r="AGW25" s="415"/>
      <c r="AGX25" s="415"/>
      <c r="AGY25" s="415"/>
      <c r="AGZ25" s="415"/>
      <c r="AHA25" s="415"/>
      <c r="AHB25" s="426" t="s">
        <v>1409</v>
      </c>
      <c r="AHC25" s="426"/>
      <c r="AHD25" s="416" t="s">
        <v>1416</v>
      </c>
      <c r="AHE25" s="416"/>
      <c r="AHF25" s="416"/>
      <c r="AHG25" s="416"/>
      <c r="AHH25" s="416"/>
      <c r="AHI25" s="416"/>
      <c r="AHJ25" s="416"/>
      <c r="AHK25" s="416"/>
      <c r="AHL25" s="416"/>
      <c r="AHM25" s="416"/>
      <c r="AHN25" s="414" t="s">
        <v>1416</v>
      </c>
      <c r="AIJ25" s="423" t="s">
        <v>1417</v>
      </c>
      <c r="AIK25" s="423"/>
      <c r="AIL25" s="414" t="s">
        <v>1418</v>
      </c>
      <c r="AIX25" s="417" t="s">
        <v>1405</v>
      </c>
      <c r="AIY25" s="417"/>
      <c r="AIZ25" s="417"/>
      <c r="AJA25" s="417"/>
      <c r="AJB25" s="417"/>
      <c r="AJC25" s="417"/>
      <c r="AJD25" s="417"/>
      <c r="AJE25" s="417"/>
      <c r="AJF25" s="417"/>
      <c r="AJG25" s="417"/>
      <c r="AJH25" s="417"/>
      <c r="AJI25" s="417"/>
      <c r="AJJ25" s="417"/>
      <c r="AJK25" s="417"/>
      <c r="AJL25" s="417"/>
      <c r="AJM25" s="417"/>
      <c r="AJN25" s="417"/>
      <c r="AJO25" s="417"/>
      <c r="AJP25" s="417"/>
      <c r="AJQ25" s="417"/>
      <c r="AJR25" s="417"/>
      <c r="AJS25" s="417"/>
      <c r="AJT25" s="417"/>
      <c r="AJU25" s="417"/>
      <c r="AJV25" s="417"/>
      <c r="AJW25" s="417"/>
      <c r="AJX25" s="417"/>
      <c r="AJY25" s="417"/>
      <c r="AJZ25" s="417"/>
      <c r="AKA25" s="417"/>
      <c r="AKB25" s="417" t="s">
        <v>1419</v>
      </c>
      <c r="AKC25" s="417"/>
      <c r="AKD25" s="414" t="s">
        <v>1420</v>
      </c>
      <c r="AKI25" s="417" t="s">
        <v>1421</v>
      </c>
      <c r="AKJ25" s="417"/>
      <c r="AKK25" s="424" t="s">
        <v>1416</v>
      </c>
      <c r="AKL25" s="424"/>
      <c r="AKM25" s="424"/>
      <c r="AKN25" s="424"/>
      <c r="AKO25" s="427" t="s">
        <v>1409</v>
      </c>
      <c r="AKP25" s="427"/>
      <c r="AKQ25" s="417" t="s">
        <v>1422</v>
      </c>
      <c r="AKR25" s="417"/>
      <c r="AKS25" s="417"/>
      <c r="AKT25" s="417"/>
      <c r="AKU25" s="414" t="s">
        <v>1416</v>
      </c>
      <c r="ALG25" s="428" t="s">
        <v>1416</v>
      </c>
      <c r="ALH25" s="428"/>
      <c r="ALI25" s="428"/>
      <c r="ALJ25" s="428"/>
      <c r="ALK25" s="428"/>
      <c r="ALL25" s="428"/>
      <c r="ALM25" s="428"/>
      <c r="ALN25" s="428"/>
      <c r="ALO25" s="428"/>
      <c r="ALP25" s="428"/>
      <c r="ALQ25" s="428"/>
      <c r="ALR25" s="428"/>
      <c r="ALS25" s="428"/>
      <c r="ALT25" s="428"/>
      <c r="ALU25" s="417" t="s">
        <v>1404</v>
      </c>
      <c r="ALV25" s="417"/>
      <c r="ALW25" s="417"/>
      <c r="ALX25" s="417"/>
      <c r="ALY25" s="417"/>
      <c r="ALZ25" s="417"/>
      <c r="AMA25" s="417"/>
      <c r="AMB25" s="417"/>
      <c r="AMC25" s="417"/>
      <c r="AMD25" s="417"/>
      <c r="AME25" s="417"/>
      <c r="AMF25" s="417"/>
      <c r="AMG25" s="417"/>
      <c r="AMH25" s="417"/>
      <c r="AMI25" s="417"/>
      <c r="AMJ25" s="417"/>
    </row>
    <row r="26" s="430" customFormat="true" ht="75" hidden="false" customHeight="true" outlineLevel="0" collapsed="false">
      <c r="A26" s="429" t="s">
        <v>1423</v>
      </c>
      <c r="B26" s="429"/>
      <c r="AX26" s="431"/>
      <c r="AY26" s="431"/>
      <c r="AZ26" s="431"/>
      <c r="BA26" s="431"/>
      <c r="BB26" s="431"/>
      <c r="BC26" s="431"/>
      <c r="BD26" s="431"/>
      <c r="BE26" s="431"/>
      <c r="BF26" s="431"/>
      <c r="BG26" s="431"/>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3"/>
      <c r="CG26" s="433"/>
      <c r="CH26" s="433"/>
      <c r="CI26" s="433"/>
      <c r="CJ26" s="433"/>
      <c r="CK26" s="433"/>
      <c r="CL26" s="433"/>
      <c r="CM26" s="433"/>
      <c r="CN26" s="433"/>
      <c r="CO26" s="433"/>
      <c r="CP26" s="433"/>
      <c r="CQ26" s="433"/>
      <c r="CR26" s="433"/>
      <c r="CS26" s="433"/>
      <c r="CT26" s="433"/>
      <c r="CU26" s="433"/>
      <c r="CV26" s="433"/>
      <c r="CW26" s="433"/>
      <c r="CX26" s="433"/>
      <c r="CY26" s="433"/>
      <c r="CZ26" s="433"/>
      <c r="DA26" s="433"/>
      <c r="DB26" s="433"/>
      <c r="DC26" s="433"/>
      <c r="FN26" s="434"/>
      <c r="FO26" s="434"/>
      <c r="FP26" s="434"/>
      <c r="FQ26" s="434"/>
      <c r="FR26" s="434"/>
      <c r="FS26" s="434"/>
      <c r="FT26" s="434"/>
      <c r="FU26" s="434"/>
      <c r="FV26" s="434"/>
      <c r="FW26" s="434"/>
      <c r="FX26" s="434"/>
      <c r="FY26" s="434"/>
      <c r="FZ26" s="434"/>
      <c r="GA26" s="434"/>
      <c r="GB26" s="434"/>
      <c r="GC26" s="434"/>
      <c r="GD26" s="434"/>
      <c r="GE26" s="434"/>
      <c r="GF26" s="434"/>
      <c r="GG26" s="434"/>
      <c r="GH26" s="434"/>
      <c r="GI26" s="434"/>
      <c r="GJ26" s="434"/>
      <c r="GK26" s="434"/>
      <c r="GL26" s="434"/>
      <c r="GM26" s="434"/>
      <c r="GN26" s="434"/>
      <c r="GO26" s="434"/>
      <c r="GP26" s="434"/>
      <c r="GQ26" s="434"/>
      <c r="GR26" s="434"/>
      <c r="GS26" s="434"/>
      <c r="GT26" s="434"/>
      <c r="GU26" s="434"/>
      <c r="GV26" s="434"/>
      <c r="GW26" s="434"/>
      <c r="HR26" s="435"/>
      <c r="HS26" s="435"/>
      <c r="HT26" s="435"/>
      <c r="HU26" s="435"/>
      <c r="HV26" s="435"/>
      <c r="HW26" s="435"/>
      <c r="HX26" s="435"/>
      <c r="HY26" s="435"/>
      <c r="HZ26" s="435"/>
      <c r="IA26" s="435"/>
      <c r="IB26" s="435"/>
      <c r="IC26" s="435"/>
      <c r="ID26" s="435"/>
      <c r="IE26" s="435"/>
      <c r="IF26" s="435"/>
      <c r="IG26" s="435"/>
      <c r="IH26" s="433"/>
      <c r="II26" s="433"/>
      <c r="IJ26" s="433"/>
      <c r="IK26" s="433"/>
      <c r="IL26" s="433"/>
      <c r="IM26" s="433"/>
      <c r="IN26" s="433"/>
      <c r="IO26" s="433"/>
      <c r="IP26" s="433"/>
      <c r="IQ26" s="433"/>
      <c r="IR26" s="433"/>
      <c r="IS26" s="433"/>
      <c r="IT26" s="433"/>
      <c r="IU26" s="433"/>
      <c r="IV26" s="433"/>
      <c r="IW26" s="433"/>
      <c r="IX26" s="433"/>
      <c r="IY26" s="433"/>
      <c r="IZ26" s="433"/>
      <c r="JA26" s="433"/>
      <c r="JB26" s="433"/>
      <c r="JC26" s="433"/>
      <c r="JD26" s="433"/>
      <c r="JE26" s="433"/>
      <c r="JF26" s="430" t="s">
        <v>1424</v>
      </c>
      <c r="JQ26" s="430" t="s">
        <v>1424</v>
      </c>
      <c r="LD26" s="436" t="s">
        <v>1425</v>
      </c>
      <c r="LE26" s="436"/>
      <c r="LF26" s="436"/>
      <c r="LG26" s="436"/>
      <c r="LH26" s="436"/>
      <c r="LI26" s="436"/>
      <c r="LJ26" s="436"/>
      <c r="LK26" s="436"/>
      <c r="LL26" s="436"/>
      <c r="LM26" s="436"/>
      <c r="LN26" s="436"/>
      <c r="LO26" s="436"/>
      <c r="LP26" s="436"/>
      <c r="LQ26" s="436"/>
      <c r="LR26" s="436"/>
      <c r="LS26" s="436"/>
      <c r="LT26" s="436"/>
      <c r="LU26" s="436"/>
      <c r="LV26" s="436"/>
      <c r="LW26" s="436"/>
      <c r="LX26" s="436"/>
      <c r="LY26" s="436"/>
      <c r="LZ26" s="436"/>
      <c r="MA26" s="436"/>
      <c r="MB26" s="436"/>
      <c r="MC26" s="436"/>
      <c r="MD26" s="436"/>
      <c r="ME26" s="436"/>
      <c r="MF26" s="436"/>
      <c r="MG26" s="436"/>
      <c r="MH26" s="436"/>
      <c r="MI26" s="436"/>
      <c r="MJ26" s="436"/>
      <c r="MK26" s="436"/>
      <c r="ML26" s="436"/>
      <c r="MM26" s="436"/>
      <c r="MN26" s="436"/>
      <c r="MO26" s="436"/>
      <c r="MP26" s="436"/>
      <c r="MQ26" s="436"/>
      <c r="MR26" s="436"/>
      <c r="MS26" s="436"/>
      <c r="MT26" s="436"/>
      <c r="MU26" s="436"/>
      <c r="MV26" s="436"/>
      <c r="MW26" s="436"/>
      <c r="MX26" s="436"/>
      <c r="MY26" s="436"/>
      <c r="MZ26" s="436"/>
      <c r="NA26" s="436"/>
      <c r="NB26" s="436"/>
      <c r="NC26" s="436"/>
      <c r="ND26" s="436"/>
      <c r="NE26" s="436"/>
      <c r="NF26" s="436"/>
      <c r="NG26" s="436"/>
      <c r="NH26" s="436"/>
      <c r="NI26" s="436"/>
      <c r="NJ26" s="437"/>
      <c r="NK26" s="437"/>
      <c r="NL26" s="437"/>
      <c r="NM26" s="437"/>
      <c r="NN26" s="437"/>
      <c r="NO26" s="437"/>
      <c r="NP26" s="437"/>
      <c r="NQ26" s="437"/>
      <c r="NR26" s="437"/>
      <c r="NS26" s="437"/>
      <c r="NT26" s="437"/>
      <c r="OK26" s="438" t="s">
        <v>1426</v>
      </c>
      <c r="OL26" s="438"/>
      <c r="OM26" s="438"/>
      <c r="ON26" s="438"/>
      <c r="OO26" s="438"/>
      <c r="OP26" s="438"/>
      <c r="OQ26" s="438"/>
      <c r="OR26" s="438"/>
      <c r="OS26" s="438"/>
      <c r="OT26" s="438"/>
      <c r="OU26" s="438"/>
      <c r="OV26" s="438"/>
      <c r="OW26" s="438"/>
      <c r="OX26" s="438"/>
      <c r="PQ26" s="438"/>
      <c r="PR26" s="438"/>
      <c r="PS26" s="438"/>
      <c r="PT26" s="438"/>
      <c r="PU26" s="438"/>
      <c r="PV26" s="438"/>
      <c r="PW26" s="438"/>
      <c r="PX26" s="438"/>
      <c r="PY26" s="438"/>
      <c r="PZ26" s="438"/>
      <c r="QA26" s="438"/>
      <c r="QB26" s="438"/>
      <c r="QC26" s="438"/>
      <c r="QD26" s="438"/>
      <c r="QE26" s="439"/>
      <c r="QF26" s="439"/>
      <c r="QG26" s="439"/>
      <c r="QH26" s="439"/>
      <c r="QI26" s="439"/>
      <c r="QJ26" s="439"/>
      <c r="QK26" s="439"/>
      <c r="QL26" s="439"/>
      <c r="QM26" s="439"/>
      <c r="QN26" s="439"/>
      <c r="QO26" s="439"/>
      <c r="QP26" s="439"/>
      <c r="QQ26" s="440"/>
      <c r="QR26" s="440"/>
      <c r="QS26" s="440"/>
      <c r="QT26" s="440"/>
      <c r="QU26" s="440"/>
      <c r="QV26" s="440"/>
      <c r="QW26" s="440"/>
      <c r="QX26" s="440"/>
      <c r="QY26" s="440"/>
      <c r="QZ26" s="440"/>
      <c r="RA26" s="440"/>
      <c r="RB26" s="440"/>
      <c r="RC26" s="440"/>
      <c r="RD26" s="440"/>
      <c r="RE26" s="440"/>
      <c r="RF26" s="440"/>
      <c r="RG26" s="441"/>
      <c r="RH26" s="441"/>
      <c r="RI26" s="441"/>
      <c r="RJ26" s="441"/>
      <c r="RK26" s="441"/>
      <c r="RL26" s="441"/>
      <c r="RM26" s="441"/>
      <c r="RN26" s="441"/>
      <c r="RO26" s="441"/>
      <c r="RP26" s="441"/>
      <c r="RQ26" s="441"/>
      <c r="RR26" s="441"/>
      <c r="RS26" s="441"/>
      <c r="RT26" s="441"/>
      <c r="RU26" s="441"/>
      <c r="RV26" s="441"/>
      <c r="RW26" s="441"/>
      <c r="RX26" s="441"/>
      <c r="RY26" s="441"/>
      <c r="RZ26" s="441"/>
      <c r="SA26" s="442"/>
      <c r="SB26" s="442"/>
      <c r="SC26" s="442"/>
      <c r="SD26" s="442"/>
      <c r="SE26" s="442"/>
      <c r="SF26" s="442"/>
      <c r="SG26" s="442"/>
      <c r="SH26" s="442"/>
      <c r="SI26" s="442"/>
      <c r="SJ26" s="442"/>
      <c r="SK26" s="442"/>
      <c r="SL26" s="442"/>
      <c r="SM26" s="442"/>
      <c r="SN26" s="442"/>
      <c r="SO26" s="443"/>
      <c r="SP26" s="443"/>
      <c r="SQ26" s="443"/>
      <c r="SR26" s="443"/>
      <c r="SS26" s="444" t="s">
        <v>1427</v>
      </c>
      <c r="ST26" s="444"/>
      <c r="SU26" s="444"/>
      <c r="SV26" s="444"/>
      <c r="SW26" s="444"/>
      <c r="SX26" s="444"/>
      <c r="SY26" s="444"/>
      <c r="SZ26" s="444"/>
      <c r="TA26" s="444"/>
      <c r="TB26" s="444"/>
      <c r="TC26" s="444"/>
      <c r="TD26" s="444"/>
      <c r="TE26" s="444"/>
      <c r="TF26" s="444"/>
      <c r="TG26" s="444"/>
      <c r="TH26" s="444"/>
      <c r="TI26" s="444"/>
      <c r="TJ26" s="444"/>
      <c r="TK26" s="444"/>
      <c r="TL26" s="444"/>
      <c r="TM26" s="444"/>
      <c r="TN26" s="444"/>
      <c r="TO26" s="444"/>
      <c r="TP26" s="444"/>
      <c r="TQ26" s="444"/>
      <c r="TR26" s="444"/>
      <c r="TS26" s="444"/>
      <c r="TT26" s="444"/>
      <c r="TU26" s="444"/>
      <c r="TV26" s="444"/>
      <c r="TW26" s="444"/>
      <c r="TX26" s="444"/>
      <c r="TY26" s="444"/>
      <c r="TZ26" s="444"/>
      <c r="UA26" s="444"/>
      <c r="UB26" s="444"/>
      <c r="UC26" s="444"/>
      <c r="UD26" s="444"/>
      <c r="UE26" s="444"/>
      <c r="UF26" s="444"/>
      <c r="UG26" s="444"/>
      <c r="UH26" s="444"/>
      <c r="UI26" s="444"/>
      <c r="UJ26" s="444"/>
      <c r="UK26" s="444"/>
      <c r="UL26" s="444"/>
      <c r="UM26" s="444"/>
      <c r="UN26" s="444"/>
      <c r="UO26" s="444"/>
      <c r="UP26" s="444"/>
      <c r="UQ26" s="444"/>
      <c r="UR26" s="444"/>
      <c r="US26" s="444"/>
      <c r="UT26" s="444"/>
      <c r="UU26" s="444"/>
      <c r="UV26" s="444"/>
      <c r="UW26" s="444" t="s">
        <v>1427</v>
      </c>
      <c r="UX26" s="444"/>
      <c r="UY26" s="444"/>
      <c r="UZ26" s="444"/>
      <c r="VA26" s="444"/>
      <c r="VB26" s="444"/>
      <c r="VC26" s="444"/>
      <c r="VD26" s="444"/>
      <c r="VE26" s="444"/>
      <c r="VF26" s="444"/>
      <c r="VG26" s="444"/>
      <c r="VH26" s="444"/>
      <c r="VI26" s="444"/>
      <c r="VJ26" s="444"/>
      <c r="VK26" s="444"/>
      <c r="VL26" s="444"/>
      <c r="VM26" s="444"/>
      <c r="VN26" s="444"/>
      <c r="VO26" s="444"/>
      <c r="VP26" s="444"/>
      <c r="VQ26" s="444"/>
      <c r="VR26" s="444"/>
      <c r="VS26" s="444"/>
      <c r="VT26" s="444"/>
      <c r="VU26" s="444"/>
      <c r="VV26" s="444"/>
      <c r="VW26" s="444"/>
      <c r="VX26" s="444"/>
      <c r="VY26" s="444"/>
      <c r="VZ26" s="444"/>
      <c r="WA26" s="444"/>
      <c r="WB26" s="444"/>
      <c r="WC26" s="444"/>
      <c r="WD26" s="444"/>
      <c r="WE26" s="444"/>
      <c r="WF26" s="444"/>
      <c r="WG26" s="444"/>
      <c r="WH26" s="444"/>
      <c r="WI26" s="444"/>
      <c r="WJ26" s="444"/>
      <c r="WK26" s="444"/>
      <c r="WL26" s="444"/>
      <c r="WM26" s="444"/>
      <c r="WN26" s="444"/>
      <c r="WO26" s="444"/>
      <c r="WP26" s="444"/>
      <c r="WQ26" s="444"/>
      <c r="WR26" s="444"/>
      <c r="WS26" s="444"/>
      <c r="WT26" s="444"/>
      <c r="WU26" s="444"/>
      <c r="WV26" s="444"/>
      <c r="WW26" s="444"/>
      <c r="WX26" s="444"/>
      <c r="WY26" s="444"/>
      <c r="WZ26" s="444"/>
      <c r="XA26" s="444"/>
      <c r="XB26" s="444"/>
      <c r="XC26" s="445" t="s">
        <v>1427</v>
      </c>
      <c r="XD26" s="445"/>
      <c r="XE26" s="445"/>
      <c r="XF26" s="445"/>
      <c r="XG26" s="445"/>
      <c r="XH26" s="445"/>
      <c r="XI26" s="445"/>
      <c r="XJ26" s="445"/>
      <c r="XK26" s="445"/>
      <c r="XL26" s="445"/>
      <c r="XM26" s="445"/>
      <c r="XN26" s="445"/>
      <c r="XO26" s="445"/>
      <c r="XP26" s="445"/>
      <c r="XQ26" s="445"/>
      <c r="XR26" s="445"/>
      <c r="XS26" s="445"/>
      <c r="XT26" s="445"/>
      <c r="XU26" s="445"/>
      <c r="XV26" s="445"/>
      <c r="XW26" s="445"/>
      <c r="XX26" s="445"/>
      <c r="XY26" s="445"/>
      <c r="XZ26" s="445"/>
      <c r="YA26" s="445"/>
      <c r="YB26" s="445"/>
      <c r="YC26" s="445"/>
      <c r="YD26" s="445"/>
      <c r="YE26" s="445"/>
      <c r="YF26" s="445"/>
      <c r="YG26" s="446" t="s">
        <v>1427</v>
      </c>
      <c r="YH26" s="446"/>
      <c r="YI26" s="446"/>
      <c r="YJ26" s="446"/>
      <c r="YK26" s="446"/>
      <c r="YL26" s="446"/>
      <c r="YM26" s="446"/>
      <c r="YN26" s="446"/>
      <c r="YO26" s="446"/>
      <c r="YP26" s="446"/>
      <c r="YQ26" s="446"/>
      <c r="YR26" s="446"/>
      <c r="YS26" s="446"/>
      <c r="YT26" s="446"/>
      <c r="YU26" s="446"/>
      <c r="YV26" s="446"/>
      <c r="YW26" s="446"/>
      <c r="YX26" s="446"/>
      <c r="YY26" s="446"/>
      <c r="YZ26" s="446"/>
      <c r="ZA26" s="446"/>
      <c r="ZB26" s="446"/>
      <c r="ZC26" s="446"/>
      <c r="ZD26" s="446"/>
      <c r="ZE26" s="446"/>
      <c r="ZF26" s="446"/>
      <c r="ZG26" s="446"/>
      <c r="ZH26" s="446"/>
      <c r="ZI26" s="446"/>
      <c r="ZJ26" s="446"/>
      <c r="ZK26" s="447"/>
      <c r="ZL26" s="447"/>
      <c r="ZM26" s="447"/>
      <c r="ZN26" s="447"/>
      <c r="AAW26" s="436" t="s">
        <v>1428</v>
      </c>
      <c r="AAX26" s="436"/>
      <c r="AAY26" s="436"/>
      <c r="AAZ26" s="436"/>
      <c r="ABA26" s="436"/>
      <c r="ABB26" s="436"/>
      <c r="ABC26" s="436"/>
      <c r="ABD26" s="436"/>
      <c r="ABE26" s="436"/>
      <c r="ABF26" s="436"/>
      <c r="ABG26" s="436"/>
      <c r="ACI26" s="448"/>
      <c r="ACJ26" s="448"/>
      <c r="ACK26" s="448"/>
      <c r="ACL26" s="448"/>
      <c r="ACM26" s="448"/>
      <c r="ACN26" s="448"/>
      <c r="ACO26" s="448"/>
      <c r="ACP26" s="448"/>
      <c r="ACQ26" s="448"/>
      <c r="ACR26" s="448"/>
      <c r="ACS26" s="448"/>
      <c r="ACT26" s="448"/>
      <c r="ACU26" s="448"/>
      <c r="ACV26" s="448"/>
      <c r="ACW26" s="448"/>
      <c r="ACX26" s="448"/>
      <c r="ACY26" s="448"/>
      <c r="ACZ26" s="448"/>
      <c r="ADA26" s="448"/>
      <c r="ADB26" s="448"/>
      <c r="ADC26" s="448"/>
      <c r="ADD26" s="448"/>
      <c r="ADE26" s="448"/>
      <c r="ADF26" s="448"/>
      <c r="ADG26" s="448"/>
      <c r="ADH26" s="448"/>
      <c r="ADI26" s="448"/>
      <c r="ADJ26" s="448"/>
      <c r="ADW26" s="436"/>
      <c r="ADX26" s="436"/>
      <c r="ADY26" s="436"/>
      <c r="ADZ26" s="436"/>
      <c r="AEA26" s="436"/>
      <c r="AEB26" s="436"/>
      <c r="AEC26" s="436"/>
      <c r="AED26" s="436"/>
      <c r="AEE26" s="436"/>
      <c r="AEF26" s="436"/>
      <c r="AEP26" s="440"/>
      <c r="AEQ26" s="440"/>
      <c r="AER26" s="440"/>
      <c r="AES26" s="440"/>
      <c r="AET26" s="440"/>
      <c r="AEU26" s="440"/>
      <c r="AEV26" s="440"/>
      <c r="AEW26" s="440"/>
      <c r="AEX26" s="440"/>
      <c r="AEY26" s="449"/>
      <c r="AEZ26" s="449"/>
      <c r="AFA26" s="449"/>
      <c r="AFB26" s="449"/>
      <c r="AFC26" s="450"/>
      <c r="AFD26" s="450"/>
      <c r="AFE26" s="450"/>
      <c r="AFF26" s="450"/>
      <c r="AFG26" s="450"/>
      <c r="AFH26" s="450"/>
      <c r="AFI26" s="450"/>
      <c r="AFJ26" s="450"/>
      <c r="AFK26" s="451"/>
      <c r="AFL26" s="451"/>
      <c r="AFM26" s="451"/>
      <c r="AFN26" s="451"/>
      <c r="AFO26" s="451"/>
      <c r="AFP26" s="451"/>
      <c r="AFQ26" s="451"/>
      <c r="AFR26" s="451"/>
      <c r="AFS26" s="451"/>
      <c r="AFT26" s="451"/>
      <c r="AFU26" s="451"/>
      <c r="AFV26" s="451"/>
      <c r="AFW26" s="451"/>
      <c r="AFX26" s="451"/>
      <c r="AFY26" s="451"/>
      <c r="AFZ26" s="451"/>
      <c r="AGA26" s="451"/>
      <c r="AGB26" s="451"/>
      <c r="AGC26" s="451"/>
      <c r="AGD26" s="451"/>
      <c r="AGE26" s="451"/>
      <c r="AGF26" s="451"/>
      <c r="AGG26" s="451"/>
      <c r="AGH26" s="451"/>
      <c r="AGI26" s="451"/>
      <c r="AGJ26" s="451"/>
      <c r="AGK26" s="451"/>
      <c r="AGL26" s="451"/>
      <c r="AGM26" s="452"/>
      <c r="AGN26" s="452"/>
      <c r="AGO26" s="452"/>
      <c r="AGP26" s="452"/>
      <c r="AGQ26" s="452"/>
      <c r="AGR26" s="453"/>
      <c r="AGS26" s="451"/>
      <c r="AGT26" s="451"/>
      <c r="AGU26" s="451"/>
      <c r="AGV26" s="451"/>
      <c r="AGW26" s="451"/>
      <c r="AGX26" s="451"/>
      <c r="AGY26" s="451"/>
      <c r="AGZ26" s="451"/>
      <c r="AHA26" s="451"/>
      <c r="AHB26" s="451"/>
      <c r="AHC26" s="451"/>
      <c r="AHD26" s="451"/>
      <c r="AHE26" s="451"/>
      <c r="AHF26" s="451"/>
      <c r="AHG26" s="451"/>
      <c r="AHH26" s="451"/>
      <c r="AHI26" s="451"/>
      <c r="AHJ26" s="451"/>
      <c r="AHK26" s="451"/>
      <c r="AHL26" s="451"/>
      <c r="AHM26" s="451"/>
      <c r="AHN26" s="454"/>
      <c r="AHO26" s="454"/>
      <c r="AHP26" s="454"/>
      <c r="AHQ26" s="454"/>
      <c r="AHR26" s="454"/>
      <c r="AHS26" s="454"/>
      <c r="AHT26" s="454"/>
      <c r="AHU26" s="454"/>
      <c r="AHV26" s="454"/>
      <c r="AHW26" s="454"/>
      <c r="AHX26" s="454"/>
      <c r="AHY26" s="454"/>
      <c r="AHZ26" s="454"/>
      <c r="AIA26" s="454"/>
      <c r="AIB26" s="454"/>
      <c r="AIC26" s="454"/>
      <c r="AID26" s="454"/>
      <c r="AIE26" s="454"/>
      <c r="AIF26" s="454"/>
      <c r="AIG26" s="454"/>
      <c r="AIH26" s="454"/>
      <c r="AII26" s="454"/>
      <c r="AIJ26" s="449"/>
      <c r="AIK26" s="449"/>
      <c r="AIX26" s="451"/>
      <c r="AIY26" s="451"/>
      <c r="AIZ26" s="451"/>
      <c r="AJA26" s="451"/>
      <c r="AJB26" s="451"/>
      <c r="AJC26" s="451"/>
      <c r="AJD26" s="451"/>
      <c r="AJE26" s="451"/>
      <c r="AJF26" s="451"/>
      <c r="AJG26" s="451"/>
      <c r="AJH26" s="451"/>
      <c r="AJI26" s="451"/>
      <c r="AJJ26" s="451"/>
      <c r="AJK26" s="451"/>
      <c r="AJL26" s="451"/>
      <c r="AJM26" s="451"/>
      <c r="AJN26" s="451"/>
      <c r="AJO26" s="451"/>
      <c r="AJP26" s="451"/>
      <c r="AJQ26" s="451"/>
      <c r="AJR26" s="451"/>
      <c r="AJS26" s="451"/>
      <c r="AJT26" s="451"/>
      <c r="AJU26" s="451"/>
      <c r="AJV26" s="451"/>
      <c r="AJW26" s="451"/>
      <c r="AJX26" s="451"/>
      <c r="AJY26" s="451"/>
      <c r="AJZ26" s="451"/>
      <c r="AKA26" s="451"/>
      <c r="AKB26" s="451"/>
      <c r="AKC26" s="451"/>
      <c r="AKD26" s="436" t="s">
        <v>1429</v>
      </c>
      <c r="AKE26" s="436"/>
      <c r="AKF26" s="436"/>
      <c r="AKG26" s="436"/>
      <c r="AKH26" s="436"/>
      <c r="AKI26" s="451"/>
      <c r="AKJ26" s="451"/>
      <c r="AKK26" s="451"/>
      <c r="AKL26" s="451"/>
      <c r="AKM26" s="451"/>
      <c r="AKN26" s="451"/>
      <c r="AKO26" s="451"/>
      <c r="AKP26" s="451"/>
      <c r="AKQ26" s="454"/>
      <c r="AKR26" s="454"/>
      <c r="AKS26" s="454"/>
      <c r="AKT26" s="454"/>
      <c r="AKU26" s="454"/>
      <c r="AKV26" s="454"/>
      <c r="AKW26" s="454"/>
      <c r="AKX26" s="454"/>
      <c r="AKY26" s="454"/>
      <c r="AKZ26" s="454"/>
      <c r="ALA26" s="454"/>
      <c r="ALB26" s="454"/>
      <c r="ALC26" s="454"/>
      <c r="ALD26" s="454"/>
      <c r="ALE26" s="454"/>
      <c r="ALF26" s="454"/>
      <c r="ALG26" s="455"/>
      <c r="ALH26" s="455"/>
      <c r="ALI26" s="455"/>
      <c r="ALJ26" s="455"/>
      <c r="ALK26" s="455"/>
      <c r="ALL26" s="455"/>
      <c r="ALM26" s="455"/>
      <c r="ALN26" s="455"/>
      <c r="ALO26" s="455"/>
      <c r="ALP26" s="455"/>
      <c r="ALQ26" s="455"/>
      <c r="ALR26" s="455"/>
      <c r="ALS26" s="455"/>
      <c r="ALT26" s="455"/>
      <c r="ALU26" s="451"/>
      <c r="ALV26" s="451"/>
      <c r="ALW26" s="451"/>
      <c r="ALX26" s="451"/>
      <c r="ALY26" s="451"/>
      <c r="ALZ26" s="451"/>
      <c r="AMA26" s="451"/>
      <c r="AMB26" s="451"/>
      <c r="AMC26" s="451"/>
      <c r="AMD26" s="451"/>
      <c r="AME26" s="451"/>
      <c r="AMF26" s="451"/>
      <c r="AMG26" s="451"/>
      <c r="AMH26" s="451"/>
      <c r="AMI26" s="451"/>
      <c r="AMJ26" s="451"/>
    </row>
    <row r="27" customFormat="false" ht="36" hidden="false" customHeight="true" outlineLevel="0" collapsed="false">
      <c r="KB27" s="456"/>
      <c r="KC27" s="456"/>
      <c r="KD27" s="456"/>
      <c r="KE27" s="456"/>
      <c r="KF27" s="456"/>
      <c r="KG27" s="456"/>
      <c r="KH27" s="456"/>
      <c r="KI27" s="456"/>
      <c r="KJ27" s="456"/>
      <c r="KK27" s="456"/>
      <c r="KL27" s="456"/>
      <c r="KM27" s="456"/>
      <c r="KN27" s="456"/>
      <c r="KO27" s="456"/>
      <c r="KP27" s="456"/>
      <c r="KQ27" s="456"/>
      <c r="KR27" s="456"/>
      <c r="KS27" s="456"/>
      <c r="KT27" s="456"/>
      <c r="KU27" s="456"/>
      <c r="KV27" s="457"/>
      <c r="KW27" s="457"/>
      <c r="KX27" s="457"/>
      <c r="KY27" s="457"/>
      <c r="KZ27" s="457"/>
      <c r="LA27" s="457"/>
      <c r="LB27" s="457"/>
      <c r="LC27" s="2"/>
      <c r="LD27" s="456"/>
      <c r="LE27" s="456"/>
      <c r="LF27" s="456"/>
      <c r="LG27" s="456"/>
      <c r="LH27" s="456"/>
      <c r="LI27" s="456"/>
      <c r="LJ27" s="456"/>
      <c r="LK27" s="456"/>
      <c r="LL27" s="456"/>
      <c r="LM27" s="456"/>
      <c r="LN27" s="456"/>
      <c r="LO27" s="456"/>
      <c r="LP27" s="456"/>
      <c r="LQ27" s="456"/>
      <c r="LR27" s="456"/>
      <c r="LS27" s="456"/>
      <c r="LT27" s="456"/>
      <c r="LU27" s="456"/>
      <c r="LV27" s="456"/>
      <c r="LW27" s="456"/>
      <c r="LX27" s="456"/>
      <c r="LY27" s="456"/>
      <c r="LZ27" s="456"/>
      <c r="MA27" s="456"/>
      <c r="MB27" s="456"/>
      <c r="MC27" s="456"/>
      <c r="MD27" s="456"/>
      <c r="ME27" s="456"/>
      <c r="MF27" s="456"/>
      <c r="MG27" s="456"/>
      <c r="MH27" s="456"/>
      <c r="MI27" s="456"/>
      <c r="MJ27" s="456"/>
      <c r="MK27" s="456"/>
      <c r="ML27" s="456"/>
      <c r="MM27" s="456"/>
      <c r="MN27" s="456"/>
      <c r="MO27" s="456"/>
      <c r="MP27" s="456"/>
      <c r="MQ27" s="456"/>
      <c r="MR27" s="456"/>
      <c r="MS27" s="456"/>
      <c r="MT27" s="456"/>
      <c r="MU27" s="456"/>
      <c r="MV27" s="456"/>
      <c r="MW27" s="456"/>
      <c r="MX27" s="456"/>
      <c r="MY27" s="456"/>
      <c r="MZ27" s="456"/>
      <c r="NA27" s="456"/>
      <c r="NB27" s="456"/>
      <c r="NC27" s="456"/>
      <c r="ND27" s="456"/>
      <c r="NE27" s="456"/>
      <c r="NF27" s="456"/>
      <c r="NG27" s="456"/>
      <c r="NH27" s="456"/>
      <c r="NI27" s="456"/>
      <c r="NJ27" s="5"/>
      <c r="NK27" s="5"/>
      <c r="NL27" s="5"/>
      <c r="NM27" s="5"/>
      <c r="NN27" s="5"/>
      <c r="NO27" s="5"/>
      <c r="NP27" s="5"/>
      <c r="NQ27" s="5"/>
      <c r="NR27" s="5"/>
      <c r="NS27" s="5"/>
      <c r="NT27" s="5"/>
      <c r="ZO27" s="456"/>
      <c r="ZP27" s="456"/>
      <c r="ZQ27" s="456"/>
      <c r="ZR27" s="456"/>
      <c r="ZS27" s="456"/>
      <c r="ZT27" s="456"/>
      <c r="ZU27" s="456"/>
      <c r="ZV27" s="456"/>
      <c r="ZW27" s="456"/>
      <c r="ZX27" s="456"/>
      <c r="ZY27" s="456"/>
      <c r="ZZ27" s="456"/>
      <c r="AAA27" s="456"/>
      <c r="AAB27" s="456"/>
      <c r="AAC27" s="456"/>
      <c r="AAD27" s="456"/>
      <c r="AAE27" s="456"/>
      <c r="AAF27" s="456"/>
      <c r="AAG27" s="456"/>
      <c r="AAH27" s="456"/>
      <c r="AAI27" s="456"/>
      <c r="AAJ27" s="456"/>
      <c r="AAK27" s="456"/>
      <c r="AAL27" s="456"/>
      <c r="AAM27" s="456"/>
      <c r="AAN27" s="456"/>
      <c r="AAO27" s="456"/>
      <c r="AAP27" s="456"/>
      <c r="AAQ27" s="456"/>
      <c r="AAW27" s="456"/>
      <c r="AAX27" s="456"/>
      <c r="AAY27" s="456"/>
      <c r="AAZ27" s="456"/>
      <c r="ABA27" s="456"/>
      <c r="ABB27" s="456"/>
      <c r="ABC27" s="456"/>
      <c r="ABD27" s="456"/>
      <c r="ABE27" s="456"/>
      <c r="ABF27" s="456"/>
      <c r="ABG27" s="456"/>
      <c r="ABH27" s="456"/>
      <c r="ABI27" s="456"/>
      <c r="ABJ27" s="456"/>
      <c r="ABK27" s="456"/>
      <c r="ABL27" s="456"/>
      <c r="ABM27" s="456"/>
      <c r="ABN27" s="456"/>
      <c r="ABO27" s="456"/>
      <c r="ABP27" s="456"/>
      <c r="ABQ27" s="456"/>
      <c r="ABR27" s="456"/>
      <c r="ABS27" s="456"/>
      <c r="ABT27" s="456"/>
      <c r="ABU27" s="456"/>
      <c r="ABV27" s="456"/>
      <c r="ABW27" s="456"/>
      <c r="ABX27" s="456"/>
      <c r="ABY27" s="456"/>
      <c r="ABZ27" s="456"/>
      <c r="ACA27" s="456"/>
      <c r="ACB27" s="456"/>
      <c r="ACC27" s="456"/>
      <c r="ACD27" s="456"/>
      <c r="ACE27" s="456"/>
      <c r="ACF27" s="456"/>
      <c r="ACG27" s="456"/>
      <c r="ACH27" s="456"/>
      <c r="ADK27" s="456"/>
      <c r="ADL27" s="456"/>
      <c r="ADM27" s="456"/>
      <c r="ADN27" s="456"/>
      <c r="ADO27" s="456"/>
      <c r="ADP27" s="456"/>
      <c r="ADQ27" s="456"/>
      <c r="ADR27" s="456"/>
      <c r="ADS27" s="456"/>
      <c r="ADT27" s="456"/>
      <c r="ADU27" s="456"/>
      <c r="ADV27" s="456"/>
      <c r="ADW27" s="456"/>
      <c r="ADX27" s="456"/>
      <c r="ADY27" s="456"/>
      <c r="ADZ27" s="456"/>
      <c r="AEA27" s="456"/>
      <c r="AEB27" s="456"/>
      <c r="AEC27" s="456"/>
      <c r="AED27" s="456"/>
      <c r="AEE27" s="456"/>
      <c r="AEF27" s="456"/>
      <c r="AEG27" s="456"/>
      <c r="AEH27" s="456"/>
      <c r="AEI27" s="456"/>
      <c r="AEJ27" s="456"/>
      <c r="AEK27" s="456"/>
      <c r="AEL27" s="456"/>
      <c r="AEM27" s="456"/>
      <c r="AEN27" s="456"/>
      <c r="AEO27" s="456"/>
      <c r="AEY27" s="458"/>
      <c r="AEZ27" s="458"/>
      <c r="AFA27" s="458"/>
      <c r="AFB27" s="458"/>
      <c r="AFK27" s="456"/>
      <c r="AFL27" s="456"/>
      <c r="AFM27" s="456"/>
      <c r="AFN27" s="456"/>
      <c r="AFO27" s="456"/>
      <c r="AFP27" s="456"/>
      <c r="AFQ27" s="456"/>
      <c r="AFR27" s="456"/>
      <c r="AFS27" s="456"/>
      <c r="AFT27" s="456"/>
      <c r="AFU27" s="456"/>
      <c r="AFV27" s="456"/>
      <c r="AFW27" s="456"/>
      <c r="AFX27" s="456"/>
      <c r="AFY27" s="456"/>
      <c r="AFZ27" s="456"/>
      <c r="AGA27" s="456"/>
      <c r="AGB27" s="456"/>
      <c r="AGC27" s="456"/>
      <c r="AGD27" s="456"/>
      <c r="AGE27" s="456"/>
      <c r="AGF27" s="456"/>
      <c r="AGG27" s="456"/>
      <c r="AGH27" s="456"/>
      <c r="AGI27" s="456"/>
      <c r="AGJ27" s="456"/>
      <c r="AGK27" s="456"/>
      <c r="AGL27" s="456"/>
      <c r="AGM27" s="456"/>
      <c r="AGN27" s="459"/>
      <c r="AGO27" s="459"/>
      <c r="AGP27" s="459"/>
      <c r="AGQ27" s="459"/>
      <c r="AGR27" s="459"/>
      <c r="AGS27" s="456"/>
      <c r="AGT27" s="456"/>
      <c r="AGU27" s="456"/>
      <c r="AGV27" s="456"/>
      <c r="AGW27" s="456"/>
      <c r="AGX27" s="456"/>
      <c r="AGY27" s="456"/>
      <c r="AGZ27" s="456"/>
      <c r="AHA27" s="456"/>
      <c r="AHB27" s="456"/>
      <c r="AHC27" s="456"/>
      <c r="AHD27" s="456"/>
      <c r="AHE27" s="456"/>
      <c r="AHF27" s="456"/>
      <c r="AHG27" s="456"/>
      <c r="AHH27" s="456"/>
      <c r="AHI27" s="456"/>
      <c r="AHJ27" s="456"/>
      <c r="AHK27" s="456"/>
      <c r="AHL27" s="456"/>
      <c r="AHM27" s="456"/>
      <c r="AHN27" s="456"/>
      <c r="AHO27" s="456"/>
      <c r="AHP27" s="456"/>
      <c r="AHQ27" s="456"/>
      <c r="AHR27" s="456"/>
      <c r="AHS27" s="456"/>
      <c r="AHT27" s="456"/>
      <c r="AHU27" s="456"/>
      <c r="AHV27" s="456"/>
      <c r="AHW27" s="456"/>
      <c r="AHX27" s="456"/>
      <c r="AHY27" s="456"/>
      <c r="AHZ27" s="456"/>
      <c r="AIA27" s="456"/>
      <c r="AIB27" s="456"/>
      <c r="AIC27" s="456"/>
      <c r="AID27" s="456"/>
      <c r="AIE27" s="456"/>
      <c r="AIF27" s="456"/>
      <c r="AIG27" s="456"/>
      <c r="AIH27" s="456"/>
      <c r="AII27" s="456"/>
      <c r="AIJ27" s="456"/>
      <c r="AIK27" s="456"/>
      <c r="AIL27" s="456"/>
      <c r="AIM27" s="456"/>
      <c r="AIN27" s="456"/>
      <c r="AIO27" s="456"/>
      <c r="AIP27" s="456"/>
      <c r="AIQ27" s="456"/>
      <c r="AIR27" s="456"/>
      <c r="AIS27" s="456"/>
      <c r="AIT27" s="456"/>
      <c r="AIU27" s="456"/>
      <c r="AIV27" s="456"/>
      <c r="AIW27" s="456"/>
      <c r="AIX27" s="459"/>
      <c r="AIY27" s="459"/>
      <c r="AIZ27" s="459"/>
      <c r="AJA27" s="459"/>
      <c r="AJB27" s="459"/>
      <c r="AJC27" s="459"/>
      <c r="AJD27" s="459"/>
      <c r="AJE27" s="459"/>
      <c r="AJF27" s="459"/>
      <c r="AJG27" s="459"/>
      <c r="AJH27" s="459"/>
      <c r="AJI27" s="459"/>
      <c r="AJJ27" s="459"/>
      <c r="AJK27" s="459"/>
      <c r="AJL27" s="459"/>
      <c r="AJM27" s="459"/>
      <c r="AJN27" s="459"/>
      <c r="AJO27" s="459"/>
      <c r="AJP27" s="459"/>
      <c r="AJQ27" s="459"/>
      <c r="AJR27" s="459"/>
      <c r="AJS27" s="459"/>
      <c r="AJT27" s="459"/>
      <c r="AJU27" s="459"/>
      <c r="AJV27" s="459"/>
      <c r="AJW27" s="459"/>
      <c r="AJX27" s="459"/>
      <c r="AJY27" s="459"/>
      <c r="AJZ27" s="459"/>
      <c r="AKA27" s="459"/>
      <c r="AKB27" s="459"/>
      <c r="AKC27" s="459"/>
      <c r="AKD27" s="456"/>
      <c r="AKE27" s="456"/>
      <c r="AKF27" s="456"/>
      <c r="AKG27" s="456"/>
      <c r="AKH27" s="456"/>
      <c r="AKI27" s="459"/>
      <c r="AKJ27" s="459"/>
      <c r="AKK27" s="459"/>
      <c r="AKL27" s="459"/>
      <c r="AKM27" s="459"/>
      <c r="AKN27" s="459"/>
      <c r="AKO27" s="459"/>
      <c r="AKP27" s="459"/>
      <c r="AKQ27" s="459"/>
      <c r="AKR27" s="459"/>
      <c r="AKS27" s="459"/>
      <c r="AKT27" s="459"/>
      <c r="AKU27" s="456"/>
      <c r="AKV27" s="456"/>
      <c r="AKW27" s="456"/>
      <c r="AKX27" s="456"/>
      <c r="ALC27" s="456"/>
      <c r="ALD27" s="456"/>
      <c r="ALE27" s="456"/>
      <c r="ALF27" s="456"/>
      <c r="ALG27" s="228"/>
      <c r="ALH27" s="228"/>
      <c r="ALI27" s="228"/>
      <c r="ALJ27" s="228"/>
      <c r="ALK27" s="228"/>
      <c r="ALL27" s="228"/>
      <c r="ALM27" s="228"/>
      <c r="ALN27" s="228"/>
      <c r="ALO27" s="228"/>
      <c r="ALP27" s="228"/>
      <c r="ALQ27" s="228"/>
      <c r="ALR27" s="228"/>
      <c r="ALS27" s="228"/>
      <c r="ALT27" s="228"/>
      <c r="ALU27" s="456"/>
      <c r="ALV27" s="456"/>
      <c r="ALW27" s="456"/>
      <c r="ALX27" s="456"/>
      <c r="ALY27" s="456"/>
      <c r="ALZ27" s="456"/>
      <c r="AMA27" s="456"/>
      <c r="AMB27" s="456"/>
      <c r="AMC27" s="456"/>
      <c r="AMD27" s="456"/>
      <c r="AME27" s="456"/>
      <c r="AMF27" s="456"/>
      <c r="AMG27" s="456"/>
      <c r="AMH27" s="456"/>
      <c r="AMI27" s="456"/>
      <c r="AMJ27" s="460"/>
    </row>
    <row r="28" customFormat="false" ht="15.75" hidden="false" customHeight="true" outlineLevel="0" collapsed="false">
      <c r="L28" s="2"/>
      <c r="KB28" s="456"/>
      <c r="KC28" s="456"/>
      <c r="KD28" s="456"/>
      <c r="KE28" s="456"/>
      <c r="KF28" s="456"/>
      <c r="KG28" s="456"/>
      <c r="KH28" s="456"/>
      <c r="KI28" s="456"/>
      <c r="KJ28" s="456"/>
      <c r="KK28" s="456"/>
      <c r="KL28" s="456"/>
      <c r="KM28" s="456"/>
      <c r="KN28" s="456"/>
      <c r="KO28" s="456"/>
      <c r="KP28" s="456"/>
      <c r="KQ28" s="456"/>
      <c r="KR28" s="456"/>
      <c r="KS28" s="456"/>
      <c r="KT28" s="456"/>
      <c r="KU28" s="456"/>
      <c r="KV28" s="2"/>
      <c r="KW28" s="2"/>
      <c r="KX28" s="2"/>
      <c r="KY28" s="2"/>
      <c r="KZ28" s="2"/>
      <c r="LA28" s="2"/>
      <c r="LB28" s="2"/>
      <c r="LC28" s="2"/>
      <c r="LD28" s="456"/>
      <c r="LE28" s="456"/>
      <c r="LF28" s="456"/>
      <c r="LG28" s="456"/>
      <c r="LH28" s="456"/>
      <c r="LI28" s="456"/>
      <c r="LJ28" s="456"/>
      <c r="LK28" s="456"/>
      <c r="LL28" s="456"/>
      <c r="LM28" s="456"/>
      <c r="LN28" s="456"/>
      <c r="LO28" s="456"/>
      <c r="LP28" s="456"/>
      <c r="LQ28" s="456"/>
      <c r="LR28" s="456"/>
      <c r="LS28" s="456"/>
      <c r="LT28" s="456"/>
      <c r="LU28" s="456"/>
      <c r="LV28" s="456"/>
      <c r="LW28" s="456"/>
      <c r="LX28" s="456"/>
      <c r="LY28" s="456"/>
      <c r="LZ28" s="456"/>
      <c r="MA28" s="456"/>
      <c r="MB28" s="456"/>
      <c r="MC28" s="456"/>
      <c r="MD28" s="456"/>
      <c r="ME28" s="456"/>
      <c r="MF28" s="456"/>
      <c r="MG28" s="456"/>
      <c r="MH28" s="456"/>
      <c r="MI28" s="456"/>
      <c r="MJ28" s="456"/>
      <c r="MK28" s="456"/>
      <c r="ML28" s="456"/>
      <c r="MM28" s="456"/>
      <c r="MN28" s="456"/>
      <c r="MO28" s="456"/>
      <c r="MP28" s="456"/>
      <c r="MQ28" s="456"/>
      <c r="MR28" s="456"/>
      <c r="MS28" s="456"/>
      <c r="MT28" s="456"/>
      <c r="MU28" s="456"/>
      <c r="MV28" s="456"/>
      <c r="MW28" s="456"/>
      <c r="MX28" s="456"/>
      <c r="MY28" s="456"/>
      <c r="MZ28" s="456"/>
      <c r="NA28" s="456"/>
      <c r="NB28" s="456"/>
      <c r="NC28" s="456"/>
      <c r="ND28" s="456"/>
      <c r="NE28" s="456"/>
      <c r="NF28" s="456"/>
      <c r="NG28" s="456"/>
      <c r="NH28" s="456"/>
      <c r="NI28" s="456"/>
      <c r="NJ28" s="5"/>
      <c r="NK28" s="5"/>
      <c r="NL28" s="5"/>
      <c r="NM28" s="5"/>
      <c r="NN28" s="5"/>
      <c r="NO28" s="5"/>
      <c r="NP28" s="5"/>
      <c r="NQ28" s="5"/>
      <c r="NR28" s="5"/>
      <c r="NS28" s="5"/>
      <c r="NT28" s="5"/>
      <c r="ZO28" s="456"/>
      <c r="ZP28" s="456"/>
      <c r="ZQ28" s="456"/>
      <c r="ZR28" s="456"/>
      <c r="ZS28" s="456"/>
      <c r="ZT28" s="456"/>
      <c r="ZU28" s="456"/>
      <c r="ZV28" s="456"/>
      <c r="ZW28" s="456"/>
      <c r="ZX28" s="456"/>
      <c r="ZY28" s="456"/>
      <c r="ZZ28" s="456"/>
      <c r="AAA28" s="456"/>
      <c r="AAB28" s="456"/>
      <c r="AAC28" s="456"/>
      <c r="AAD28" s="456"/>
      <c r="AAE28" s="456"/>
      <c r="AAF28" s="456"/>
      <c r="AAG28" s="456"/>
      <c r="AAH28" s="456"/>
      <c r="AAI28" s="456"/>
      <c r="AAJ28" s="456"/>
      <c r="AAK28" s="456"/>
      <c r="AAL28" s="456"/>
      <c r="AAM28" s="456"/>
      <c r="AAN28" s="456"/>
      <c r="AAO28" s="456"/>
      <c r="AAP28" s="456"/>
      <c r="AAQ28" s="456"/>
      <c r="AAW28" s="456"/>
      <c r="AAX28" s="456"/>
      <c r="AAY28" s="456"/>
      <c r="AAZ28" s="456"/>
      <c r="ABA28" s="456"/>
      <c r="ABB28" s="456"/>
      <c r="ABC28" s="456"/>
      <c r="ABD28" s="456"/>
      <c r="ABE28" s="456"/>
      <c r="ABF28" s="456"/>
      <c r="ABG28" s="456"/>
      <c r="ABH28" s="456"/>
      <c r="ABI28" s="456"/>
      <c r="ABJ28" s="456"/>
      <c r="ABK28" s="456"/>
      <c r="ABL28" s="456"/>
      <c r="ABM28" s="456"/>
      <c r="ABN28" s="456"/>
      <c r="ABO28" s="456"/>
      <c r="ABP28" s="456"/>
      <c r="ABQ28" s="456"/>
      <c r="ABR28" s="456"/>
      <c r="ABS28" s="456"/>
      <c r="ABT28" s="456"/>
      <c r="ABU28" s="456"/>
      <c r="ABV28" s="456"/>
      <c r="ABW28" s="456"/>
      <c r="ABX28" s="456"/>
      <c r="ABY28" s="456"/>
      <c r="ABZ28" s="456"/>
      <c r="ACA28" s="456"/>
      <c r="ACB28" s="456"/>
      <c r="ACC28" s="456"/>
      <c r="ACD28" s="456"/>
      <c r="ACE28" s="456"/>
      <c r="ACF28" s="456"/>
      <c r="ACG28" s="456"/>
      <c r="ACH28" s="456"/>
      <c r="ADK28" s="456"/>
      <c r="ADL28" s="456"/>
      <c r="ADM28" s="456"/>
      <c r="ADN28" s="456"/>
      <c r="ADO28" s="456"/>
      <c r="ADP28" s="456"/>
      <c r="ADQ28" s="456"/>
      <c r="ADR28" s="456"/>
      <c r="ADS28" s="456"/>
      <c r="ADT28" s="456"/>
      <c r="ADU28" s="456"/>
      <c r="ADV28" s="456"/>
      <c r="ADW28" s="461"/>
      <c r="ADX28" s="461"/>
      <c r="ADY28" s="461"/>
      <c r="ADZ28" s="461"/>
      <c r="AEA28" s="461"/>
      <c r="AEB28" s="461"/>
      <c r="AEC28" s="461"/>
      <c r="AED28" s="461"/>
      <c r="AEE28" s="461"/>
      <c r="AEF28" s="461"/>
      <c r="AEG28" s="456"/>
      <c r="AEH28" s="456"/>
      <c r="AEI28" s="456"/>
      <c r="AEJ28" s="456"/>
      <c r="AEK28" s="456"/>
      <c r="AEL28" s="456"/>
      <c r="AEM28" s="456"/>
      <c r="AEN28" s="456"/>
      <c r="AEO28" s="456"/>
      <c r="AEY28" s="458"/>
      <c r="AEZ28" s="458"/>
      <c r="AFA28" s="458"/>
      <c r="AFB28" s="458"/>
      <c r="AFK28" s="456"/>
      <c r="AFL28" s="456"/>
      <c r="AFM28" s="456"/>
      <c r="AFN28" s="456"/>
      <c r="AFO28" s="456"/>
      <c r="AFP28" s="456"/>
      <c r="AFQ28" s="456"/>
      <c r="AFR28" s="456"/>
      <c r="AFS28" s="456"/>
      <c r="AFT28" s="456"/>
      <c r="AFU28" s="456"/>
      <c r="AFV28" s="456"/>
      <c r="AFW28" s="456"/>
      <c r="AFX28" s="456"/>
      <c r="AFY28" s="456"/>
      <c r="AFZ28" s="456"/>
      <c r="AGA28" s="456"/>
      <c r="AGB28" s="456"/>
      <c r="AGC28" s="456"/>
      <c r="AGD28" s="456"/>
      <c r="AGE28" s="456"/>
      <c r="AGF28" s="456"/>
      <c r="AGG28" s="456"/>
      <c r="AGH28" s="456"/>
      <c r="AGI28" s="456"/>
      <c r="AGJ28" s="456"/>
      <c r="AGK28" s="456"/>
      <c r="AGL28" s="456"/>
      <c r="AGM28" s="456"/>
      <c r="AGS28" s="456"/>
      <c r="AGT28" s="456"/>
      <c r="AGU28" s="456"/>
      <c r="AGV28" s="456"/>
      <c r="AGW28" s="456"/>
      <c r="AGX28" s="456"/>
      <c r="AGY28" s="456"/>
      <c r="AGZ28" s="456"/>
      <c r="AHA28" s="456"/>
      <c r="AHB28" s="456"/>
      <c r="AHC28" s="456"/>
      <c r="AHD28" s="456"/>
      <c r="AHE28" s="456"/>
      <c r="AHF28" s="456"/>
      <c r="AHG28" s="456"/>
      <c r="AHH28" s="456"/>
      <c r="AHI28" s="456"/>
      <c r="AHJ28" s="456"/>
      <c r="AHK28" s="456"/>
      <c r="AHL28" s="456"/>
      <c r="AHM28" s="456"/>
      <c r="AHN28" s="456"/>
      <c r="AHO28" s="456"/>
      <c r="AHP28" s="456"/>
      <c r="AHQ28" s="456"/>
      <c r="AHR28" s="456"/>
      <c r="AHS28" s="456"/>
      <c r="AHT28" s="456"/>
      <c r="AHU28" s="456"/>
      <c r="AHV28" s="456"/>
      <c r="AHW28" s="456"/>
      <c r="AHX28" s="456"/>
      <c r="AHY28" s="456"/>
      <c r="AHZ28" s="456"/>
      <c r="AIA28" s="456"/>
      <c r="AIB28" s="456"/>
      <c r="AIC28" s="456"/>
      <c r="AID28" s="456"/>
      <c r="AIE28" s="456"/>
      <c r="AIF28" s="456"/>
      <c r="AIG28" s="456"/>
      <c r="AIH28" s="456"/>
      <c r="AII28" s="456"/>
      <c r="AIJ28" s="456"/>
      <c r="AIK28" s="456"/>
      <c r="AIL28" s="456"/>
      <c r="AIM28" s="456"/>
      <c r="AIN28" s="456"/>
      <c r="AIO28" s="456"/>
      <c r="AIP28" s="456"/>
      <c r="AIQ28" s="456"/>
      <c r="AIR28" s="456"/>
      <c r="AIS28" s="456"/>
      <c r="AIT28" s="456"/>
      <c r="AIU28" s="456"/>
      <c r="AIV28" s="456"/>
      <c r="AIW28" s="456"/>
      <c r="AKD28" s="456"/>
      <c r="AKE28" s="456"/>
      <c r="AKF28" s="456"/>
      <c r="AKG28" s="456"/>
      <c r="AKH28" s="456"/>
      <c r="AKU28" s="456"/>
      <c r="AKV28" s="456"/>
      <c r="AKW28" s="456"/>
      <c r="AKX28" s="456"/>
      <c r="ALC28" s="456"/>
      <c r="ALD28" s="456"/>
      <c r="ALE28" s="456"/>
      <c r="ALF28" s="456"/>
      <c r="ALG28" s="228"/>
      <c r="ALH28" s="228"/>
      <c r="ALI28" s="228"/>
      <c r="ALJ28" s="228"/>
      <c r="ALK28" s="228"/>
      <c r="ALL28" s="228"/>
      <c r="ALM28" s="228"/>
      <c r="ALN28" s="228"/>
      <c r="ALO28" s="228"/>
      <c r="ALP28" s="228"/>
      <c r="ALQ28" s="228"/>
      <c r="ALR28" s="228"/>
      <c r="ALS28" s="228"/>
      <c r="ALT28" s="228"/>
      <c r="ALU28" s="456"/>
      <c r="ALV28" s="456"/>
      <c r="ALW28" s="456"/>
      <c r="ALX28" s="456"/>
      <c r="ALY28" s="456"/>
      <c r="ALZ28" s="456"/>
      <c r="AMA28" s="456"/>
      <c r="AMB28" s="456"/>
      <c r="AMC28" s="456"/>
      <c r="AMD28" s="456"/>
      <c r="AME28" s="456"/>
      <c r="AMF28" s="456"/>
      <c r="AMG28" s="456"/>
      <c r="AMH28" s="456"/>
      <c r="AMI28" s="456"/>
      <c r="AMJ28" s="462"/>
    </row>
    <row r="29" customFormat="false" ht="16.2" hidden="false" customHeight="false" outlineLevel="0" collapsed="false">
      <c r="GY29" s="184"/>
      <c r="HA29" s="184"/>
      <c r="HC29" s="184"/>
      <c r="HG29" s="184"/>
      <c r="HK29" s="184"/>
      <c r="HL29" s="463"/>
      <c r="HM29" s="463"/>
      <c r="HN29" s="463"/>
      <c r="HO29" s="463"/>
      <c r="HP29" s="463"/>
      <c r="HQ29" s="463"/>
      <c r="JF29" s="463"/>
      <c r="JG29" s="463"/>
      <c r="JH29" s="463"/>
      <c r="JI29" s="463"/>
      <c r="JJ29" s="463"/>
      <c r="JK29" s="463"/>
      <c r="JL29" s="463"/>
      <c r="JM29" s="463"/>
      <c r="JN29" s="463"/>
      <c r="JO29" s="463"/>
      <c r="JP29" s="463"/>
      <c r="JQ29" s="463"/>
      <c r="JR29" s="463"/>
      <c r="JS29" s="463"/>
      <c r="JT29" s="463"/>
      <c r="JU29" s="463"/>
      <c r="JV29" s="463"/>
      <c r="JW29" s="463"/>
      <c r="JX29" s="463"/>
      <c r="JY29" s="463"/>
      <c r="JZ29" s="463"/>
      <c r="KA29" s="463"/>
      <c r="KB29" s="456"/>
      <c r="KC29" s="456"/>
      <c r="KD29" s="456"/>
      <c r="KE29" s="456"/>
      <c r="KF29" s="456"/>
      <c r="KG29" s="456"/>
      <c r="KH29" s="456"/>
      <c r="KI29" s="456"/>
      <c r="KJ29" s="456"/>
      <c r="KK29" s="456"/>
      <c r="KL29" s="456"/>
      <c r="KM29" s="456"/>
      <c r="KN29" s="456"/>
      <c r="KO29" s="456"/>
      <c r="KP29" s="456"/>
      <c r="KQ29" s="456"/>
      <c r="KR29" s="456"/>
      <c r="KS29" s="456"/>
      <c r="KT29" s="456"/>
      <c r="KU29" s="456"/>
      <c r="KV29" s="2"/>
      <c r="KW29" s="2"/>
      <c r="KX29" s="2"/>
      <c r="KY29" s="2"/>
      <c r="KZ29" s="2"/>
      <c r="LA29" s="2"/>
      <c r="LB29" s="2"/>
      <c r="LC29" s="2"/>
      <c r="LD29" s="456"/>
      <c r="LE29" s="456"/>
      <c r="LF29" s="456"/>
      <c r="LG29" s="456"/>
      <c r="LH29" s="456"/>
      <c r="LI29" s="456"/>
      <c r="LJ29" s="456"/>
      <c r="LK29" s="456"/>
      <c r="LL29" s="456"/>
      <c r="LM29" s="456"/>
      <c r="LN29" s="456"/>
      <c r="LO29" s="456"/>
      <c r="LP29" s="456"/>
      <c r="LQ29" s="456"/>
      <c r="LR29" s="456"/>
      <c r="LS29" s="456"/>
      <c r="LT29" s="456"/>
      <c r="LU29" s="456"/>
      <c r="LV29" s="456"/>
      <c r="LW29" s="456"/>
      <c r="LX29" s="456"/>
      <c r="LY29" s="456"/>
      <c r="LZ29" s="456"/>
      <c r="MA29" s="456"/>
      <c r="MB29" s="456"/>
      <c r="MC29" s="456"/>
      <c r="MD29" s="456"/>
      <c r="ME29" s="456"/>
      <c r="MF29" s="456"/>
      <c r="MG29" s="456"/>
      <c r="MH29" s="456"/>
      <c r="MI29" s="456"/>
      <c r="MJ29" s="456"/>
      <c r="MK29" s="456"/>
      <c r="ML29" s="456"/>
      <c r="MM29" s="456"/>
      <c r="MN29" s="456"/>
      <c r="MO29" s="456"/>
      <c r="MP29" s="456"/>
      <c r="MQ29" s="456"/>
      <c r="MR29" s="456"/>
      <c r="MS29" s="456"/>
      <c r="MT29" s="456"/>
      <c r="MU29" s="456"/>
      <c r="MV29" s="456"/>
      <c r="MW29" s="456"/>
      <c r="MX29" s="456"/>
      <c r="MY29" s="456"/>
      <c r="MZ29" s="456"/>
      <c r="NA29" s="456"/>
      <c r="NB29" s="456"/>
      <c r="NC29" s="456"/>
      <c r="ND29" s="456"/>
      <c r="NE29" s="456"/>
      <c r="NF29" s="456"/>
      <c r="NG29" s="456"/>
      <c r="NH29" s="456"/>
      <c r="NI29" s="456"/>
      <c r="NJ29" s="5"/>
      <c r="NK29" s="5"/>
      <c r="NL29" s="5"/>
      <c r="NM29" s="5"/>
      <c r="NN29" s="5"/>
      <c r="NO29" s="5"/>
      <c r="NP29" s="5"/>
      <c r="NQ29" s="5"/>
      <c r="NR29" s="5"/>
      <c r="NS29" s="5"/>
      <c r="NT29" s="5"/>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ZO29" s="456"/>
      <c r="ZP29" s="456"/>
      <c r="ZQ29" s="456"/>
      <c r="ZR29" s="456"/>
      <c r="ZS29" s="456"/>
      <c r="ZT29" s="456"/>
      <c r="ZU29" s="456"/>
      <c r="ZV29" s="456"/>
      <c r="ZW29" s="456"/>
      <c r="ZX29" s="456"/>
      <c r="ZY29" s="456"/>
      <c r="ZZ29" s="456"/>
      <c r="AAA29" s="456"/>
      <c r="AAB29" s="456"/>
      <c r="AAC29" s="456"/>
      <c r="AAD29" s="456"/>
      <c r="AAE29" s="456"/>
      <c r="AAF29" s="456"/>
      <c r="AAG29" s="456"/>
      <c r="AAH29" s="456"/>
      <c r="AAI29" s="456"/>
      <c r="AAJ29" s="456"/>
      <c r="AAK29" s="456"/>
      <c r="AAL29" s="456"/>
      <c r="AAM29" s="456"/>
      <c r="AAN29" s="456"/>
      <c r="AAO29" s="456"/>
      <c r="AAP29" s="456"/>
      <c r="AAQ29" s="456"/>
      <c r="AAW29" s="456"/>
      <c r="AAX29" s="456"/>
      <c r="AAY29" s="456"/>
      <c r="AAZ29" s="456"/>
      <c r="ABA29" s="456"/>
      <c r="ABB29" s="456"/>
      <c r="ABC29" s="456"/>
      <c r="ABD29" s="456"/>
      <c r="ABE29" s="456"/>
      <c r="ABF29" s="456"/>
      <c r="ABG29" s="456"/>
      <c r="ABH29" s="456"/>
      <c r="ABI29" s="456"/>
      <c r="ABJ29" s="456"/>
      <c r="ABK29" s="456"/>
      <c r="ABL29" s="456"/>
      <c r="ABM29" s="456"/>
      <c r="ABN29" s="456"/>
      <c r="ABO29" s="456"/>
      <c r="ABP29" s="456"/>
      <c r="ABQ29" s="456"/>
      <c r="ABR29" s="456"/>
      <c r="ABS29" s="456"/>
      <c r="ABT29" s="456"/>
      <c r="ABU29" s="456"/>
      <c r="ABV29" s="456"/>
      <c r="ABW29" s="456"/>
      <c r="ABX29" s="456"/>
      <c r="ABY29" s="456"/>
      <c r="ABZ29" s="456"/>
      <c r="ACA29" s="456"/>
      <c r="ACB29" s="456"/>
      <c r="ACC29" s="456"/>
      <c r="ACD29" s="456"/>
      <c r="ACE29" s="456"/>
      <c r="ACF29" s="456"/>
      <c r="ACG29" s="456"/>
      <c r="ACH29" s="456"/>
      <c r="ADK29" s="456"/>
      <c r="ADL29" s="456"/>
      <c r="ADM29" s="456"/>
      <c r="ADN29" s="456"/>
      <c r="ADO29" s="456"/>
      <c r="ADP29" s="456"/>
      <c r="ADQ29" s="456"/>
      <c r="ADR29" s="456"/>
      <c r="ADS29" s="456"/>
      <c r="ADT29" s="456"/>
      <c r="ADU29" s="456"/>
      <c r="ADV29" s="456"/>
      <c r="ADW29" s="461"/>
      <c r="ADX29" s="461"/>
      <c r="ADY29" s="461"/>
      <c r="ADZ29" s="461"/>
      <c r="AEA29" s="461"/>
      <c r="AEB29" s="461"/>
      <c r="AEC29" s="461"/>
      <c r="AED29" s="461"/>
      <c r="AEE29" s="461"/>
      <c r="AEF29" s="461"/>
      <c r="AEG29" s="456"/>
      <c r="AEH29" s="456"/>
      <c r="AEI29" s="456"/>
      <c r="AEJ29" s="456"/>
      <c r="AEK29" s="456"/>
      <c r="AEL29" s="456"/>
      <c r="AEM29" s="456"/>
      <c r="AEN29" s="456"/>
      <c r="AEO29" s="456"/>
      <c r="AEY29" s="458"/>
      <c r="AEZ29" s="458"/>
      <c r="AFA29" s="458"/>
      <c r="AFB29" s="458"/>
      <c r="AFK29" s="456"/>
      <c r="AFL29" s="456"/>
      <c r="AFM29" s="456"/>
      <c r="AFN29" s="456"/>
      <c r="AFO29" s="456"/>
      <c r="AFP29" s="456"/>
      <c r="AFQ29" s="456"/>
      <c r="AFR29" s="456"/>
      <c r="AFS29" s="456"/>
      <c r="AFT29" s="456"/>
      <c r="AFU29" s="456"/>
      <c r="AFV29" s="456"/>
      <c r="AFW29" s="456"/>
      <c r="AFX29" s="456"/>
      <c r="AFY29" s="456"/>
      <c r="AFZ29" s="456"/>
      <c r="AGA29" s="456"/>
      <c r="AGB29" s="456"/>
      <c r="AGC29" s="456"/>
      <c r="AGD29" s="456"/>
      <c r="AGE29" s="456"/>
      <c r="AGF29" s="456"/>
      <c r="AGG29" s="456"/>
      <c r="AGH29" s="456"/>
      <c r="AGI29" s="456"/>
      <c r="AGJ29" s="456"/>
      <c r="AGK29" s="456"/>
      <c r="AGL29" s="456"/>
      <c r="AGM29" s="456"/>
      <c r="AGS29" s="456"/>
      <c r="AGT29" s="456"/>
      <c r="AGU29" s="456"/>
      <c r="AGV29" s="456"/>
      <c r="AGW29" s="456"/>
      <c r="AGX29" s="456"/>
      <c r="AGY29" s="456"/>
      <c r="AGZ29" s="456"/>
      <c r="AHA29" s="456"/>
      <c r="AHB29" s="456"/>
      <c r="AHC29" s="456"/>
      <c r="AHD29" s="456"/>
      <c r="AHE29" s="456"/>
      <c r="AHF29" s="456"/>
      <c r="AHG29" s="456"/>
      <c r="AHH29" s="456"/>
      <c r="AHI29" s="456"/>
      <c r="AHJ29" s="456"/>
      <c r="AHK29" s="456"/>
      <c r="AHL29" s="456"/>
      <c r="AHM29" s="456"/>
      <c r="AHN29" s="456"/>
      <c r="AHO29" s="456"/>
      <c r="AHP29" s="456"/>
      <c r="AHQ29" s="456"/>
      <c r="AHR29" s="456"/>
      <c r="AHS29" s="456"/>
      <c r="AHT29" s="456"/>
      <c r="AHU29" s="456"/>
      <c r="AHV29" s="456"/>
      <c r="AHW29" s="456"/>
      <c r="AHX29" s="456"/>
      <c r="AHY29" s="456"/>
      <c r="AHZ29" s="456"/>
      <c r="AIA29" s="456"/>
      <c r="AIB29" s="456"/>
      <c r="AIC29" s="456"/>
      <c r="AID29" s="456"/>
      <c r="AIE29" s="456"/>
      <c r="AIF29" s="456"/>
      <c r="AIG29" s="456"/>
      <c r="AIH29" s="456"/>
      <c r="AII29" s="456"/>
      <c r="AIJ29" s="456"/>
      <c r="AIK29" s="456"/>
      <c r="AIL29" s="456"/>
      <c r="AIM29" s="456"/>
      <c r="AIN29" s="456"/>
      <c r="AIO29" s="456"/>
      <c r="AIP29" s="456"/>
      <c r="AIQ29" s="456"/>
      <c r="AIR29" s="456"/>
      <c r="AIS29" s="456"/>
      <c r="AIT29" s="456"/>
      <c r="AIU29" s="456"/>
      <c r="AIV29" s="456"/>
      <c r="AIW29" s="456"/>
      <c r="AKD29" s="456"/>
      <c r="AKE29" s="456"/>
      <c r="AKF29" s="456"/>
      <c r="AKG29" s="456"/>
      <c r="AKH29" s="456"/>
      <c r="AKU29" s="456"/>
      <c r="AKV29" s="456"/>
      <c r="AKW29" s="456"/>
      <c r="AKX29" s="456"/>
      <c r="ALC29" s="456"/>
      <c r="ALD29" s="456"/>
      <c r="ALE29" s="456"/>
      <c r="ALF29" s="456"/>
      <c r="ALG29" s="228"/>
      <c r="ALH29" s="228"/>
      <c r="ALI29" s="228"/>
      <c r="ALJ29" s="228"/>
      <c r="ALK29" s="228"/>
      <c r="ALL29" s="228"/>
      <c r="ALM29" s="228"/>
      <c r="ALN29" s="228"/>
      <c r="ALO29" s="228"/>
      <c r="ALP29" s="228"/>
      <c r="ALQ29" s="228"/>
      <c r="ALR29" s="228"/>
      <c r="ALS29" s="228"/>
      <c r="ALT29" s="228"/>
      <c r="ALU29" s="456"/>
      <c r="ALV29" s="456"/>
      <c r="ALW29" s="456"/>
      <c r="ALX29" s="456"/>
      <c r="ALY29" s="456"/>
      <c r="ALZ29" s="456"/>
      <c r="AMA29" s="456"/>
      <c r="AMB29" s="456"/>
      <c r="AMC29" s="456"/>
      <c r="AMD29" s="456"/>
      <c r="AME29" s="456"/>
      <c r="AMF29" s="456"/>
      <c r="AMG29" s="456"/>
      <c r="AMH29" s="456"/>
      <c r="AMI29" s="456"/>
      <c r="AMJ29" s="462"/>
    </row>
    <row r="30" customFormat="false" ht="16.2" hidden="false" customHeight="false" outlineLevel="0" collapsed="false">
      <c r="GY30" s="184"/>
      <c r="HA30" s="184"/>
      <c r="HC30" s="184"/>
      <c r="HG30" s="184"/>
      <c r="HK30" s="184"/>
      <c r="HL30" s="464"/>
      <c r="HM30" s="464"/>
      <c r="HN30" s="464"/>
      <c r="HO30" s="464"/>
      <c r="HP30" s="464"/>
      <c r="HR30" s="463"/>
      <c r="HS30" s="463"/>
      <c r="HT30" s="463"/>
      <c r="HU30" s="463"/>
      <c r="HV30" s="463"/>
      <c r="HW30" s="463"/>
      <c r="HX30" s="463"/>
      <c r="HY30" s="463"/>
      <c r="HZ30" s="463"/>
      <c r="IA30" s="463"/>
      <c r="IB30" s="463"/>
      <c r="IC30" s="463"/>
      <c r="ID30" s="463"/>
      <c r="IE30" s="463"/>
      <c r="IF30" s="463"/>
      <c r="IG30" s="463"/>
      <c r="IH30" s="463"/>
      <c r="II30" s="463"/>
      <c r="IJ30" s="463"/>
      <c r="IK30" s="463"/>
      <c r="IL30" s="463"/>
      <c r="IM30" s="463"/>
      <c r="IN30" s="463"/>
      <c r="IO30" s="463"/>
      <c r="IP30" s="463"/>
      <c r="IQ30" s="463"/>
      <c r="IR30" s="463"/>
      <c r="IS30" s="463"/>
      <c r="IT30" s="463"/>
      <c r="IU30" s="463"/>
      <c r="IV30" s="463"/>
      <c r="IW30" s="463"/>
      <c r="IX30" s="463"/>
      <c r="IY30" s="463"/>
      <c r="IZ30" s="463"/>
      <c r="JA30" s="463"/>
      <c r="JB30" s="463"/>
      <c r="JC30" s="463"/>
      <c r="JD30" s="463"/>
      <c r="JE30" s="463"/>
      <c r="KB30" s="456"/>
      <c r="KC30" s="456"/>
      <c r="KD30" s="456"/>
      <c r="KE30" s="456"/>
      <c r="KF30" s="456"/>
      <c r="KG30" s="456"/>
      <c r="KH30" s="456"/>
      <c r="KI30" s="456"/>
      <c r="KJ30" s="456"/>
      <c r="KK30" s="456"/>
      <c r="KL30" s="456"/>
      <c r="KM30" s="456"/>
      <c r="KN30" s="456"/>
      <c r="KO30" s="456"/>
      <c r="KP30" s="456"/>
      <c r="KQ30" s="456"/>
      <c r="KR30" s="456"/>
      <c r="KS30" s="456"/>
      <c r="KT30" s="456"/>
      <c r="KU30" s="456"/>
      <c r="KV30" s="2"/>
      <c r="KW30" s="2"/>
      <c r="KX30" s="2"/>
      <c r="KY30" s="2"/>
      <c r="KZ30" s="2"/>
      <c r="LA30" s="2"/>
      <c r="LB30" s="2"/>
      <c r="LC30" s="2"/>
      <c r="LD30" s="456"/>
      <c r="LE30" s="456"/>
      <c r="LF30" s="456"/>
      <c r="LG30" s="456"/>
      <c r="LH30" s="456"/>
      <c r="LI30" s="456"/>
      <c r="LJ30" s="456"/>
      <c r="LK30" s="456"/>
      <c r="LL30" s="456"/>
      <c r="LM30" s="456"/>
      <c r="LN30" s="456"/>
      <c r="LO30" s="456"/>
      <c r="LP30" s="456"/>
      <c r="LQ30" s="456"/>
      <c r="LR30" s="456"/>
      <c r="LS30" s="456"/>
      <c r="LT30" s="456"/>
      <c r="LU30" s="456"/>
      <c r="LV30" s="456"/>
      <c r="LW30" s="456"/>
      <c r="LX30" s="456"/>
      <c r="LY30" s="456"/>
      <c r="LZ30" s="456"/>
      <c r="MA30" s="456"/>
      <c r="MB30" s="456"/>
      <c r="MC30" s="456"/>
      <c r="MD30" s="456"/>
      <c r="ME30" s="456"/>
      <c r="MF30" s="456"/>
      <c r="MG30" s="456"/>
      <c r="MH30" s="456"/>
      <c r="MI30" s="456"/>
      <c r="MJ30" s="456"/>
      <c r="MK30" s="456"/>
      <c r="ML30" s="456"/>
      <c r="MM30" s="456"/>
      <c r="MN30" s="456"/>
      <c r="MO30" s="456"/>
      <c r="MP30" s="456"/>
      <c r="MQ30" s="456"/>
      <c r="MR30" s="456"/>
      <c r="MS30" s="456"/>
      <c r="MT30" s="456"/>
      <c r="MU30" s="456"/>
      <c r="MV30" s="456"/>
      <c r="MW30" s="456"/>
      <c r="MX30" s="456"/>
      <c r="MY30" s="456"/>
      <c r="MZ30" s="456"/>
      <c r="NA30" s="456"/>
      <c r="NB30" s="456"/>
      <c r="NC30" s="456"/>
      <c r="ND30" s="456"/>
      <c r="NE30" s="456"/>
      <c r="NF30" s="456"/>
      <c r="NG30" s="456"/>
      <c r="NH30" s="456"/>
      <c r="NI30" s="456"/>
      <c r="NJ30" s="5"/>
      <c r="NK30" s="5"/>
      <c r="NL30" s="5"/>
      <c r="NM30" s="5"/>
      <c r="NN30" s="5"/>
      <c r="NO30" s="5"/>
      <c r="NP30" s="5"/>
      <c r="NQ30" s="5"/>
      <c r="NR30" s="5"/>
      <c r="NS30" s="5"/>
      <c r="NT30" s="5"/>
      <c r="ZK30" s="13"/>
      <c r="ZL30" s="13"/>
      <c r="ZM30" s="6"/>
      <c r="ZN30" s="6"/>
      <c r="ZO30" s="456"/>
      <c r="ZP30" s="456"/>
      <c r="ZQ30" s="456"/>
      <c r="ZR30" s="456"/>
      <c r="ZS30" s="456"/>
      <c r="ZT30" s="456"/>
      <c r="ZU30" s="456"/>
      <c r="ZV30" s="456"/>
      <c r="ZW30" s="456"/>
      <c r="ZX30" s="456"/>
      <c r="ZY30" s="456"/>
      <c r="ZZ30" s="456"/>
      <c r="AAA30" s="456"/>
      <c r="AAB30" s="456"/>
      <c r="AAC30" s="456"/>
      <c r="AAD30" s="456"/>
      <c r="AAE30" s="456"/>
      <c r="AAF30" s="456"/>
      <c r="AAG30" s="456"/>
      <c r="AAH30" s="456"/>
      <c r="AAI30" s="456"/>
      <c r="AAJ30" s="456"/>
      <c r="AAK30" s="456"/>
      <c r="AAL30" s="456"/>
      <c r="AAM30" s="456"/>
      <c r="AAN30" s="456"/>
      <c r="AAO30" s="456"/>
      <c r="AAP30" s="456"/>
      <c r="AAQ30" s="456"/>
      <c r="AAW30" s="456"/>
      <c r="AAX30" s="456"/>
      <c r="AAY30" s="456"/>
      <c r="AAZ30" s="456"/>
      <c r="ABA30" s="456"/>
      <c r="ABB30" s="456"/>
      <c r="ABC30" s="456"/>
      <c r="ABD30" s="456"/>
      <c r="ABE30" s="456"/>
      <c r="ABF30" s="456"/>
      <c r="ABG30" s="456"/>
      <c r="ABH30" s="456"/>
      <c r="ABI30" s="456"/>
      <c r="ABJ30" s="456"/>
      <c r="ABK30" s="456"/>
      <c r="ABL30" s="456"/>
      <c r="ABM30" s="456"/>
      <c r="ABN30" s="456"/>
      <c r="ABO30" s="456"/>
      <c r="ABP30" s="456"/>
      <c r="ABQ30" s="456"/>
      <c r="ABR30" s="456"/>
      <c r="ABS30" s="456"/>
      <c r="ABT30" s="456"/>
      <c r="ABU30" s="456"/>
      <c r="ABV30" s="456"/>
      <c r="ABW30" s="456"/>
      <c r="ABX30" s="456"/>
      <c r="ABY30" s="456"/>
      <c r="ABZ30" s="456"/>
      <c r="ACA30" s="456"/>
      <c r="ACB30" s="456"/>
      <c r="ACC30" s="456"/>
      <c r="ACD30" s="456"/>
      <c r="ACE30" s="456"/>
      <c r="ACF30" s="456"/>
      <c r="ACG30" s="456"/>
      <c r="ACH30" s="456"/>
      <c r="ADK30" s="456"/>
      <c r="ADL30" s="456"/>
      <c r="ADM30" s="456"/>
      <c r="ADN30" s="456"/>
      <c r="ADO30" s="456"/>
      <c r="ADP30" s="456"/>
      <c r="ADQ30" s="456"/>
      <c r="ADR30" s="456"/>
      <c r="ADS30" s="456"/>
      <c r="ADT30" s="456"/>
      <c r="ADU30" s="456"/>
      <c r="ADV30" s="456"/>
      <c r="ADW30" s="461"/>
      <c r="ADX30" s="461"/>
      <c r="ADY30" s="461"/>
      <c r="ADZ30" s="461"/>
      <c r="AEA30" s="461"/>
      <c r="AEB30" s="461"/>
      <c r="AEC30" s="461"/>
      <c r="AED30" s="461"/>
      <c r="AEE30" s="461"/>
      <c r="AEF30" s="461"/>
      <c r="AEG30" s="456"/>
      <c r="AEH30" s="456"/>
      <c r="AEI30" s="456"/>
      <c r="AEJ30" s="456"/>
      <c r="AEK30" s="456"/>
      <c r="AEL30" s="456"/>
      <c r="AEM30" s="456"/>
      <c r="AEN30" s="456"/>
      <c r="AEO30" s="456"/>
      <c r="AEY30" s="458"/>
      <c r="AEZ30" s="458"/>
      <c r="AFA30" s="458"/>
      <c r="AFB30" s="458"/>
      <c r="AFK30" s="456"/>
      <c r="AFL30" s="456"/>
      <c r="AFM30" s="456"/>
      <c r="AFN30" s="456"/>
      <c r="AFO30" s="456"/>
      <c r="AFP30" s="456"/>
      <c r="AFQ30" s="456"/>
      <c r="AFR30" s="456"/>
      <c r="AFS30" s="456"/>
      <c r="AFT30" s="456"/>
      <c r="AFU30" s="456"/>
      <c r="AFV30" s="456"/>
      <c r="AFW30" s="456"/>
      <c r="AFX30" s="456"/>
      <c r="AFY30" s="456"/>
      <c r="AFZ30" s="456"/>
      <c r="AGA30" s="456"/>
      <c r="AGB30" s="456"/>
      <c r="AGC30" s="456"/>
      <c r="AGD30" s="456"/>
      <c r="AGE30" s="456"/>
      <c r="AGF30" s="456"/>
      <c r="AGG30" s="456"/>
      <c r="AGH30" s="456"/>
      <c r="AGI30" s="456"/>
      <c r="AGJ30" s="456"/>
      <c r="AGK30" s="456"/>
      <c r="AGL30" s="456"/>
      <c r="AGM30" s="456"/>
      <c r="AGS30" s="456"/>
      <c r="AGT30" s="456"/>
      <c r="AGU30" s="456"/>
      <c r="AGV30" s="456"/>
      <c r="AGW30" s="456"/>
      <c r="AGX30" s="456"/>
      <c r="AGY30" s="456"/>
      <c r="AGZ30" s="456"/>
      <c r="AHA30" s="456"/>
      <c r="AHB30" s="456"/>
      <c r="AHC30" s="456"/>
      <c r="AHD30" s="456"/>
      <c r="AHE30" s="456"/>
      <c r="AHF30" s="456"/>
      <c r="AHG30" s="456"/>
      <c r="AHH30" s="456"/>
      <c r="AHI30" s="456"/>
      <c r="AHJ30" s="456"/>
      <c r="AHK30" s="456"/>
      <c r="AHL30" s="456"/>
      <c r="AHM30" s="456"/>
      <c r="AHN30" s="456"/>
      <c r="AHO30" s="456"/>
      <c r="AHP30" s="456"/>
      <c r="AHQ30" s="456"/>
      <c r="AHR30" s="456"/>
      <c r="AHS30" s="456"/>
      <c r="AHT30" s="456"/>
      <c r="AHU30" s="456"/>
      <c r="AHV30" s="456"/>
      <c r="AHW30" s="456"/>
      <c r="AHX30" s="456"/>
      <c r="AHY30" s="456"/>
      <c r="AHZ30" s="456"/>
      <c r="AIA30" s="456"/>
      <c r="AIB30" s="456"/>
      <c r="AIC30" s="456"/>
      <c r="AID30" s="456"/>
      <c r="AIE30" s="456"/>
      <c r="AIF30" s="456"/>
      <c r="AIG30" s="456"/>
      <c r="AIH30" s="456"/>
      <c r="AII30" s="456"/>
      <c r="AIJ30" s="456"/>
      <c r="AIK30" s="456"/>
      <c r="AIL30" s="456"/>
      <c r="AIM30" s="456"/>
      <c r="AIN30" s="456"/>
      <c r="AIO30" s="456"/>
      <c r="AIP30" s="456"/>
      <c r="AIQ30" s="456"/>
      <c r="AIR30" s="456"/>
      <c r="AIS30" s="456"/>
      <c r="AIT30" s="456"/>
      <c r="AIU30" s="456"/>
      <c r="AIV30" s="456"/>
      <c r="AIW30" s="456"/>
      <c r="AKD30" s="456"/>
      <c r="AKE30" s="456"/>
      <c r="AKF30" s="456"/>
      <c r="AKG30" s="456"/>
      <c r="AKH30" s="456"/>
      <c r="AKU30" s="456"/>
      <c r="AKV30" s="456"/>
      <c r="AKW30" s="456"/>
      <c r="AKX30" s="456"/>
      <c r="ALC30" s="456"/>
      <c r="ALD30" s="456"/>
      <c r="ALE30" s="456"/>
      <c r="ALF30" s="456"/>
      <c r="ALG30" s="228"/>
      <c r="ALH30" s="228"/>
      <c r="ALI30" s="228"/>
      <c r="ALJ30" s="228"/>
      <c r="ALK30" s="228"/>
      <c r="ALL30" s="228"/>
      <c r="ALM30" s="228"/>
      <c r="ALN30" s="228"/>
      <c r="ALO30" s="228"/>
      <c r="ALP30" s="228"/>
      <c r="ALQ30" s="228"/>
      <c r="ALR30" s="228"/>
      <c r="ALS30" s="228"/>
      <c r="ALT30" s="228"/>
      <c r="ALU30" s="456"/>
      <c r="ALV30" s="456"/>
      <c r="ALW30" s="456"/>
      <c r="ALX30" s="456"/>
      <c r="ALY30" s="456"/>
      <c r="ALZ30" s="456"/>
      <c r="AMA30" s="456"/>
      <c r="AMB30" s="456"/>
      <c r="AMC30" s="456"/>
      <c r="AMD30" s="456"/>
      <c r="AME30" s="456"/>
      <c r="AMF30" s="456"/>
      <c r="AMG30" s="456"/>
      <c r="AMH30" s="456"/>
      <c r="AMI30" s="456"/>
      <c r="AMJ30" s="462"/>
    </row>
    <row r="31" customFormat="false" ht="16.2" hidden="false" customHeight="false" outlineLevel="0" collapsed="false">
      <c r="GY31" s="184"/>
      <c r="HA31" s="184"/>
      <c r="HC31" s="184"/>
      <c r="HG31" s="184"/>
      <c r="HK31" s="184"/>
      <c r="HL31" s="464"/>
      <c r="HM31" s="464"/>
      <c r="HN31" s="464"/>
      <c r="HO31" s="464"/>
      <c r="HP31" s="464"/>
      <c r="HR31" s="464"/>
      <c r="HS31" s="464"/>
      <c r="HT31" s="464"/>
      <c r="HU31" s="464"/>
      <c r="HV31" s="464"/>
      <c r="HW31" s="464"/>
      <c r="HX31" s="464"/>
      <c r="HY31" s="464"/>
      <c r="HZ31" s="464"/>
      <c r="IA31" s="464"/>
      <c r="IB31" s="464"/>
      <c r="IC31" s="464"/>
      <c r="ID31" s="464"/>
      <c r="IE31" s="464"/>
      <c r="IF31" s="464"/>
      <c r="IG31" s="464"/>
      <c r="KB31" s="456"/>
      <c r="KC31" s="456"/>
      <c r="KD31" s="456"/>
      <c r="KE31" s="456"/>
      <c r="KF31" s="456"/>
      <c r="KG31" s="456"/>
      <c r="KH31" s="456"/>
      <c r="KI31" s="456"/>
      <c r="KJ31" s="456"/>
      <c r="KK31" s="456"/>
      <c r="KL31" s="456"/>
      <c r="KM31" s="456"/>
      <c r="KN31" s="456"/>
      <c r="KO31" s="456"/>
      <c r="KP31" s="456"/>
      <c r="KQ31" s="456"/>
      <c r="KR31" s="456"/>
      <c r="KS31" s="456"/>
      <c r="KT31" s="456"/>
      <c r="KU31" s="456"/>
      <c r="KV31" s="2"/>
      <c r="KW31" s="2"/>
      <c r="KX31" s="2"/>
      <c r="KY31" s="2"/>
      <c r="KZ31" s="2"/>
      <c r="LA31" s="2"/>
      <c r="LB31" s="2"/>
      <c r="LC31" s="2"/>
      <c r="LD31" s="465"/>
      <c r="LE31" s="465"/>
      <c r="LF31" s="456"/>
      <c r="LG31" s="456"/>
      <c r="LH31" s="456"/>
      <c r="LI31" s="456"/>
      <c r="LJ31" s="456"/>
      <c r="LK31" s="456"/>
      <c r="LL31" s="456"/>
      <c r="LM31" s="456"/>
      <c r="LN31" s="456"/>
      <c r="LO31" s="456"/>
      <c r="LP31" s="456"/>
      <c r="LQ31" s="456"/>
      <c r="LR31" s="456"/>
      <c r="LS31" s="456"/>
      <c r="LT31" s="456"/>
      <c r="LU31" s="456"/>
      <c r="LV31" s="456"/>
      <c r="LW31" s="456"/>
      <c r="LX31" s="456"/>
      <c r="LY31" s="456"/>
      <c r="LZ31" s="456"/>
      <c r="MA31" s="456"/>
      <c r="MB31" s="456"/>
      <c r="MC31" s="456"/>
      <c r="MD31" s="456"/>
      <c r="ME31" s="456"/>
      <c r="MF31" s="456"/>
      <c r="MG31" s="456"/>
      <c r="MH31" s="456"/>
      <c r="MI31" s="456"/>
      <c r="MJ31" s="456"/>
      <c r="MK31" s="456"/>
      <c r="ML31" s="456"/>
      <c r="MM31" s="456"/>
      <c r="MN31" s="456"/>
      <c r="MO31" s="456"/>
      <c r="MP31" s="456"/>
      <c r="MQ31" s="456"/>
      <c r="MR31" s="456"/>
      <c r="MS31" s="456"/>
      <c r="MT31" s="456"/>
      <c r="MU31" s="456"/>
      <c r="MV31" s="456"/>
      <c r="MW31" s="456"/>
      <c r="MX31" s="456"/>
      <c r="MY31" s="456"/>
      <c r="MZ31" s="456"/>
      <c r="NA31" s="456"/>
      <c r="NB31" s="456"/>
      <c r="NC31" s="456"/>
      <c r="ND31" s="456"/>
      <c r="NE31" s="456"/>
      <c r="NF31" s="456"/>
      <c r="NG31" s="456"/>
      <c r="NH31" s="456"/>
      <c r="NI31" s="456"/>
      <c r="NJ31" s="5"/>
      <c r="NK31" s="5"/>
      <c r="NL31" s="5"/>
      <c r="NM31" s="5"/>
      <c r="NN31" s="5"/>
      <c r="NO31" s="5"/>
      <c r="NP31" s="5"/>
      <c r="NQ31" s="5"/>
      <c r="NR31" s="5"/>
      <c r="NS31" s="5"/>
      <c r="NT31" s="5"/>
      <c r="ZK31" s="13"/>
      <c r="ZL31" s="13"/>
      <c r="ZM31" s="6"/>
      <c r="ZN31" s="6"/>
      <c r="ZO31" s="456"/>
      <c r="ZP31" s="456"/>
      <c r="ZQ31" s="456"/>
      <c r="ZR31" s="456"/>
      <c r="ZS31" s="456"/>
      <c r="ZT31" s="456"/>
      <c r="ZU31" s="456"/>
      <c r="ZV31" s="456"/>
      <c r="ZW31" s="456"/>
      <c r="ZX31" s="456"/>
      <c r="ZY31" s="456"/>
      <c r="ZZ31" s="456"/>
      <c r="AAA31" s="456"/>
      <c r="AAB31" s="456"/>
      <c r="AAC31" s="456"/>
      <c r="AAD31" s="456"/>
      <c r="AAE31" s="456"/>
      <c r="AAF31" s="456"/>
      <c r="AAG31" s="456"/>
      <c r="AAH31" s="456"/>
      <c r="AAI31" s="456"/>
      <c r="AAJ31" s="456"/>
      <c r="AAK31" s="456"/>
      <c r="AAL31" s="456"/>
      <c r="AAM31" s="456"/>
      <c r="AAN31" s="456"/>
      <c r="AAO31" s="456"/>
      <c r="AAP31" s="456"/>
      <c r="AAQ31" s="456"/>
      <c r="AAW31" s="456"/>
      <c r="AAX31" s="456"/>
      <c r="AAY31" s="456"/>
      <c r="AAZ31" s="456"/>
      <c r="ABA31" s="456"/>
      <c r="ABB31" s="456"/>
      <c r="ABC31" s="456"/>
      <c r="ABD31" s="456"/>
      <c r="ABE31" s="456"/>
      <c r="ABF31" s="456"/>
      <c r="ABG31" s="456"/>
      <c r="ABH31" s="456"/>
      <c r="ABI31" s="456"/>
      <c r="ABJ31" s="456"/>
      <c r="ABK31" s="456"/>
      <c r="ABL31" s="456"/>
      <c r="ABM31" s="456"/>
      <c r="ABN31" s="456"/>
      <c r="ABO31" s="456"/>
      <c r="ABP31" s="456"/>
      <c r="ABQ31" s="456"/>
      <c r="ABR31" s="456"/>
      <c r="ABS31" s="456"/>
      <c r="ABT31" s="456"/>
      <c r="ABU31" s="456"/>
      <c r="ABV31" s="456"/>
      <c r="ABW31" s="456"/>
      <c r="ABX31" s="456"/>
      <c r="ABY31" s="456"/>
      <c r="ABZ31" s="456"/>
      <c r="ACA31" s="456"/>
      <c r="ACB31" s="456"/>
      <c r="ACC31" s="456"/>
      <c r="ACD31" s="456"/>
      <c r="ACE31" s="456"/>
      <c r="ACF31" s="456"/>
      <c r="ACG31" s="456"/>
      <c r="ACH31" s="456"/>
      <c r="ADK31" s="456"/>
      <c r="ADL31" s="456"/>
      <c r="ADM31" s="456"/>
      <c r="ADN31" s="456"/>
      <c r="ADO31" s="456"/>
      <c r="ADP31" s="456"/>
      <c r="ADQ31" s="456"/>
      <c r="ADR31" s="456"/>
      <c r="ADS31" s="456"/>
      <c r="ADT31" s="456"/>
      <c r="ADU31" s="456"/>
      <c r="ADV31" s="456"/>
      <c r="ADW31" s="461"/>
      <c r="ADX31" s="461"/>
      <c r="ADY31" s="461"/>
      <c r="ADZ31" s="461"/>
      <c r="AEA31" s="461"/>
      <c r="AEB31" s="461"/>
      <c r="AEC31" s="461"/>
      <c r="AED31" s="461"/>
      <c r="AEE31" s="461"/>
      <c r="AEF31" s="461"/>
      <c r="AEG31" s="456"/>
      <c r="AEH31" s="456"/>
      <c r="AEI31" s="456"/>
      <c r="AEJ31" s="456"/>
      <c r="AEK31" s="456"/>
      <c r="AEL31" s="456"/>
      <c r="AEM31" s="456"/>
      <c r="AEN31" s="456"/>
      <c r="AEO31" s="456"/>
      <c r="AEY31" s="458"/>
      <c r="AEZ31" s="458"/>
      <c r="AFA31" s="458"/>
      <c r="AFB31" s="458"/>
      <c r="AFK31" s="456"/>
      <c r="AFL31" s="456"/>
      <c r="AFM31" s="456"/>
      <c r="AFN31" s="456"/>
      <c r="AFO31" s="456"/>
      <c r="AFP31" s="456"/>
      <c r="AFQ31" s="456"/>
      <c r="AFR31" s="456"/>
      <c r="AFS31" s="456"/>
      <c r="AFT31" s="456"/>
      <c r="AFU31" s="456"/>
      <c r="AFV31" s="456"/>
      <c r="AFW31" s="456"/>
      <c r="AFX31" s="456"/>
      <c r="AFY31" s="456"/>
      <c r="AFZ31" s="456"/>
      <c r="AGA31" s="456"/>
      <c r="AGB31" s="456"/>
      <c r="AGC31" s="456"/>
      <c r="AGD31" s="456"/>
      <c r="AGE31" s="456"/>
      <c r="AGF31" s="456"/>
      <c r="AGG31" s="456"/>
      <c r="AGH31" s="456"/>
      <c r="AGI31" s="456"/>
      <c r="AGJ31" s="456"/>
      <c r="AGK31" s="456"/>
      <c r="AGL31" s="456"/>
      <c r="AGM31" s="456"/>
      <c r="AGS31" s="456"/>
      <c r="AGT31" s="456"/>
      <c r="AGU31" s="456"/>
      <c r="AGV31" s="456"/>
      <c r="AGW31" s="456"/>
      <c r="AGX31" s="456"/>
      <c r="AGY31" s="456"/>
      <c r="AGZ31" s="456"/>
      <c r="AHA31" s="456"/>
      <c r="AHB31" s="456"/>
      <c r="AHC31" s="456"/>
      <c r="AHD31" s="456"/>
      <c r="AHE31" s="456"/>
      <c r="AHF31" s="456"/>
      <c r="AHG31" s="456"/>
      <c r="AHH31" s="456"/>
      <c r="AHI31" s="456"/>
      <c r="AHJ31" s="456"/>
      <c r="AHK31" s="456"/>
      <c r="AHL31" s="456"/>
      <c r="AHM31" s="456"/>
      <c r="AHN31" s="456"/>
      <c r="AHO31" s="456"/>
      <c r="AHP31" s="456"/>
      <c r="AHQ31" s="456"/>
      <c r="AHR31" s="456"/>
      <c r="AHS31" s="456"/>
      <c r="AHT31" s="456"/>
      <c r="AHU31" s="456"/>
      <c r="AHV31" s="456"/>
      <c r="AHW31" s="456"/>
      <c r="AHX31" s="456"/>
      <c r="AHY31" s="456"/>
      <c r="AHZ31" s="456"/>
      <c r="AIA31" s="456"/>
      <c r="AIB31" s="456"/>
      <c r="AIC31" s="456"/>
      <c r="AID31" s="456"/>
      <c r="AIE31" s="456"/>
      <c r="AIF31" s="456"/>
      <c r="AIG31" s="456"/>
      <c r="AIH31" s="456"/>
      <c r="AII31" s="456"/>
      <c r="AIJ31" s="456"/>
      <c r="AIK31" s="456"/>
      <c r="AIL31" s="456"/>
      <c r="AIM31" s="456"/>
      <c r="AIN31" s="456"/>
      <c r="AIO31" s="456"/>
      <c r="AIP31" s="456"/>
      <c r="AIQ31" s="456"/>
      <c r="AIR31" s="456"/>
      <c r="AIS31" s="456"/>
      <c r="AIT31" s="456"/>
      <c r="AIU31" s="456"/>
      <c r="AIV31" s="456"/>
      <c r="AIW31" s="456"/>
      <c r="AKD31" s="456"/>
      <c r="AKE31" s="456"/>
      <c r="AKF31" s="456"/>
      <c r="AKG31" s="456"/>
      <c r="AKH31" s="456"/>
      <c r="AKU31" s="456"/>
      <c r="AKV31" s="456"/>
      <c r="AKW31" s="456"/>
      <c r="AKX31" s="456"/>
      <c r="ALC31" s="456"/>
      <c r="ALD31" s="456"/>
      <c r="ALE31" s="456"/>
      <c r="ALF31" s="456"/>
      <c r="ALG31" s="228"/>
      <c r="ALH31" s="228"/>
      <c r="ALI31" s="228"/>
      <c r="ALJ31" s="228"/>
      <c r="ALK31" s="228"/>
      <c r="ALL31" s="228"/>
      <c r="ALM31" s="228"/>
      <c r="ALN31" s="228"/>
      <c r="ALO31" s="228"/>
      <c r="ALP31" s="228"/>
      <c r="ALQ31" s="228"/>
      <c r="ALR31" s="228"/>
      <c r="ALS31" s="228"/>
      <c r="ALT31" s="228"/>
      <c r="ALU31" s="465"/>
      <c r="ALV31" s="465"/>
      <c r="ALW31" s="456"/>
      <c r="ALX31" s="456"/>
      <c r="ALY31" s="456"/>
      <c r="ALZ31" s="456"/>
      <c r="AMA31" s="456"/>
      <c r="AMB31" s="456"/>
      <c r="AMC31" s="456"/>
      <c r="AMD31" s="456"/>
      <c r="AME31" s="456"/>
      <c r="AMF31" s="456"/>
      <c r="AMG31" s="456"/>
      <c r="AMH31" s="456"/>
      <c r="AMI31" s="456"/>
      <c r="AMJ31" s="462"/>
    </row>
    <row r="32" customFormat="false" ht="16.2" hidden="false" customHeight="false" outlineLevel="0" collapsed="false">
      <c r="GX32" s="464"/>
      <c r="GY32" s="464"/>
      <c r="GZ32" s="464"/>
      <c r="HA32" s="464"/>
      <c r="HB32" s="464"/>
      <c r="HC32" s="464"/>
      <c r="HD32" s="464"/>
      <c r="HE32" s="464"/>
      <c r="HF32" s="464"/>
      <c r="HG32" s="464"/>
      <c r="HH32" s="464"/>
      <c r="HI32" s="464"/>
      <c r="HJ32" s="464"/>
      <c r="HK32" s="464"/>
      <c r="HL32" s="464"/>
      <c r="HM32" s="464"/>
      <c r="HN32" s="464"/>
      <c r="HO32" s="464"/>
      <c r="HP32" s="464"/>
      <c r="HR32" s="464"/>
      <c r="HS32" s="464"/>
      <c r="HT32" s="464"/>
      <c r="HU32" s="464"/>
      <c r="HV32" s="464"/>
      <c r="HW32" s="464"/>
      <c r="HX32" s="464"/>
      <c r="HY32" s="464"/>
      <c r="HZ32" s="464"/>
      <c r="IA32" s="464"/>
      <c r="IB32" s="464"/>
      <c r="IC32" s="464"/>
      <c r="ID32" s="464"/>
      <c r="IE32" s="464"/>
      <c r="IF32" s="464"/>
      <c r="IG32" s="464"/>
      <c r="KB32" s="456"/>
      <c r="KC32" s="456"/>
      <c r="KD32" s="456"/>
      <c r="KE32" s="456"/>
      <c r="KF32" s="456"/>
      <c r="KG32" s="456"/>
      <c r="KH32" s="456"/>
      <c r="KI32" s="456"/>
      <c r="KJ32" s="456"/>
      <c r="KK32" s="456"/>
      <c r="KL32" s="456"/>
      <c r="KM32" s="456"/>
      <c r="KN32" s="456"/>
      <c r="KO32" s="456"/>
      <c r="KP32" s="456"/>
      <c r="KQ32" s="456"/>
      <c r="KR32" s="456"/>
      <c r="KS32" s="456"/>
      <c r="KT32" s="456"/>
      <c r="KU32" s="456"/>
      <c r="KV32" s="2"/>
      <c r="KW32" s="2"/>
      <c r="KX32" s="2"/>
      <c r="KY32" s="2"/>
      <c r="KZ32" s="2"/>
      <c r="LA32" s="2"/>
      <c r="LB32" s="2"/>
      <c r="LC32" s="2"/>
      <c r="LD32" s="466"/>
      <c r="LE32" s="466"/>
      <c r="LF32" s="456"/>
      <c r="LG32" s="456"/>
      <c r="LH32" s="456"/>
      <c r="LI32" s="456"/>
      <c r="LJ32" s="456"/>
      <c r="LK32" s="456"/>
      <c r="LL32" s="456"/>
      <c r="LM32" s="456"/>
      <c r="LN32" s="456"/>
      <c r="LO32" s="456"/>
      <c r="LP32" s="456"/>
      <c r="LQ32" s="456"/>
      <c r="LR32" s="456"/>
      <c r="LS32" s="456"/>
      <c r="LT32" s="456"/>
      <c r="LU32" s="456"/>
      <c r="LV32" s="456"/>
      <c r="LW32" s="456"/>
      <c r="LX32" s="456"/>
      <c r="LY32" s="456"/>
      <c r="LZ32" s="456"/>
      <c r="MA32" s="456"/>
      <c r="MB32" s="456"/>
      <c r="MC32" s="456"/>
      <c r="MD32" s="456"/>
      <c r="ME32" s="456"/>
      <c r="MF32" s="456"/>
      <c r="MG32" s="456"/>
      <c r="MH32" s="456"/>
      <c r="MI32" s="456"/>
      <c r="MJ32" s="456"/>
      <c r="MK32" s="456"/>
      <c r="ML32" s="456"/>
      <c r="MM32" s="456"/>
      <c r="MN32" s="456"/>
      <c r="MO32" s="456"/>
      <c r="MP32" s="456"/>
      <c r="MQ32" s="456"/>
      <c r="MR32" s="456"/>
      <c r="MS32" s="456"/>
      <c r="MT32" s="456"/>
      <c r="MU32" s="456"/>
      <c r="MV32" s="456"/>
      <c r="MW32" s="456"/>
      <c r="MX32" s="456"/>
      <c r="MY32" s="456"/>
      <c r="MZ32" s="456"/>
      <c r="NA32" s="456"/>
      <c r="NB32" s="456"/>
      <c r="NC32" s="456"/>
      <c r="ND32" s="456"/>
      <c r="NE32" s="456"/>
      <c r="NF32" s="456"/>
      <c r="NG32" s="456"/>
      <c r="NH32" s="456"/>
      <c r="NI32" s="456"/>
      <c r="NJ32" s="5"/>
      <c r="NK32" s="5"/>
      <c r="NL32" s="5"/>
      <c r="NM32" s="5"/>
      <c r="NN32" s="5"/>
      <c r="NO32" s="5"/>
      <c r="NP32" s="5"/>
      <c r="NQ32" s="5"/>
      <c r="NR32" s="5"/>
      <c r="NS32" s="5"/>
      <c r="NT32" s="5"/>
      <c r="ZK32" s="13"/>
      <c r="ZL32" s="13"/>
      <c r="ZM32" s="6"/>
      <c r="ZN32" s="6"/>
      <c r="ZO32" s="456"/>
      <c r="ZP32" s="456"/>
      <c r="ZQ32" s="456"/>
      <c r="ZR32" s="456"/>
      <c r="ZS32" s="456"/>
      <c r="ZT32" s="456"/>
      <c r="ZU32" s="456"/>
      <c r="ZV32" s="456"/>
      <c r="ZW32" s="456"/>
      <c r="ZX32" s="456"/>
      <c r="ZY32" s="456"/>
      <c r="ZZ32" s="456"/>
      <c r="AAA32" s="456"/>
      <c r="AAB32" s="456"/>
      <c r="AAC32" s="456"/>
      <c r="AAD32" s="456"/>
      <c r="AAE32" s="456"/>
      <c r="AAF32" s="456"/>
      <c r="AAG32" s="456"/>
      <c r="AAH32" s="456"/>
      <c r="AAI32" s="456"/>
      <c r="AAJ32" s="456"/>
      <c r="AAK32" s="456"/>
      <c r="AAL32" s="456"/>
      <c r="AAM32" s="456"/>
      <c r="AAN32" s="456"/>
      <c r="AAO32" s="456"/>
      <c r="AAP32" s="456"/>
      <c r="AAQ32" s="456"/>
      <c r="AAW32" s="456"/>
      <c r="AAX32" s="456"/>
      <c r="AAY32" s="456"/>
      <c r="AAZ32" s="456"/>
      <c r="ABA32" s="456"/>
      <c r="ABB32" s="456"/>
      <c r="ABC32" s="456"/>
      <c r="ABD32" s="456"/>
      <c r="ABE32" s="456"/>
      <c r="ABF32" s="456"/>
      <c r="ABG32" s="456"/>
      <c r="ABH32" s="456"/>
      <c r="ABI32" s="456"/>
      <c r="ABJ32" s="456"/>
      <c r="ABK32" s="456"/>
      <c r="ABL32" s="456"/>
      <c r="ABM32" s="456"/>
      <c r="ABN32" s="456"/>
      <c r="ABO32" s="456"/>
      <c r="ABP32" s="456"/>
      <c r="ABQ32" s="456"/>
      <c r="ABR32" s="456"/>
      <c r="ABS32" s="456"/>
      <c r="ABT32" s="456"/>
      <c r="ABU32" s="456"/>
      <c r="ABV32" s="456"/>
      <c r="ABW32" s="456"/>
      <c r="ABX32" s="456"/>
      <c r="ABY32" s="456"/>
      <c r="ABZ32" s="456"/>
      <c r="ACA32" s="456"/>
      <c r="ACB32" s="456"/>
      <c r="ACC32" s="456"/>
      <c r="ACD32" s="456"/>
      <c r="ACE32" s="456"/>
      <c r="ACF32" s="456"/>
      <c r="ACG32" s="456"/>
      <c r="ACH32" s="456"/>
      <c r="ADK32" s="456"/>
      <c r="ADL32" s="456"/>
      <c r="ADM32" s="456"/>
      <c r="ADN32" s="456"/>
      <c r="ADO32" s="456"/>
      <c r="ADP32" s="456"/>
      <c r="ADQ32" s="456"/>
      <c r="ADR32" s="456"/>
      <c r="ADS32" s="456"/>
      <c r="ADT32" s="456"/>
      <c r="ADU32" s="456"/>
      <c r="ADV32" s="456"/>
      <c r="ADW32" s="456"/>
      <c r="ADX32" s="456"/>
      <c r="ADY32" s="456"/>
      <c r="ADZ32" s="456"/>
      <c r="AEA32" s="456"/>
      <c r="AEB32" s="456"/>
      <c r="AEC32" s="456"/>
      <c r="AED32" s="456"/>
      <c r="AEE32" s="456"/>
      <c r="AEF32" s="456"/>
      <c r="AEG32" s="456"/>
      <c r="AEH32" s="456"/>
      <c r="AEI32" s="456"/>
      <c r="AEJ32" s="456"/>
      <c r="AEK32" s="456"/>
      <c r="AEL32" s="456"/>
      <c r="AEM32" s="456"/>
      <c r="AEN32" s="456"/>
      <c r="AEO32" s="456"/>
      <c r="AEY32" s="458"/>
      <c r="AEZ32" s="458"/>
      <c r="AFA32" s="458"/>
      <c r="AFB32" s="458"/>
      <c r="AFK32" s="456"/>
      <c r="AFL32" s="456"/>
      <c r="AFM32" s="456"/>
      <c r="AFN32" s="456"/>
      <c r="AFO32" s="456"/>
      <c r="AFP32" s="456"/>
      <c r="AFQ32" s="456"/>
      <c r="AFR32" s="456"/>
      <c r="AFS32" s="456"/>
      <c r="AFT32" s="456"/>
      <c r="AFU32" s="456"/>
      <c r="AFV32" s="456"/>
      <c r="AFW32" s="456"/>
      <c r="AFX32" s="456"/>
      <c r="AFY32" s="456"/>
      <c r="AFZ32" s="456"/>
      <c r="AGA32" s="456"/>
      <c r="AGB32" s="456"/>
      <c r="AGC32" s="456"/>
      <c r="AGD32" s="456"/>
      <c r="AGE32" s="456"/>
      <c r="AGF32" s="456"/>
      <c r="AGG32" s="456"/>
      <c r="AGH32" s="456"/>
      <c r="AGI32" s="456"/>
      <c r="AGJ32" s="456"/>
      <c r="AGK32" s="456"/>
      <c r="AGL32" s="456"/>
      <c r="AGM32" s="456"/>
      <c r="AGS32" s="456"/>
      <c r="AGT32" s="456"/>
      <c r="AGU32" s="456"/>
      <c r="AGV32" s="456"/>
      <c r="AGW32" s="456"/>
      <c r="AGX32" s="456"/>
      <c r="AGY32" s="456"/>
      <c r="AGZ32" s="456"/>
      <c r="AHA32" s="456"/>
      <c r="AHB32" s="456"/>
      <c r="AHC32" s="456"/>
      <c r="AHD32" s="456"/>
      <c r="AHE32" s="456"/>
      <c r="AHF32" s="456"/>
      <c r="AHG32" s="456"/>
      <c r="AHH32" s="456"/>
      <c r="AHI32" s="456"/>
      <c r="AHJ32" s="456"/>
      <c r="AHK32" s="456"/>
      <c r="AHL32" s="456"/>
      <c r="AHM32" s="456"/>
      <c r="AHN32" s="456"/>
      <c r="AHO32" s="456"/>
      <c r="AHP32" s="456"/>
      <c r="AHQ32" s="456"/>
      <c r="AHR32" s="456"/>
      <c r="AHS32" s="456"/>
      <c r="AHT32" s="456"/>
      <c r="AHU32" s="456"/>
      <c r="AHV32" s="456"/>
      <c r="AHW32" s="456"/>
      <c r="AHX32" s="456"/>
      <c r="AHY32" s="456"/>
      <c r="AHZ32" s="456"/>
      <c r="AIA32" s="456"/>
      <c r="AIB32" s="456"/>
      <c r="AIC32" s="456"/>
      <c r="AID32" s="456"/>
      <c r="AIE32" s="456"/>
      <c r="AIF32" s="456"/>
      <c r="AIG32" s="456"/>
      <c r="AIH32" s="456"/>
      <c r="AII32" s="456"/>
      <c r="AIJ32" s="456"/>
      <c r="AIK32" s="456"/>
      <c r="AIL32" s="456"/>
      <c r="AIM32" s="456"/>
      <c r="AIN32" s="456"/>
      <c r="AIO32" s="456"/>
      <c r="AIP32" s="456"/>
      <c r="AIQ32" s="456"/>
      <c r="AIR32" s="456"/>
      <c r="AIS32" s="456"/>
      <c r="AIT32" s="456"/>
      <c r="AIU32" s="456"/>
      <c r="AIV32" s="456"/>
      <c r="AIW32" s="456"/>
      <c r="AKD32" s="456"/>
      <c r="AKE32" s="456"/>
      <c r="AKF32" s="456"/>
      <c r="AKG32" s="456"/>
      <c r="AKH32" s="456"/>
      <c r="AKU32" s="456"/>
      <c r="AKV32" s="456"/>
      <c r="AKW32" s="456"/>
      <c r="AKX32" s="456"/>
      <c r="ALC32" s="456"/>
      <c r="ALD32" s="456"/>
      <c r="ALE32" s="456"/>
      <c r="ALF32" s="456"/>
      <c r="ALG32" s="228"/>
      <c r="ALH32" s="228"/>
      <c r="ALI32" s="228"/>
      <c r="ALJ32" s="228"/>
      <c r="ALK32" s="228"/>
      <c r="ALL32" s="228"/>
      <c r="ALM32" s="228"/>
      <c r="ALN32" s="228"/>
      <c r="ALO32" s="228"/>
      <c r="ALP32" s="228"/>
      <c r="ALQ32" s="228"/>
      <c r="ALR32" s="228"/>
      <c r="ALS32" s="228"/>
      <c r="ALT32" s="228"/>
      <c r="ALU32" s="466"/>
      <c r="ALV32" s="466"/>
      <c r="ALW32" s="456"/>
      <c r="ALX32" s="456"/>
      <c r="ALY32" s="456"/>
      <c r="ALZ32" s="456"/>
      <c r="AMA32" s="456"/>
      <c r="AMB32" s="456"/>
      <c r="AMC32" s="456"/>
      <c r="AMD32" s="456"/>
      <c r="AME32" s="456"/>
      <c r="AMF32" s="456"/>
      <c r="AMG32" s="456"/>
      <c r="AMH32" s="456"/>
      <c r="AMI32" s="456"/>
      <c r="AMJ32" s="462"/>
    </row>
    <row r="33" customFormat="false" ht="16.2" hidden="false" customHeight="false" outlineLevel="0" collapsed="false">
      <c r="GX33" s="464"/>
      <c r="GY33" s="464"/>
      <c r="GZ33" s="464"/>
      <c r="HA33" s="464"/>
      <c r="HB33" s="464"/>
      <c r="HC33" s="464"/>
      <c r="HD33" s="464"/>
      <c r="HE33" s="464"/>
      <c r="HF33" s="464"/>
      <c r="HG33" s="464"/>
      <c r="HH33" s="464"/>
      <c r="HI33" s="464"/>
      <c r="HJ33" s="464"/>
      <c r="HK33" s="464"/>
      <c r="HR33" s="464"/>
      <c r="HS33" s="464"/>
      <c r="HT33" s="464"/>
      <c r="HU33" s="464"/>
      <c r="HV33" s="464"/>
      <c r="HW33" s="464"/>
      <c r="HX33" s="464"/>
      <c r="HY33" s="464"/>
      <c r="HZ33" s="464"/>
      <c r="IA33" s="464"/>
      <c r="IB33" s="464"/>
      <c r="IC33" s="464"/>
      <c r="ID33" s="464"/>
      <c r="IE33" s="464"/>
      <c r="IF33" s="464"/>
      <c r="IG33" s="464"/>
      <c r="KB33" s="456"/>
      <c r="KC33" s="456"/>
      <c r="KD33" s="456"/>
      <c r="KE33" s="456"/>
      <c r="KF33" s="456"/>
      <c r="KG33" s="456"/>
      <c r="KH33" s="456"/>
      <c r="KI33" s="456"/>
      <c r="KJ33" s="456"/>
      <c r="KK33" s="456"/>
      <c r="KL33" s="456"/>
      <c r="KM33" s="456"/>
      <c r="KN33" s="456"/>
      <c r="KO33" s="456"/>
      <c r="KP33" s="456"/>
      <c r="KQ33" s="456"/>
      <c r="KR33" s="456"/>
      <c r="KS33" s="456"/>
      <c r="KT33" s="456"/>
      <c r="KU33" s="456"/>
      <c r="KV33" s="2"/>
      <c r="KW33" s="2"/>
      <c r="KX33" s="2"/>
      <c r="KY33" s="2"/>
      <c r="KZ33" s="2"/>
      <c r="LA33" s="2"/>
      <c r="LB33" s="2"/>
      <c r="LC33" s="2"/>
      <c r="LD33" s="466"/>
      <c r="LE33" s="466"/>
      <c r="LF33" s="456"/>
      <c r="LG33" s="456"/>
      <c r="LH33" s="456"/>
      <c r="LI33" s="456"/>
      <c r="LJ33" s="456"/>
      <c r="LK33" s="456"/>
      <c r="LL33" s="456"/>
      <c r="LM33" s="456"/>
      <c r="LN33" s="456"/>
      <c r="LO33" s="456"/>
      <c r="LP33" s="456"/>
      <c r="LQ33" s="456"/>
      <c r="LR33" s="456"/>
      <c r="LS33" s="456"/>
      <c r="LT33" s="456"/>
      <c r="LU33" s="456"/>
      <c r="LV33" s="456"/>
      <c r="LW33" s="456"/>
      <c r="LX33" s="456"/>
      <c r="LY33" s="456"/>
      <c r="LZ33" s="456"/>
      <c r="MA33" s="456"/>
      <c r="MB33" s="456"/>
      <c r="MC33" s="456"/>
      <c r="MD33" s="456"/>
      <c r="ME33" s="456"/>
      <c r="MF33" s="456"/>
      <c r="MG33" s="456"/>
      <c r="MH33" s="456"/>
      <c r="MI33" s="456"/>
      <c r="MJ33" s="456"/>
      <c r="MK33" s="456"/>
      <c r="ML33" s="456"/>
      <c r="MM33" s="456"/>
      <c r="MN33" s="456"/>
      <c r="MO33" s="456"/>
      <c r="MP33" s="456"/>
      <c r="MQ33" s="456"/>
      <c r="MR33" s="456"/>
      <c r="MS33" s="456"/>
      <c r="MT33" s="456"/>
      <c r="MU33" s="456"/>
      <c r="MV33" s="456"/>
      <c r="MW33" s="456"/>
      <c r="MX33" s="456"/>
      <c r="MY33" s="456"/>
      <c r="MZ33" s="456"/>
      <c r="NA33" s="456"/>
      <c r="NB33" s="456"/>
      <c r="NC33" s="456"/>
      <c r="ND33" s="456"/>
      <c r="NE33" s="456"/>
      <c r="NF33" s="456"/>
      <c r="NG33" s="456"/>
      <c r="NH33" s="456"/>
      <c r="NI33" s="456"/>
      <c r="NJ33" s="5"/>
      <c r="NK33" s="5"/>
      <c r="NL33" s="5"/>
      <c r="NM33" s="5"/>
      <c r="NN33" s="5"/>
      <c r="NO33" s="5"/>
      <c r="NP33" s="5"/>
      <c r="NQ33" s="5"/>
      <c r="NR33" s="5"/>
      <c r="NS33" s="5"/>
      <c r="NT33" s="5"/>
      <c r="ZK33" s="13"/>
      <c r="ZL33" s="13"/>
      <c r="ZM33" s="6"/>
      <c r="ZN33" s="6"/>
      <c r="ZO33" s="456"/>
      <c r="ZP33" s="456"/>
      <c r="ZQ33" s="456"/>
      <c r="ZR33" s="456"/>
      <c r="ZS33" s="456"/>
      <c r="ZT33" s="456"/>
      <c r="ZU33" s="456"/>
      <c r="ZV33" s="456"/>
      <c r="ZW33" s="456"/>
      <c r="ZX33" s="456"/>
      <c r="ZY33" s="456"/>
      <c r="ZZ33" s="456"/>
      <c r="AAA33" s="456"/>
      <c r="AAB33" s="456"/>
      <c r="AAC33" s="456"/>
      <c r="AAD33" s="456"/>
      <c r="AAE33" s="456"/>
      <c r="AAF33" s="456"/>
      <c r="AAG33" s="456"/>
      <c r="AAH33" s="456"/>
      <c r="AAI33" s="456"/>
      <c r="AAJ33" s="456"/>
      <c r="AAK33" s="456"/>
      <c r="AAL33" s="456"/>
      <c r="AAM33" s="456"/>
      <c r="AAN33" s="456"/>
      <c r="AAO33" s="456"/>
      <c r="AAP33" s="456"/>
      <c r="AAQ33" s="456"/>
      <c r="AAW33" s="456"/>
      <c r="AAX33" s="456"/>
      <c r="AAY33" s="456"/>
      <c r="AAZ33" s="456"/>
      <c r="ABA33" s="456"/>
      <c r="ABB33" s="456"/>
      <c r="ABC33" s="456"/>
      <c r="ABD33" s="456"/>
      <c r="ABE33" s="456"/>
      <c r="ABF33" s="456"/>
      <c r="ABG33" s="456"/>
      <c r="ABH33" s="456"/>
      <c r="ABI33" s="456"/>
      <c r="ABJ33" s="456"/>
      <c r="ABK33" s="456"/>
      <c r="ABL33" s="456"/>
      <c r="ABM33" s="456"/>
      <c r="ABN33" s="456"/>
      <c r="ABO33" s="456"/>
      <c r="ABP33" s="456"/>
      <c r="ABQ33" s="456"/>
      <c r="ABR33" s="456"/>
      <c r="ABS33" s="456"/>
      <c r="ABT33" s="456"/>
      <c r="ABU33" s="456"/>
      <c r="ABV33" s="456"/>
      <c r="ABW33" s="456"/>
      <c r="ABX33" s="456"/>
      <c r="ABY33" s="456"/>
      <c r="ABZ33" s="456"/>
      <c r="ACA33" s="456"/>
      <c r="ACB33" s="456"/>
      <c r="ACC33" s="456"/>
      <c r="ACD33" s="456"/>
      <c r="ACE33" s="456"/>
      <c r="ACF33" s="456"/>
      <c r="ACG33" s="456"/>
      <c r="ACH33" s="456"/>
      <c r="ADK33" s="456"/>
      <c r="ADL33" s="456"/>
      <c r="ADM33" s="456"/>
      <c r="ADN33" s="456"/>
      <c r="ADO33" s="456"/>
      <c r="ADP33" s="456"/>
      <c r="ADQ33" s="456"/>
      <c r="ADR33" s="456"/>
      <c r="ADS33" s="456"/>
      <c r="ADT33" s="456"/>
      <c r="ADU33" s="456"/>
      <c r="ADV33" s="456"/>
      <c r="ADW33" s="456"/>
      <c r="ADX33" s="456"/>
      <c r="ADY33" s="456"/>
      <c r="ADZ33" s="456"/>
      <c r="AEA33" s="456"/>
      <c r="AEB33" s="456"/>
      <c r="AEC33" s="456"/>
      <c r="AED33" s="456"/>
      <c r="AEE33" s="456"/>
      <c r="AEF33" s="456"/>
      <c r="AEG33" s="456"/>
      <c r="AEH33" s="456"/>
      <c r="AEI33" s="456"/>
      <c r="AEJ33" s="456"/>
      <c r="AEK33" s="456"/>
      <c r="AEL33" s="456"/>
      <c r="AEM33" s="456"/>
      <c r="AEN33" s="456"/>
      <c r="AEO33" s="456"/>
      <c r="AEY33" s="458"/>
      <c r="AEZ33" s="458"/>
      <c r="AFA33" s="458"/>
      <c r="AFB33" s="458"/>
      <c r="AFK33" s="456"/>
      <c r="AFL33" s="456"/>
      <c r="AFM33" s="456"/>
      <c r="AFN33" s="456"/>
      <c r="AFO33" s="456"/>
      <c r="AFP33" s="456"/>
      <c r="AFQ33" s="456"/>
      <c r="AFR33" s="456"/>
      <c r="AFS33" s="456"/>
      <c r="AFT33" s="456"/>
      <c r="AFU33" s="456"/>
      <c r="AFV33" s="456"/>
      <c r="AFW33" s="456"/>
      <c r="AFX33" s="456"/>
      <c r="AFY33" s="456"/>
      <c r="AFZ33" s="456"/>
      <c r="AGA33" s="456"/>
      <c r="AGB33" s="456"/>
      <c r="AGC33" s="456"/>
      <c r="AGD33" s="456"/>
      <c r="AGE33" s="456"/>
      <c r="AGF33" s="456"/>
      <c r="AGG33" s="456"/>
      <c r="AGH33" s="456"/>
      <c r="AGI33" s="456"/>
      <c r="AGJ33" s="456"/>
      <c r="AGK33" s="456"/>
      <c r="AGL33" s="456"/>
      <c r="AGM33" s="456"/>
      <c r="AGS33" s="456"/>
      <c r="AGT33" s="456"/>
      <c r="AGU33" s="456"/>
      <c r="AGV33" s="456"/>
      <c r="AGW33" s="456"/>
      <c r="AGX33" s="456"/>
      <c r="AGY33" s="456"/>
      <c r="AGZ33" s="456"/>
      <c r="AHA33" s="456"/>
      <c r="AHB33" s="456"/>
      <c r="AHC33" s="456"/>
      <c r="AHD33" s="456"/>
      <c r="AHE33" s="456"/>
      <c r="AHF33" s="456"/>
      <c r="AHG33" s="456"/>
      <c r="AHH33" s="456"/>
      <c r="AHI33" s="456"/>
      <c r="AHJ33" s="456"/>
      <c r="AHK33" s="456"/>
      <c r="AHL33" s="456"/>
      <c r="AHM33" s="456"/>
      <c r="AHN33" s="456"/>
      <c r="AHO33" s="456"/>
      <c r="AHP33" s="456"/>
      <c r="AHQ33" s="456"/>
      <c r="AHR33" s="456"/>
      <c r="AHS33" s="456"/>
      <c r="AHT33" s="456"/>
      <c r="AHU33" s="456"/>
      <c r="AHV33" s="456"/>
      <c r="AHW33" s="456"/>
      <c r="AHX33" s="456"/>
      <c r="AHY33" s="456"/>
      <c r="AHZ33" s="456"/>
      <c r="AIA33" s="456"/>
      <c r="AIB33" s="456"/>
      <c r="AIC33" s="456"/>
      <c r="AID33" s="456"/>
      <c r="AIE33" s="456"/>
      <c r="AIF33" s="456"/>
      <c r="AIG33" s="456"/>
      <c r="AIH33" s="456"/>
      <c r="AII33" s="456"/>
      <c r="AIJ33" s="456"/>
      <c r="AIK33" s="456"/>
      <c r="AIL33" s="456"/>
      <c r="AIM33" s="456"/>
      <c r="AIN33" s="456"/>
      <c r="AIO33" s="456"/>
      <c r="AIP33" s="456"/>
      <c r="AIQ33" s="456"/>
      <c r="AIR33" s="456"/>
      <c r="AIS33" s="456"/>
      <c r="AIT33" s="456"/>
      <c r="AIU33" s="456"/>
      <c r="AIV33" s="456"/>
      <c r="AIW33" s="456"/>
      <c r="AKD33" s="456"/>
      <c r="AKE33" s="456"/>
      <c r="AKF33" s="456"/>
      <c r="AKG33" s="456"/>
      <c r="AKH33" s="456"/>
      <c r="AKU33" s="456"/>
      <c r="AKV33" s="456"/>
      <c r="AKW33" s="456"/>
      <c r="AKX33" s="456"/>
      <c r="ALC33" s="456"/>
      <c r="ALD33" s="456"/>
      <c r="ALE33" s="456"/>
      <c r="ALF33" s="456"/>
      <c r="ALG33" s="228"/>
      <c r="ALH33" s="228"/>
      <c r="ALI33" s="228"/>
      <c r="ALJ33" s="228"/>
      <c r="ALK33" s="228"/>
      <c r="ALL33" s="228"/>
      <c r="ALM33" s="228"/>
      <c r="ALN33" s="228"/>
      <c r="ALO33" s="228"/>
      <c r="ALP33" s="228"/>
      <c r="ALQ33" s="228"/>
      <c r="ALR33" s="228"/>
      <c r="ALS33" s="228"/>
      <c r="ALT33" s="228"/>
      <c r="ALU33" s="466"/>
      <c r="ALV33" s="466"/>
      <c r="ALW33" s="456"/>
      <c r="ALX33" s="456"/>
      <c r="ALY33" s="456"/>
      <c r="ALZ33" s="456"/>
      <c r="AMA33" s="456"/>
      <c r="AMB33" s="456"/>
      <c r="AMC33" s="456"/>
      <c r="AMD33" s="456"/>
      <c r="AME33" s="456"/>
      <c r="AMF33" s="456"/>
      <c r="AMG33" s="456"/>
      <c r="AMH33" s="456"/>
      <c r="AMI33" s="456"/>
      <c r="AMJ33" s="462"/>
    </row>
    <row r="34" customFormat="false" ht="16.2" hidden="false" customHeight="false" outlineLevel="0" collapsed="false">
      <c r="GX34" s="464"/>
      <c r="GY34" s="464"/>
      <c r="GZ34" s="464"/>
      <c r="HA34" s="464"/>
      <c r="HB34" s="464"/>
      <c r="HC34" s="464"/>
      <c r="HD34" s="464"/>
      <c r="HE34" s="464"/>
      <c r="HF34" s="464"/>
      <c r="HG34" s="464"/>
      <c r="HH34" s="464"/>
      <c r="HI34" s="464"/>
      <c r="HJ34" s="464"/>
      <c r="HK34" s="464"/>
      <c r="KB34" s="456"/>
      <c r="KC34" s="456"/>
      <c r="KD34" s="456"/>
      <c r="KE34" s="456"/>
      <c r="KF34" s="456"/>
      <c r="KG34" s="456"/>
      <c r="KH34" s="456"/>
      <c r="KI34" s="456"/>
      <c r="KJ34" s="456"/>
      <c r="KK34" s="456"/>
      <c r="KL34" s="456"/>
      <c r="KM34" s="456"/>
      <c r="KN34" s="456"/>
      <c r="KO34" s="456"/>
      <c r="KP34" s="456"/>
      <c r="KQ34" s="456"/>
      <c r="KR34" s="456"/>
      <c r="KS34" s="456"/>
      <c r="KT34" s="456"/>
      <c r="KU34" s="456"/>
      <c r="KV34" s="2"/>
      <c r="KW34" s="2"/>
      <c r="KX34" s="2"/>
      <c r="KY34" s="2"/>
      <c r="KZ34" s="2"/>
      <c r="LA34" s="2"/>
      <c r="LB34" s="2"/>
      <c r="LC34" s="2"/>
      <c r="LD34" s="466"/>
      <c r="LE34" s="466"/>
      <c r="LF34" s="456"/>
      <c r="LG34" s="456"/>
      <c r="LH34" s="456"/>
      <c r="LI34" s="456"/>
      <c r="LJ34" s="456"/>
      <c r="LK34" s="456"/>
      <c r="LL34" s="456"/>
      <c r="LM34" s="456"/>
      <c r="LN34" s="456"/>
      <c r="LO34" s="456"/>
      <c r="LP34" s="456"/>
      <c r="LQ34" s="456"/>
      <c r="LR34" s="456"/>
      <c r="LS34" s="456"/>
      <c r="LT34" s="456"/>
      <c r="LU34" s="456"/>
      <c r="LV34" s="456"/>
      <c r="LW34" s="456"/>
      <c r="LX34" s="456"/>
      <c r="LY34" s="456"/>
      <c r="LZ34" s="456"/>
      <c r="MA34" s="456"/>
      <c r="MB34" s="456"/>
      <c r="MC34" s="456"/>
      <c r="MD34" s="456"/>
      <c r="ME34" s="456"/>
      <c r="MF34" s="456"/>
      <c r="MG34" s="456"/>
      <c r="MH34" s="456"/>
      <c r="MI34" s="456"/>
      <c r="MJ34" s="456"/>
      <c r="MK34" s="456"/>
      <c r="ML34" s="456"/>
      <c r="MM34" s="456"/>
      <c r="MN34" s="456"/>
      <c r="MO34" s="456"/>
      <c r="MP34" s="456"/>
      <c r="MQ34" s="456"/>
      <c r="MR34" s="456"/>
      <c r="MS34" s="456"/>
      <c r="MT34" s="456"/>
      <c r="MU34" s="456"/>
      <c r="MV34" s="456"/>
      <c r="MW34" s="456"/>
      <c r="MX34" s="456"/>
      <c r="MY34" s="456"/>
      <c r="MZ34" s="456"/>
      <c r="NA34" s="456"/>
      <c r="NB34" s="456"/>
      <c r="NC34" s="456"/>
      <c r="ND34" s="456"/>
      <c r="NE34" s="456"/>
      <c r="NF34" s="456"/>
      <c r="NG34" s="456"/>
      <c r="NH34" s="456"/>
      <c r="NI34" s="456"/>
      <c r="NJ34" s="5"/>
      <c r="NK34" s="5"/>
      <c r="NL34" s="5"/>
      <c r="NM34" s="5"/>
      <c r="NN34" s="5"/>
      <c r="NO34" s="5"/>
      <c r="NP34" s="5"/>
      <c r="NQ34" s="5"/>
      <c r="NR34" s="5"/>
      <c r="NS34" s="5"/>
      <c r="NT34" s="5"/>
      <c r="ZK34" s="13"/>
      <c r="ZL34" s="13"/>
      <c r="ZM34" s="6"/>
      <c r="ZN34" s="6"/>
      <c r="ZO34" s="456"/>
      <c r="ZP34" s="456"/>
      <c r="ZQ34" s="456"/>
      <c r="ZR34" s="456"/>
      <c r="ZS34" s="456"/>
      <c r="ZT34" s="456"/>
      <c r="ZU34" s="456"/>
      <c r="ZV34" s="456"/>
      <c r="ZW34" s="456"/>
      <c r="ZX34" s="456"/>
      <c r="ZY34" s="456"/>
      <c r="ZZ34" s="456"/>
      <c r="AAA34" s="456"/>
      <c r="AAB34" s="456"/>
      <c r="AAC34" s="456"/>
      <c r="AAD34" s="456"/>
      <c r="AAE34" s="456"/>
      <c r="AAF34" s="456"/>
      <c r="AAG34" s="456"/>
      <c r="AAH34" s="456"/>
      <c r="AAI34" s="456"/>
      <c r="AAJ34" s="456"/>
      <c r="AAK34" s="456"/>
      <c r="AAL34" s="456"/>
      <c r="AAM34" s="456"/>
      <c r="AAN34" s="456"/>
      <c r="AAO34" s="456"/>
      <c r="AAP34" s="456"/>
      <c r="AAQ34" s="456"/>
      <c r="AAW34" s="456"/>
      <c r="AAX34" s="456"/>
      <c r="AAY34" s="456"/>
      <c r="AAZ34" s="456"/>
      <c r="ABA34" s="456"/>
      <c r="ABB34" s="456"/>
      <c r="ABC34" s="456"/>
      <c r="ABD34" s="456"/>
      <c r="ABE34" s="456"/>
      <c r="ABF34" s="456"/>
      <c r="ABG34" s="456"/>
      <c r="ABH34" s="456"/>
      <c r="ABI34" s="456"/>
      <c r="ABJ34" s="456"/>
      <c r="ABK34" s="456"/>
      <c r="ABL34" s="456"/>
      <c r="ABM34" s="456"/>
      <c r="ABN34" s="456"/>
      <c r="ABO34" s="456"/>
      <c r="ABP34" s="456"/>
      <c r="ABQ34" s="456"/>
      <c r="ABR34" s="456"/>
      <c r="ABS34" s="456"/>
      <c r="ABT34" s="456"/>
      <c r="ABU34" s="456"/>
      <c r="ABV34" s="456"/>
      <c r="ABW34" s="456"/>
      <c r="ABX34" s="456"/>
      <c r="ABY34" s="456"/>
      <c r="ABZ34" s="456"/>
      <c r="ACA34" s="456"/>
      <c r="ACB34" s="456"/>
      <c r="ACC34" s="456"/>
      <c r="ACD34" s="456"/>
      <c r="ACE34" s="456"/>
      <c r="ACF34" s="456"/>
      <c r="ACG34" s="456"/>
      <c r="ACH34" s="456"/>
      <c r="ADK34" s="456"/>
      <c r="ADL34" s="456"/>
      <c r="ADM34" s="456"/>
      <c r="ADN34" s="456"/>
      <c r="ADO34" s="456"/>
      <c r="ADP34" s="456"/>
      <c r="ADQ34" s="456"/>
      <c r="ADR34" s="456"/>
      <c r="ADS34" s="456"/>
      <c r="ADT34" s="456"/>
      <c r="ADU34" s="456"/>
      <c r="ADV34" s="456"/>
      <c r="ADW34" s="456"/>
      <c r="ADX34" s="456"/>
      <c r="ADY34" s="456"/>
      <c r="ADZ34" s="456"/>
      <c r="AEA34" s="456"/>
      <c r="AEB34" s="456"/>
      <c r="AEC34" s="456"/>
      <c r="AED34" s="456"/>
      <c r="AEE34" s="456"/>
      <c r="AEF34" s="456"/>
      <c r="AEG34" s="456"/>
      <c r="AEH34" s="456"/>
      <c r="AEI34" s="456"/>
      <c r="AEJ34" s="456"/>
      <c r="AEK34" s="456"/>
      <c r="AEL34" s="456"/>
      <c r="AEM34" s="456"/>
      <c r="AEN34" s="456"/>
      <c r="AEO34" s="456"/>
      <c r="AEY34" s="458"/>
      <c r="AEZ34" s="458"/>
      <c r="AFA34" s="458"/>
      <c r="AFB34" s="458"/>
      <c r="AFK34" s="456"/>
      <c r="AFL34" s="456"/>
      <c r="AFM34" s="456"/>
      <c r="AFN34" s="456"/>
      <c r="AFO34" s="456"/>
      <c r="AFP34" s="456"/>
      <c r="AFQ34" s="456"/>
      <c r="AFR34" s="456"/>
      <c r="AFS34" s="456"/>
      <c r="AFT34" s="456"/>
      <c r="AFU34" s="456"/>
      <c r="AFV34" s="456"/>
      <c r="AFW34" s="456"/>
      <c r="AFX34" s="456"/>
      <c r="AFY34" s="456"/>
      <c r="AFZ34" s="456"/>
      <c r="AGA34" s="456"/>
      <c r="AGB34" s="456"/>
      <c r="AGC34" s="456"/>
      <c r="AGD34" s="456"/>
      <c r="AGE34" s="456"/>
      <c r="AGF34" s="456"/>
      <c r="AGG34" s="456"/>
      <c r="AGH34" s="456"/>
      <c r="AGI34" s="456"/>
      <c r="AGJ34" s="456"/>
      <c r="AGK34" s="456"/>
      <c r="AGL34" s="456"/>
      <c r="AGM34" s="456"/>
      <c r="AGS34" s="456"/>
      <c r="AGT34" s="456"/>
      <c r="AGU34" s="456"/>
      <c r="AGV34" s="456"/>
      <c r="AGW34" s="456"/>
      <c r="AGX34" s="456"/>
      <c r="AGY34" s="456"/>
      <c r="AGZ34" s="456"/>
      <c r="AHA34" s="456"/>
      <c r="AHB34" s="456"/>
      <c r="AHC34" s="456"/>
      <c r="AHD34" s="456"/>
      <c r="AHE34" s="456"/>
      <c r="AHF34" s="456"/>
      <c r="AHG34" s="456"/>
      <c r="AHH34" s="456"/>
      <c r="AHI34" s="456"/>
      <c r="AHJ34" s="456"/>
      <c r="AHK34" s="456"/>
      <c r="AHL34" s="456"/>
      <c r="AHM34" s="456"/>
      <c r="AHN34" s="456"/>
      <c r="AHO34" s="456"/>
      <c r="AHP34" s="456"/>
      <c r="AHQ34" s="456"/>
      <c r="AHR34" s="456"/>
      <c r="AHS34" s="456"/>
      <c r="AHT34" s="456"/>
      <c r="AHU34" s="456"/>
      <c r="AHV34" s="456"/>
      <c r="AHW34" s="456"/>
      <c r="AHX34" s="456"/>
      <c r="AHY34" s="456"/>
      <c r="AHZ34" s="456"/>
      <c r="AIA34" s="456"/>
      <c r="AIB34" s="456"/>
      <c r="AIC34" s="456"/>
      <c r="AID34" s="456"/>
      <c r="AIE34" s="456"/>
      <c r="AIF34" s="456"/>
      <c r="AIG34" s="456"/>
      <c r="AIH34" s="456"/>
      <c r="AII34" s="456"/>
      <c r="AIJ34" s="456"/>
      <c r="AIK34" s="456"/>
      <c r="AIL34" s="456"/>
      <c r="AIM34" s="456"/>
      <c r="AIN34" s="456"/>
      <c r="AIO34" s="456"/>
      <c r="AIP34" s="456"/>
      <c r="AIQ34" s="456"/>
      <c r="AIR34" s="456"/>
      <c r="AIS34" s="456"/>
      <c r="AIT34" s="456"/>
      <c r="AIU34" s="456"/>
      <c r="AIV34" s="456"/>
      <c r="AIW34" s="456"/>
      <c r="AKD34" s="456"/>
      <c r="AKE34" s="456"/>
      <c r="AKF34" s="456"/>
      <c r="AKG34" s="456"/>
      <c r="AKH34" s="456"/>
      <c r="AKU34" s="456"/>
      <c r="AKV34" s="456"/>
      <c r="AKW34" s="456"/>
      <c r="AKX34" s="456"/>
      <c r="ALC34" s="456"/>
      <c r="ALD34" s="456"/>
      <c r="ALE34" s="456"/>
      <c r="ALF34" s="456"/>
      <c r="ALG34" s="228"/>
      <c r="ALH34" s="228"/>
      <c r="ALI34" s="228"/>
      <c r="ALJ34" s="228"/>
      <c r="ALK34" s="228"/>
      <c r="ALL34" s="228"/>
      <c r="ALM34" s="228"/>
      <c r="ALN34" s="228"/>
      <c r="ALO34" s="228"/>
      <c r="ALP34" s="228"/>
      <c r="ALQ34" s="228"/>
      <c r="ALR34" s="228"/>
      <c r="ALS34" s="228"/>
      <c r="ALT34" s="228"/>
      <c r="ALU34" s="466"/>
      <c r="ALV34" s="466"/>
      <c r="ALW34" s="456"/>
      <c r="ALX34" s="456"/>
      <c r="ALY34" s="456"/>
      <c r="ALZ34" s="456"/>
      <c r="AMA34" s="456"/>
      <c r="AMB34" s="456"/>
      <c r="AMC34" s="456"/>
      <c r="AMD34" s="456"/>
      <c r="AME34" s="456"/>
      <c r="AMF34" s="456"/>
      <c r="AMG34" s="456"/>
      <c r="AMH34" s="456"/>
      <c r="AMI34" s="456"/>
      <c r="AMJ34" s="462"/>
    </row>
    <row r="35" customFormat="false" ht="16.2" hidden="false" customHeight="false" outlineLevel="0" collapsed="false">
      <c r="GX35" s="464"/>
      <c r="GY35" s="464"/>
      <c r="GZ35" s="464"/>
      <c r="HA35" s="464"/>
      <c r="HB35" s="464"/>
      <c r="HC35" s="464"/>
      <c r="HD35" s="464"/>
      <c r="HE35" s="464"/>
      <c r="HF35" s="464"/>
      <c r="HG35" s="464"/>
      <c r="HH35" s="464"/>
      <c r="HI35" s="464"/>
      <c r="HJ35" s="464"/>
      <c r="HK35" s="464"/>
      <c r="KB35" s="456"/>
      <c r="KC35" s="456"/>
      <c r="KD35" s="456"/>
      <c r="KE35" s="456"/>
      <c r="KF35" s="456"/>
      <c r="KG35" s="456"/>
      <c r="KH35" s="456"/>
      <c r="KI35" s="456"/>
      <c r="KJ35" s="456"/>
      <c r="KK35" s="456"/>
      <c r="KL35" s="456"/>
      <c r="KM35" s="456"/>
      <c r="KN35" s="456"/>
      <c r="KO35" s="456"/>
      <c r="KP35" s="456"/>
      <c r="KQ35" s="456"/>
      <c r="KR35" s="456"/>
      <c r="KS35" s="456"/>
      <c r="KT35" s="456"/>
      <c r="KU35" s="456"/>
      <c r="KV35" s="2"/>
      <c r="KW35" s="2"/>
      <c r="KX35" s="2"/>
      <c r="KY35" s="2"/>
      <c r="KZ35" s="2"/>
      <c r="LA35" s="2"/>
      <c r="LB35" s="2"/>
      <c r="LC35" s="2"/>
      <c r="LD35" s="466"/>
      <c r="LE35" s="466"/>
      <c r="LF35" s="456"/>
      <c r="LG35" s="456"/>
      <c r="LH35" s="456"/>
      <c r="LI35" s="456"/>
      <c r="LJ35" s="456"/>
      <c r="LK35" s="456"/>
      <c r="LL35" s="456"/>
      <c r="LM35" s="456"/>
      <c r="LN35" s="456"/>
      <c r="LO35" s="456"/>
      <c r="LP35" s="456"/>
      <c r="LQ35" s="456"/>
      <c r="LR35" s="456"/>
      <c r="LS35" s="456"/>
      <c r="LT35" s="456"/>
      <c r="LU35" s="456"/>
      <c r="LV35" s="456"/>
      <c r="LW35" s="456"/>
      <c r="LX35" s="456"/>
      <c r="LY35" s="456"/>
      <c r="LZ35" s="456"/>
      <c r="MA35" s="456"/>
      <c r="MB35" s="456"/>
      <c r="MC35" s="456"/>
      <c r="MD35" s="456"/>
      <c r="ME35" s="456"/>
      <c r="MF35" s="456"/>
      <c r="MG35" s="456"/>
      <c r="MH35" s="456"/>
      <c r="MI35" s="456"/>
      <c r="MJ35" s="456"/>
      <c r="MK35" s="456"/>
      <c r="ML35" s="456"/>
      <c r="MM35" s="456"/>
      <c r="MN35" s="456"/>
      <c r="MO35" s="456"/>
      <c r="MP35" s="456"/>
      <c r="MQ35" s="456"/>
      <c r="MR35" s="456"/>
      <c r="MS35" s="456"/>
      <c r="MT35" s="456"/>
      <c r="MU35" s="456"/>
      <c r="MV35" s="456"/>
      <c r="MW35" s="456"/>
      <c r="MX35" s="456"/>
      <c r="MY35" s="456"/>
      <c r="MZ35" s="456"/>
      <c r="NA35" s="456"/>
      <c r="NB35" s="456"/>
      <c r="NC35" s="456"/>
      <c r="ND35" s="456"/>
      <c r="NE35" s="456"/>
      <c r="NF35" s="456"/>
      <c r="NG35" s="456"/>
      <c r="NH35" s="456"/>
      <c r="NI35" s="456"/>
      <c r="NJ35" s="5"/>
      <c r="NK35" s="5"/>
      <c r="NL35" s="5"/>
      <c r="NM35" s="5"/>
      <c r="NN35" s="5"/>
      <c r="NO35" s="5"/>
      <c r="NP35" s="5"/>
      <c r="NQ35" s="5"/>
      <c r="NR35" s="5"/>
      <c r="NS35" s="5"/>
      <c r="NT35" s="5"/>
      <c r="ZK35" s="14"/>
      <c r="ZL35" s="14"/>
      <c r="ZM35" s="291"/>
      <c r="ZN35" s="291"/>
      <c r="ZO35" s="456"/>
      <c r="ZP35" s="456"/>
      <c r="ZQ35" s="456"/>
      <c r="ZR35" s="456"/>
      <c r="ZS35" s="456"/>
      <c r="ZT35" s="456"/>
      <c r="ZU35" s="456"/>
      <c r="ZV35" s="456"/>
      <c r="ZW35" s="456"/>
      <c r="ZX35" s="456"/>
      <c r="ZY35" s="456"/>
      <c r="ZZ35" s="456"/>
      <c r="AAA35" s="456"/>
      <c r="AAB35" s="456"/>
      <c r="AAC35" s="456"/>
      <c r="AAD35" s="456"/>
      <c r="AAE35" s="456"/>
      <c r="AAF35" s="456"/>
      <c r="AAG35" s="456"/>
      <c r="AAH35" s="456"/>
      <c r="AAI35" s="456"/>
      <c r="AAJ35" s="456"/>
      <c r="AAK35" s="456"/>
      <c r="AAL35" s="456"/>
      <c r="AAM35" s="456"/>
      <c r="AAN35" s="456"/>
      <c r="AAO35" s="456"/>
      <c r="AAP35" s="456"/>
      <c r="AAQ35" s="456"/>
      <c r="AAW35" s="456"/>
      <c r="AAX35" s="456"/>
      <c r="AAY35" s="456"/>
      <c r="AAZ35" s="456"/>
      <c r="ABA35" s="456"/>
      <c r="ABB35" s="456"/>
      <c r="ABC35" s="456"/>
      <c r="ABD35" s="456"/>
      <c r="ABE35" s="456"/>
      <c r="ABF35" s="456"/>
      <c r="ABG35" s="456"/>
      <c r="ABH35" s="456"/>
      <c r="ABI35" s="456"/>
      <c r="ABJ35" s="456"/>
      <c r="ABK35" s="456"/>
      <c r="ABL35" s="456"/>
      <c r="ABM35" s="456"/>
      <c r="ABN35" s="456"/>
      <c r="ABO35" s="456"/>
      <c r="ABP35" s="456"/>
      <c r="ABQ35" s="456"/>
      <c r="ABR35" s="456"/>
      <c r="ABS35" s="456"/>
      <c r="ABT35" s="456"/>
      <c r="ABU35" s="456"/>
      <c r="ABV35" s="456"/>
      <c r="ABW35" s="456"/>
      <c r="ABX35" s="456"/>
      <c r="ABY35" s="456"/>
      <c r="ABZ35" s="456"/>
      <c r="ACA35" s="456"/>
      <c r="ACB35" s="456"/>
      <c r="ACC35" s="456"/>
      <c r="ACD35" s="456"/>
      <c r="ACE35" s="456"/>
      <c r="ACF35" s="456"/>
      <c r="ACG35" s="456"/>
      <c r="ACH35" s="456"/>
      <c r="ADK35" s="456"/>
      <c r="ADL35" s="456"/>
      <c r="ADM35" s="456"/>
      <c r="ADN35" s="456"/>
      <c r="ADO35" s="456"/>
      <c r="ADP35" s="456"/>
      <c r="ADQ35" s="456"/>
      <c r="ADR35" s="456"/>
      <c r="ADS35" s="456"/>
      <c r="ADT35" s="456"/>
      <c r="ADU35" s="456"/>
      <c r="ADV35" s="456"/>
      <c r="ADW35" s="456"/>
      <c r="ADX35" s="456"/>
      <c r="ADY35" s="456"/>
      <c r="ADZ35" s="456"/>
      <c r="AEA35" s="456"/>
      <c r="AEB35" s="456"/>
      <c r="AEC35" s="456"/>
      <c r="AED35" s="456"/>
      <c r="AEE35" s="456"/>
      <c r="AEF35" s="456"/>
      <c r="AEG35" s="456"/>
      <c r="AEH35" s="456"/>
      <c r="AEI35" s="456"/>
      <c r="AEJ35" s="456"/>
      <c r="AEK35" s="456"/>
      <c r="AEL35" s="456"/>
      <c r="AEM35" s="456"/>
      <c r="AEN35" s="456"/>
      <c r="AEO35" s="456"/>
      <c r="AEY35" s="458"/>
      <c r="AEZ35" s="458"/>
      <c r="AFA35" s="458"/>
      <c r="AFB35" s="458"/>
      <c r="AFK35" s="456"/>
      <c r="AFL35" s="456"/>
      <c r="AFM35" s="456"/>
      <c r="AFN35" s="456"/>
      <c r="AFO35" s="456"/>
      <c r="AFP35" s="456"/>
      <c r="AFQ35" s="456"/>
      <c r="AFR35" s="456"/>
      <c r="AFS35" s="456"/>
      <c r="AFT35" s="456"/>
      <c r="AFU35" s="456"/>
      <c r="AFV35" s="456"/>
      <c r="AFW35" s="456"/>
      <c r="AFX35" s="456"/>
      <c r="AFY35" s="456"/>
      <c r="AFZ35" s="456"/>
      <c r="AGA35" s="456"/>
      <c r="AGB35" s="456"/>
      <c r="AGC35" s="456"/>
      <c r="AGD35" s="456"/>
      <c r="AGE35" s="456"/>
      <c r="AGF35" s="456"/>
      <c r="AGG35" s="456"/>
      <c r="AGH35" s="456"/>
      <c r="AGI35" s="456"/>
      <c r="AGJ35" s="456"/>
      <c r="AGK35" s="456"/>
      <c r="AGL35" s="456"/>
      <c r="AGM35" s="456"/>
      <c r="AGS35" s="456"/>
      <c r="AGT35" s="456"/>
      <c r="AGU35" s="456"/>
      <c r="AGV35" s="456"/>
      <c r="AGW35" s="456"/>
      <c r="AGX35" s="456"/>
      <c r="AGY35" s="456"/>
      <c r="AGZ35" s="456"/>
      <c r="AHA35" s="456"/>
      <c r="AHB35" s="456"/>
      <c r="AHC35" s="456"/>
      <c r="AHD35" s="456"/>
      <c r="AHE35" s="456"/>
      <c r="AHF35" s="456"/>
      <c r="AHG35" s="456"/>
      <c r="AHH35" s="456"/>
      <c r="AHI35" s="456"/>
      <c r="AHJ35" s="456"/>
      <c r="AHK35" s="456"/>
      <c r="AHL35" s="456"/>
      <c r="AHM35" s="456"/>
      <c r="AHN35" s="456"/>
      <c r="AHO35" s="456"/>
      <c r="AHP35" s="456"/>
      <c r="AHQ35" s="456"/>
      <c r="AHR35" s="456"/>
      <c r="AHS35" s="456"/>
      <c r="AHT35" s="456"/>
      <c r="AHU35" s="456"/>
      <c r="AHV35" s="456"/>
      <c r="AHW35" s="456"/>
      <c r="AHX35" s="456"/>
      <c r="AHY35" s="456"/>
      <c r="AHZ35" s="456"/>
      <c r="AIA35" s="456"/>
      <c r="AIB35" s="456"/>
      <c r="AIC35" s="456"/>
      <c r="AID35" s="456"/>
      <c r="AIE35" s="456"/>
      <c r="AIF35" s="456"/>
      <c r="AIG35" s="456"/>
      <c r="AIH35" s="456"/>
      <c r="AII35" s="456"/>
      <c r="AIJ35" s="456"/>
      <c r="AIK35" s="456"/>
      <c r="AIL35" s="456"/>
      <c r="AIM35" s="456"/>
      <c r="AIN35" s="456"/>
      <c r="AIO35" s="456"/>
      <c r="AIP35" s="456"/>
      <c r="AIQ35" s="456"/>
      <c r="AIR35" s="456"/>
      <c r="AIS35" s="456"/>
      <c r="AIT35" s="456"/>
      <c r="AIU35" s="456"/>
      <c r="AIV35" s="456"/>
      <c r="AIW35" s="456"/>
      <c r="AKD35" s="456"/>
      <c r="AKE35" s="456"/>
      <c r="AKF35" s="456"/>
      <c r="AKG35" s="456"/>
      <c r="AKH35" s="456"/>
      <c r="AKU35" s="456"/>
      <c r="AKV35" s="456"/>
      <c r="AKW35" s="456"/>
      <c r="AKX35" s="456"/>
      <c r="ALC35" s="456"/>
      <c r="ALD35" s="456"/>
      <c r="ALE35" s="456"/>
      <c r="ALF35" s="456"/>
      <c r="ALG35" s="228"/>
      <c r="ALH35" s="228"/>
      <c r="ALI35" s="228"/>
      <c r="ALJ35" s="228"/>
      <c r="ALK35" s="228"/>
      <c r="ALL35" s="228"/>
      <c r="ALM35" s="228"/>
      <c r="ALN35" s="228"/>
      <c r="ALO35" s="228"/>
      <c r="ALP35" s="228"/>
      <c r="ALQ35" s="228"/>
      <c r="ALR35" s="228"/>
      <c r="ALS35" s="228"/>
      <c r="ALT35" s="228"/>
      <c r="ALU35" s="466"/>
      <c r="ALV35" s="466"/>
      <c r="ALW35" s="456"/>
      <c r="ALX35" s="456"/>
      <c r="ALY35" s="456"/>
      <c r="ALZ35" s="456"/>
      <c r="AMA35" s="456"/>
      <c r="AMB35" s="456"/>
      <c r="AMC35" s="456"/>
      <c r="AMD35" s="456"/>
      <c r="AME35" s="456"/>
      <c r="AMF35" s="456"/>
      <c r="AMG35" s="456"/>
      <c r="AMH35" s="456"/>
      <c r="AMI35" s="456"/>
      <c r="AMJ35" s="462"/>
    </row>
    <row r="36" customFormat="false" ht="16.2" hidden="false" customHeight="false" outlineLevel="0" collapsed="false">
      <c r="GX36" s="464"/>
      <c r="GY36" s="464"/>
      <c r="GZ36" s="464"/>
      <c r="HA36" s="464"/>
      <c r="HB36" s="464"/>
      <c r="HC36" s="464"/>
      <c r="HD36" s="464"/>
      <c r="HE36" s="464"/>
      <c r="HF36" s="464"/>
      <c r="HG36" s="464"/>
      <c r="HH36" s="464"/>
      <c r="HI36" s="464"/>
      <c r="HJ36" s="464"/>
      <c r="HK36" s="464"/>
      <c r="KB36" s="456"/>
      <c r="KC36" s="456"/>
      <c r="KD36" s="456"/>
      <c r="KE36" s="456"/>
      <c r="KF36" s="456"/>
      <c r="KG36" s="456"/>
      <c r="KH36" s="456"/>
      <c r="KI36" s="456"/>
      <c r="KJ36" s="456"/>
      <c r="KK36" s="456"/>
      <c r="KL36" s="456"/>
      <c r="KM36" s="456"/>
      <c r="KN36" s="456"/>
      <c r="KO36" s="456"/>
      <c r="KP36" s="456"/>
      <c r="KQ36" s="456"/>
      <c r="KR36" s="456"/>
      <c r="KS36" s="456"/>
      <c r="KT36" s="456"/>
      <c r="KU36" s="456"/>
      <c r="KV36" s="2"/>
      <c r="KW36" s="2"/>
      <c r="KX36" s="2"/>
      <c r="KY36" s="2"/>
      <c r="KZ36" s="2"/>
      <c r="LA36" s="2"/>
      <c r="LB36" s="2"/>
      <c r="LC36" s="2"/>
      <c r="LD36" s="466"/>
      <c r="LE36" s="466"/>
      <c r="LF36" s="456"/>
      <c r="LG36" s="456"/>
      <c r="LH36" s="456"/>
      <c r="LI36" s="456"/>
      <c r="LJ36" s="456"/>
      <c r="LK36" s="456"/>
      <c r="LL36" s="456"/>
      <c r="LM36" s="456"/>
      <c r="LN36" s="456"/>
      <c r="LO36" s="456"/>
      <c r="LP36" s="456"/>
      <c r="LQ36" s="456"/>
      <c r="LR36" s="456"/>
      <c r="LS36" s="456"/>
      <c r="LT36" s="456"/>
      <c r="LU36" s="456"/>
      <c r="LV36" s="456"/>
      <c r="LW36" s="456"/>
      <c r="LX36" s="456"/>
      <c r="LY36" s="456"/>
      <c r="LZ36" s="456"/>
      <c r="MA36" s="456"/>
      <c r="MB36" s="456"/>
      <c r="MC36" s="456"/>
      <c r="MD36" s="456"/>
      <c r="ME36" s="456"/>
      <c r="MF36" s="456"/>
      <c r="MG36" s="456"/>
      <c r="MH36" s="456"/>
      <c r="MI36" s="456"/>
      <c r="MJ36" s="456"/>
      <c r="MK36" s="456"/>
      <c r="ML36" s="456"/>
      <c r="MM36" s="456"/>
      <c r="MN36" s="456"/>
      <c r="MO36" s="456"/>
      <c r="MP36" s="456"/>
      <c r="MQ36" s="456"/>
      <c r="MR36" s="456"/>
      <c r="MS36" s="456"/>
      <c r="MT36" s="456"/>
      <c r="MU36" s="456"/>
      <c r="MV36" s="456"/>
      <c r="MW36" s="456"/>
      <c r="MX36" s="456"/>
      <c r="MY36" s="456"/>
      <c r="MZ36" s="456"/>
      <c r="NA36" s="456"/>
      <c r="NB36" s="456"/>
      <c r="NC36" s="456"/>
      <c r="ND36" s="456"/>
      <c r="NE36" s="456"/>
      <c r="NF36" s="456"/>
      <c r="NG36" s="456"/>
      <c r="NH36" s="456"/>
      <c r="NI36" s="456"/>
      <c r="NJ36" s="5"/>
      <c r="NK36" s="5"/>
      <c r="NL36" s="5"/>
      <c r="NM36" s="5"/>
      <c r="NN36" s="5"/>
      <c r="NO36" s="5"/>
      <c r="NP36" s="5"/>
      <c r="NQ36" s="5"/>
      <c r="NR36" s="5"/>
      <c r="NS36" s="5"/>
      <c r="NT36" s="5"/>
      <c r="ZK36" s="13"/>
      <c r="ZL36" s="13"/>
      <c r="ZM36" s="6"/>
      <c r="ZN36" s="6"/>
      <c r="ZO36" s="456"/>
      <c r="ZP36" s="456"/>
      <c r="ZQ36" s="456"/>
      <c r="ZR36" s="456"/>
      <c r="ZS36" s="456"/>
      <c r="ZT36" s="456"/>
      <c r="ZU36" s="456"/>
      <c r="ZV36" s="456"/>
      <c r="ZW36" s="456"/>
      <c r="ZX36" s="456"/>
      <c r="ZY36" s="456"/>
      <c r="ZZ36" s="456"/>
      <c r="AAA36" s="456"/>
      <c r="AAB36" s="456"/>
      <c r="AAC36" s="456"/>
      <c r="AAD36" s="456"/>
      <c r="AAE36" s="456"/>
      <c r="AAF36" s="456"/>
      <c r="AAG36" s="456"/>
      <c r="AAH36" s="456"/>
      <c r="AAI36" s="456"/>
      <c r="AAJ36" s="456"/>
      <c r="AAK36" s="456"/>
      <c r="AAL36" s="456"/>
      <c r="AAM36" s="456"/>
      <c r="AAN36" s="456"/>
      <c r="AAO36" s="456"/>
      <c r="AAP36" s="456"/>
      <c r="AAQ36" s="456"/>
      <c r="AAW36" s="456"/>
      <c r="AAX36" s="456"/>
      <c r="AAY36" s="456"/>
      <c r="AAZ36" s="456"/>
      <c r="ABA36" s="456"/>
      <c r="ABB36" s="456"/>
      <c r="ABC36" s="456"/>
      <c r="ABD36" s="456"/>
      <c r="ABE36" s="456"/>
      <c r="ABF36" s="456"/>
      <c r="ABG36" s="456"/>
      <c r="ABH36" s="456"/>
      <c r="ABI36" s="456"/>
      <c r="ABJ36" s="456"/>
      <c r="ABK36" s="456"/>
      <c r="ABL36" s="456"/>
      <c r="ABM36" s="456"/>
      <c r="ABN36" s="456"/>
      <c r="ABO36" s="456"/>
      <c r="ABP36" s="456"/>
      <c r="ABQ36" s="456"/>
      <c r="ABR36" s="456"/>
      <c r="ABS36" s="456"/>
      <c r="ABT36" s="456"/>
      <c r="ABU36" s="456"/>
      <c r="ABV36" s="456"/>
      <c r="ABW36" s="456"/>
      <c r="ABX36" s="456"/>
      <c r="ABY36" s="456"/>
      <c r="ABZ36" s="456"/>
      <c r="ACA36" s="456"/>
      <c r="ACB36" s="456"/>
      <c r="ACC36" s="456"/>
      <c r="ACD36" s="456"/>
      <c r="ACE36" s="456"/>
      <c r="ACF36" s="456"/>
      <c r="ACG36" s="456"/>
      <c r="ACH36" s="456"/>
      <c r="ADK36" s="456"/>
      <c r="ADL36" s="456"/>
      <c r="ADM36" s="456"/>
      <c r="ADN36" s="456"/>
      <c r="ADO36" s="456"/>
      <c r="ADP36" s="456"/>
      <c r="ADQ36" s="456"/>
      <c r="ADR36" s="456"/>
      <c r="ADS36" s="456"/>
      <c r="ADT36" s="456"/>
      <c r="ADU36" s="456"/>
      <c r="ADV36" s="456"/>
      <c r="ADW36" s="456"/>
      <c r="ADX36" s="456"/>
      <c r="ADY36" s="456"/>
      <c r="ADZ36" s="456"/>
      <c r="AEA36" s="456"/>
      <c r="AEB36" s="456"/>
      <c r="AEC36" s="456"/>
      <c r="AED36" s="456"/>
      <c r="AEE36" s="456"/>
      <c r="AEF36" s="456"/>
      <c r="AEG36" s="456"/>
      <c r="AEH36" s="456"/>
      <c r="AEI36" s="456"/>
      <c r="AEJ36" s="456"/>
      <c r="AEK36" s="456"/>
      <c r="AEL36" s="456"/>
      <c r="AEM36" s="456"/>
      <c r="AEN36" s="456"/>
      <c r="AEO36" s="456"/>
      <c r="AEY36" s="458"/>
      <c r="AEZ36" s="458"/>
      <c r="AFA36" s="458"/>
      <c r="AFB36" s="458"/>
      <c r="AFK36" s="456"/>
      <c r="AFL36" s="456"/>
      <c r="AFM36" s="456"/>
      <c r="AFN36" s="456"/>
      <c r="AFO36" s="456"/>
      <c r="AFP36" s="456"/>
      <c r="AFQ36" s="456"/>
      <c r="AFR36" s="456"/>
      <c r="AFS36" s="456"/>
      <c r="AFT36" s="456"/>
      <c r="AFU36" s="456"/>
      <c r="AFV36" s="456"/>
      <c r="AFW36" s="456"/>
      <c r="AFX36" s="456"/>
      <c r="AFY36" s="456"/>
      <c r="AFZ36" s="456"/>
      <c r="AGA36" s="456"/>
      <c r="AGB36" s="456"/>
      <c r="AGC36" s="456"/>
      <c r="AGD36" s="456"/>
      <c r="AGE36" s="456"/>
      <c r="AGF36" s="456"/>
      <c r="AGG36" s="456"/>
      <c r="AGH36" s="456"/>
      <c r="AGI36" s="456"/>
      <c r="AGJ36" s="456"/>
      <c r="AGK36" s="456"/>
      <c r="AGL36" s="456"/>
      <c r="AGM36" s="456"/>
      <c r="AGS36" s="456"/>
      <c r="AGT36" s="456"/>
      <c r="AGU36" s="456"/>
      <c r="AGV36" s="456"/>
      <c r="AGW36" s="456"/>
      <c r="AGX36" s="456"/>
      <c r="AGY36" s="456"/>
      <c r="AGZ36" s="456"/>
      <c r="AHA36" s="456"/>
      <c r="AHB36" s="456"/>
      <c r="AHC36" s="456"/>
      <c r="AHD36" s="456"/>
      <c r="AHE36" s="456"/>
      <c r="AHF36" s="456"/>
      <c r="AHG36" s="456"/>
      <c r="AHH36" s="456"/>
      <c r="AHI36" s="456"/>
      <c r="AHJ36" s="456"/>
      <c r="AHK36" s="456"/>
      <c r="AHL36" s="456"/>
      <c r="AHM36" s="456"/>
      <c r="AHN36" s="456"/>
      <c r="AHO36" s="456"/>
      <c r="AHP36" s="456"/>
      <c r="AHQ36" s="456"/>
      <c r="AHR36" s="456"/>
      <c r="AHS36" s="456"/>
      <c r="AHT36" s="456"/>
      <c r="AHU36" s="456"/>
      <c r="AHV36" s="456"/>
      <c r="AHW36" s="456"/>
      <c r="AHX36" s="456"/>
      <c r="AHY36" s="456"/>
      <c r="AHZ36" s="456"/>
      <c r="AIA36" s="456"/>
      <c r="AIB36" s="456"/>
      <c r="AIC36" s="456"/>
      <c r="AID36" s="456"/>
      <c r="AIE36" s="456"/>
      <c r="AIF36" s="456"/>
      <c r="AIG36" s="456"/>
      <c r="AIH36" s="456"/>
      <c r="AII36" s="456"/>
      <c r="AIJ36" s="456"/>
      <c r="AIK36" s="456"/>
      <c r="AIL36" s="456"/>
      <c r="AIM36" s="456"/>
      <c r="AIN36" s="456"/>
      <c r="AIO36" s="456"/>
      <c r="AIP36" s="456"/>
      <c r="AIQ36" s="456"/>
      <c r="AIR36" s="456"/>
      <c r="AIS36" s="456"/>
      <c r="AIT36" s="456"/>
      <c r="AIU36" s="456"/>
      <c r="AIV36" s="456"/>
      <c r="AIW36" s="456"/>
      <c r="AKD36" s="456"/>
      <c r="AKE36" s="456"/>
      <c r="AKF36" s="456"/>
      <c r="AKG36" s="456"/>
      <c r="AKH36" s="456"/>
      <c r="AKU36" s="456"/>
      <c r="AKV36" s="456"/>
      <c r="AKW36" s="456"/>
      <c r="AKX36" s="456"/>
      <c r="AKY36" s="456"/>
      <c r="AKZ36" s="456"/>
      <c r="ALA36" s="456"/>
      <c r="ALB36" s="456"/>
      <c r="ALC36" s="456"/>
      <c r="ALD36" s="456"/>
      <c r="ALE36" s="456"/>
      <c r="ALF36" s="456"/>
      <c r="ALG36" s="228"/>
      <c r="ALH36" s="228"/>
      <c r="ALI36" s="228"/>
      <c r="ALJ36" s="228"/>
      <c r="ALK36" s="228"/>
      <c r="ALL36" s="228"/>
      <c r="ALM36" s="228"/>
      <c r="ALN36" s="228"/>
      <c r="ALO36" s="228"/>
      <c r="ALP36" s="228"/>
      <c r="ALQ36" s="228"/>
      <c r="ALR36" s="228"/>
      <c r="ALS36" s="228"/>
      <c r="ALT36" s="228"/>
      <c r="ALU36" s="466"/>
      <c r="ALV36" s="466"/>
      <c r="ALW36" s="456"/>
      <c r="ALX36" s="456"/>
      <c r="ALY36" s="456"/>
      <c r="ALZ36" s="456"/>
      <c r="AMA36" s="456"/>
      <c r="AMB36" s="456"/>
      <c r="AMC36" s="456"/>
      <c r="AMD36" s="456"/>
      <c r="AME36" s="456"/>
      <c r="AMF36" s="456"/>
      <c r="AMG36" s="456"/>
      <c r="AMH36" s="456"/>
      <c r="AMI36" s="456"/>
      <c r="AMJ36" s="462"/>
    </row>
    <row r="37" customFormat="false" ht="16.8" hidden="false" customHeight="false" outlineLevel="0" collapsed="false">
      <c r="A37" s="456"/>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GX37" s="464"/>
      <c r="GY37" s="464"/>
      <c r="GZ37" s="464"/>
      <c r="HA37" s="464"/>
      <c r="HB37" s="464"/>
      <c r="HC37" s="464"/>
      <c r="HD37" s="464"/>
      <c r="HE37" s="464"/>
      <c r="HF37" s="464"/>
      <c r="HG37" s="464"/>
      <c r="HH37" s="464"/>
      <c r="HI37" s="464"/>
      <c r="HJ37" s="464"/>
      <c r="HK37" s="464"/>
      <c r="KB37" s="456"/>
      <c r="KC37" s="456"/>
      <c r="KD37" s="456"/>
      <c r="KE37" s="456"/>
      <c r="KF37" s="456"/>
      <c r="KG37" s="456"/>
      <c r="KH37" s="456"/>
      <c r="KI37" s="456"/>
      <c r="KJ37" s="456"/>
      <c r="KK37" s="456"/>
      <c r="KL37" s="456"/>
      <c r="KM37" s="456"/>
      <c r="KN37" s="456"/>
      <c r="KO37" s="456"/>
      <c r="KP37" s="456"/>
      <c r="KQ37" s="456"/>
      <c r="KR37" s="456"/>
      <c r="KS37" s="456"/>
      <c r="KT37" s="456"/>
      <c r="KU37" s="456"/>
      <c r="KV37" s="2"/>
      <c r="KW37" s="2"/>
      <c r="KX37" s="2"/>
      <c r="KY37" s="2"/>
      <c r="KZ37" s="2"/>
      <c r="LA37" s="2"/>
      <c r="LB37" s="2"/>
      <c r="LC37" s="2"/>
      <c r="LD37" s="466"/>
      <c r="LE37" s="466"/>
      <c r="LF37" s="456"/>
      <c r="LG37" s="456"/>
      <c r="LH37" s="456"/>
      <c r="LI37" s="456"/>
      <c r="LJ37" s="456"/>
      <c r="LK37" s="456"/>
      <c r="LL37" s="456"/>
      <c r="LM37" s="456"/>
      <c r="LN37" s="456"/>
      <c r="LO37" s="456"/>
      <c r="LP37" s="456"/>
      <c r="LQ37" s="456"/>
      <c r="LR37" s="456"/>
      <c r="LS37" s="456"/>
      <c r="LT37" s="456"/>
      <c r="LU37" s="456"/>
      <c r="LV37" s="456"/>
      <c r="LW37" s="456"/>
      <c r="LX37" s="456"/>
      <c r="LY37" s="456"/>
      <c r="LZ37" s="456"/>
      <c r="MA37" s="456"/>
      <c r="MB37" s="456"/>
      <c r="MC37" s="456"/>
      <c r="MD37" s="456"/>
      <c r="ME37" s="456"/>
      <c r="MF37" s="456"/>
      <c r="MG37" s="456"/>
      <c r="MH37" s="456"/>
      <c r="MI37" s="456"/>
      <c r="MJ37" s="456"/>
      <c r="MK37" s="456"/>
      <c r="ML37" s="456"/>
      <c r="MM37" s="456"/>
      <c r="MN37" s="456"/>
      <c r="MO37" s="456"/>
      <c r="MP37" s="456"/>
      <c r="MQ37" s="456"/>
      <c r="MR37" s="456"/>
      <c r="MS37" s="456"/>
      <c r="MT37" s="456"/>
      <c r="MU37" s="456"/>
      <c r="MV37" s="456"/>
      <c r="MW37" s="456"/>
      <c r="MX37" s="456"/>
      <c r="MY37" s="456"/>
      <c r="MZ37" s="456"/>
      <c r="NA37" s="456"/>
      <c r="NB37" s="456"/>
      <c r="NC37" s="456"/>
      <c r="ND37" s="456"/>
      <c r="NE37" s="456"/>
      <c r="NF37" s="456"/>
      <c r="NG37" s="456"/>
      <c r="NH37" s="456"/>
      <c r="NI37" s="456"/>
      <c r="NJ37" s="5"/>
      <c r="NK37" s="5"/>
      <c r="NL37" s="5"/>
      <c r="NM37" s="5"/>
      <c r="NN37" s="5"/>
      <c r="NO37" s="5"/>
      <c r="NP37" s="5"/>
      <c r="NQ37" s="5"/>
      <c r="NR37" s="5"/>
      <c r="NS37" s="5"/>
      <c r="NT37" s="5"/>
      <c r="ZK37" s="13"/>
      <c r="ZL37" s="13"/>
      <c r="ZM37" s="6"/>
      <c r="ZN37" s="6"/>
      <c r="ZO37" s="456"/>
      <c r="ZP37" s="456"/>
      <c r="ZQ37" s="456"/>
      <c r="ZR37" s="456"/>
      <c r="ZS37" s="456"/>
      <c r="ZT37" s="456"/>
      <c r="ZU37" s="456"/>
      <c r="ZV37" s="456"/>
      <c r="ZW37" s="456"/>
      <c r="ZX37" s="456"/>
      <c r="ZY37" s="456"/>
      <c r="ZZ37" s="456"/>
      <c r="AAA37" s="456"/>
      <c r="AAB37" s="456"/>
      <c r="AAC37" s="456"/>
      <c r="AAD37" s="456"/>
      <c r="AAE37" s="456"/>
      <c r="AAF37" s="456"/>
      <c r="AAG37" s="456"/>
      <c r="AAH37" s="456"/>
      <c r="AAI37" s="456"/>
      <c r="AAJ37" s="456"/>
      <c r="AAK37" s="456"/>
      <c r="AAL37" s="456"/>
      <c r="AAM37" s="456"/>
      <c r="AAN37" s="456"/>
      <c r="AAO37" s="456"/>
      <c r="AAP37" s="456"/>
      <c r="AAQ37" s="456"/>
      <c r="AAR37" s="456"/>
      <c r="AAS37" s="456"/>
      <c r="AAT37" s="456"/>
      <c r="AAU37" s="456"/>
      <c r="AAV37" s="456"/>
      <c r="AAW37" s="456"/>
      <c r="AAX37" s="456"/>
      <c r="AAY37" s="456"/>
      <c r="AAZ37" s="456"/>
      <c r="ABA37" s="456"/>
      <c r="ABB37" s="456"/>
      <c r="ABC37" s="456"/>
      <c r="ABD37" s="456"/>
      <c r="ABE37" s="456"/>
      <c r="ABF37" s="456"/>
      <c r="ABG37" s="456"/>
      <c r="ABH37" s="456"/>
      <c r="ABI37" s="456"/>
      <c r="ABJ37" s="456"/>
      <c r="ABK37" s="456"/>
      <c r="ABL37" s="456"/>
      <c r="ABM37" s="456"/>
      <c r="ABN37" s="456"/>
      <c r="ABO37" s="456"/>
      <c r="ABP37" s="456"/>
      <c r="ABQ37" s="456"/>
      <c r="ABR37" s="456"/>
      <c r="ABS37" s="456"/>
      <c r="ABT37" s="456"/>
      <c r="ABU37" s="456"/>
      <c r="ABV37" s="456"/>
      <c r="ABW37" s="456"/>
      <c r="ABX37" s="456"/>
      <c r="ABY37" s="456"/>
      <c r="ABZ37" s="456"/>
      <c r="ACA37" s="456"/>
      <c r="ACB37" s="456"/>
      <c r="ACC37" s="456"/>
      <c r="ACD37" s="456"/>
      <c r="ACE37" s="456"/>
      <c r="ACF37" s="456"/>
      <c r="ACG37" s="456"/>
      <c r="ACH37" s="456"/>
      <c r="ADK37" s="456"/>
      <c r="ADL37" s="456"/>
      <c r="ADM37" s="456"/>
      <c r="ADN37" s="456"/>
      <c r="ADO37" s="456"/>
      <c r="ADP37" s="456"/>
      <c r="ADQ37" s="456"/>
      <c r="ADR37" s="456"/>
      <c r="ADS37" s="456"/>
      <c r="ADT37" s="456"/>
      <c r="ADU37" s="456"/>
      <c r="ADV37" s="456"/>
      <c r="ADW37" s="456"/>
      <c r="ADX37" s="456"/>
      <c r="ADY37" s="456"/>
      <c r="ADZ37" s="456"/>
      <c r="AEA37" s="456"/>
      <c r="AEB37" s="456"/>
      <c r="AEC37" s="456"/>
      <c r="AED37" s="456"/>
      <c r="AEE37" s="456"/>
      <c r="AEF37" s="456"/>
      <c r="AEG37" s="456"/>
      <c r="AEH37" s="456"/>
      <c r="AEI37" s="456"/>
      <c r="AEJ37" s="456"/>
      <c r="AEK37" s="456"/>
      <c r="AEL37" s="456"/>
      <c r="AEM37" s="456"/>
      <c r="AEN37" s="456"/>
      <c r="AEO37" s="456"/>
      <c r="AEY37" s="458"/>
      <c r="AEZ37" s="458"/>
      <c r="AFA37" s="458"/>
      <c r="AFB37" s="458"/>
      <c r="AFC37" s="456"/>
      <c r="AFD37" s="456"/>
      <c r="AFE37" s="456"/>
      <c r="AFF37" s="456"/>
      <c r="AFG37" s="456"/>
      <c r="AFH37" s="456"/>
      <c r="AFI37" s="456"/>
      <c r="AFJ37" s="456"/>
      <c r="AFK37" s="456"/>
      <c r="AFL37" s="456"/>
      <c r="AFM37" s="456"/>
      <c r="AFN37" s="456"/>
      <c r="AFO37" s="456"/>
      <c r="AFP37" s="456"/>
      <c r="AFQ37" s="456"/>
      <c r="AFR37" s="456"/>
      <c r="AFS37" s="456"/>
      <c r="AFT37" s="456"/>
      <c r="AFU37" s="456"/>
      <c r="AFV37" s="456"/>
      <c r="AFW37" s="456"/>
      <c r="AFX37" s="456"/>
      <c r="AFY37" s="456"/>
      <c r="AFZ37" s="456"/>
      <c r="AGA37" s="456"/>
      <c r="AGB37" s="456"/>
      <c r="AGC37" s="456"/>
      <c r="AGD37" s="456"/>
      <c r="AGE37" s="456"/>
      <c r="AGF37" s="456"/>
      <c r="AGG37" s="456"/>
      <c r="AGH37" s="456"/>
      <c r="AGI37" s="456"/>
      <c r="AGJ37" s="456"/>
      <c r="AGK37" s="456"/>
      <c r="AGL37" s="456"/>
      <c r="AGM37" s="456"/>
      <c r="AGN37" s="456"/>
      <c r="AGO37" s="456"/>
      <c r="AGP37" s="456"/>
      <c r="AGQ37" s="456"/>
      <c r="AGR37" s="456"/>
      <c r="AGS37" s="456"/>
      <c r="AGT37" s="456"/>
      <c r="AGU37" s="456"/>
      <c r="AGV37" s="456"/>
      <c r="AGW37" s="456"/>
      <c r="AGX37" s="456"/>
      <c r="AGY37" s="456"/>
      <c r="AGZ37" s="456"/>
      <c r="AHA37" s="456"/>
      <c r="AHB37" s="456"/>
      <c r="AHC37" s="456"/>
      <c r="AHD37" s="456"/>
      <c r="AHE37" s="456"/>
      <c r="AHF37" s="456"/>
      <c r="AHG37" s="456"/>
      <c r="AHH37" s="456"/>
      <c r="AHI37" s="456"/>
      <c r="AHJ37" s="456"/>
      <c r="AHK37" s="456"/>
      <c r="AHL37" s="456"/>
      <c r="AHM37" s="456"/>
      <c r="AHN37" s="456"/>
      <c r="AHO37" s="456"/>
      <c r="AHP37" s="456"/>
      <c r="AHQ37" s="456"/>
      <c r="AHR37" s="456"/>
      <c r="AHS37" s="456"/>
      <c r="AHT37" s="456"/>
      <c r="AHU37" s="456"/>
      <c r="AHV37" s="456"/>
      <c r="AHW37" s="456"/>
      <c r="AHX37" s="456"/>
      <c r="AHY37" s="456"/>
      <c r="AHZ37" s="456"/>
      <c r="AIA37" s="456"/>
      <c r="AIB37" s="456"/>
      <c r="AIC37" s="456"/>
      <c r="AID37" s="456"/>
      <c r="AIE37" s="456"/>
      <c r="AIF37" s="456"/>
      <c r="AIG37" s="456"/>
      <c r="AIH37" s="456"/>
      <c r="AII37" s="456"/>
      <c r="AIJ37" s="456"/>
      <c r="AIK37" s="456"/>
      <c r="AIL37" s="456"/>
      <c r="AIM37" s="456"/>
      <c r="AIN37" s="456"/>
      <c r="AIO37" s="456"/>
      <c r="AIP37" s="456"/>
      <c r="AIQ37" s="456"/>
      <c r="AIR37" s="456"/>
      <c r="AIS37" s="456"/>
      <c r="AIT37" s="456"/>
      <c r="AIU37" s="456"/>
      <c r="AIV37" s="456"/>
      <c r="AIW37" s="456"/>
      <c r="AIX37" s="456"/>
      <c r="AIY37" s="456"/>
      <c r="AIZ37" s="456"/>
      <c r="AJA37" s="456"/>
      <c r="AJB37" s="456"/>
      <c r="AJC37" s="456"/>
      <c r="AJD37" s="456"/>
      <c r="AJE37" s="456"/>
      <c r="AJF37" s="456"/>
      <c r="AJG37" s="456"/>
      <c r="AJH37" s="456"/>
      <c r="AJI37" s="456"/>
      <c r="AJJ37" s="456"/>
      <c r="AJK37" s="456"/>
      <c r="AJL37" s="456"/>
      <c r="AJM37" s="456"/>
      <c r="AJN37" s="456"/>
      <c r="AJO37" s="456"/>
      <c r="AJP37" s="456"/>
      <c r="AJQ37" s="456"/>
      <c r="AJR37" s="456"/>
      <c r="AJS37" s="456"/>
      <c r="AJT37" s="456"/>
      <c r="AJU37" s="456"/>
      <c r="AJV37" s="456"/>
      <c r="AJW37" s="456"/>
      <c r="AJX37" s="456"/>
      <c r="AJY37" s="456"/>
      <c r="AJZ37" s="456"/>
      <c r="AKA37" s="456"/>
      <c r="AKB37" s="456"/>
      <c r="AKC37" s="456"/>
      <c r="AKD37" s="456"/>
      <c r="AKE37" s="456"/>
      <c r="AKF37" s="456"/>
      <c r="AKG37" s="456"/>
      <c r="AKH37" s="456"/>
      <c r="AKI37" s="456"/>
      <c r="AKJ37" s="456"/>
      <c r="AKK37" s="456"/>
      <c r="AKL37" s="456"/>
      <c r="AKM37" s="456"/>
      <c r="AKN37" s="456"/>
      <c r="AKO37" s="456"/>
      <c r="AKP37" s="456"/>
      <c r="AKQ37" s="456"/>
      <c r="AKR37" s="456"/>
      <c r="AKS37" s="456"/>
      <c r="AKT37" s="456"/>
      <c r="AKU37" s="456"/>
      <c r="AKV37" s="456"/>
      <c r="AKW37" s="456"/>
      <c r="AKX37" s="456"/>
      <c r="AKY37" s="456"/>
      <c r="AKZ37" s="456"/>
      <c r="ALA37" s="456"/>
      <c r="ALB37" s="456"/>
      <c r="ALC37" s="456"/>
      <c r="ALD37" s="456"/>
      <c r="ALE37" s="456"/>
      <c r="ALF37" s="456"/>
      <c r="ALG37" s="228"/>
      <c r="ALH37" s="228"/>
      <c r="ALI37" s="228"/>
      <c r="ALJ37" s="228"/>
      <c r="ALK37" s="228"/>
      <c r="ALL37" s="228"/>
      <c r="ALM37" s="228"/>
      <c r="ALN37" s="228"/>
      <c r="ALO37" s="228"/>
      <c r="ALP37" s="228"/>
      <c r="ALQ37" s="228"/>
      <c r="ALR37" s="228"/>
      <c r="ALS37" s="228"/>
      <c r="ALT37" s="228"/>
      <c r="ALU37" s="466"/>
      <c r="ALV37" s="466"/>
      <c r="ALW37" s="456"/>
      <c r="ALX37" s="456"/>
      <c r="ALY37" s="456"/>
      <c r="ALZ37" s="456"/>
      <c r="AMA37" s="456"/>
      <c r="AMB37" s="456"/>
      <c r="AMC37" s="456"/>
      <c r="AMD37" s="456"/>
      <c r="AME37" s="456"/>
      <c r="AMF37" s="456"/>
      <c r="AMG37" s="456"/>
      <c r="AMH37" s="456"/>
      <c r="AMI37" s="456"/>
      <c r="AMJ37" s="462"/>
    </row>
    <row r="38" customFormat="false" ht="16.8" hidden="false" customHeight="false" outlineLevel="0" collapsed="false">
      <c r="A38" s="456"/>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KB38" s="456"/>
      <c r="KC38" s="456"/>
      <c r="KD38" s="456"/>
      <c r="KE38" s="456"/>
      <c r="KF38" s="456"/>
      <c r="KG38" s="456"/>
      <c r="KH38" s="456"/>
      <c r="KI38" s="456"/>
      <c r="KJ38" s="456"/>
      <c r="KK38" s="456"/>
      <c r="KL38" s="456"/>
      <c r="KM38" s="456"/>
      <c r="KN38" s="456"/>
      <c r="KO38" s="456"/>
      <c r="KP38" s="456"/>
      <c r="KQ38" s="456"/>
      <c r="KR38" s="456"/>
      <c r="KS38" s="456"/>
      <c r="KT38" s="456"/>
      <c r="KU38" s="456"/>
      <c r="KV38" s="2"/>
      <c r="KW38" s="2"/>
      <c r="KX38" s="2"/>
      <c r="KY38" s="2"/>
      <c r="KZ38" s="2"/>
      <c r="LA38" s="2"/>
      <c r="LB38" s="2"/>
      <c r="LC38" s="2"/>
      <c r="LD38" s="466"/>
      <c r="LE38" s="466"/>
      <c r="LF38" s="456"/>
      <c r="LG38" s="456"/>
      <c r="LH38" s="456"/>
      <c r="LI38" s="456"/>
      <c r="LJ38" s="456"/>
      <c r="LK38" s="456"/>
      <c r="LL38" s="456"/>
      <c r="LM38" s="456"/>
      <c r="LN38" s="456"/>
      <c r="LO38" s="456"/>
      <c r="LP38" s="456"/>
      <c r="LQ38" s="456"/>
      <c r="LR38" s="456"/>
      <c r="LS38" s="456"/>
      <c r="LT38" s="456"/>
      <c r="LU38" s="456"/>
      <c r="LV38" s="456"/>
      <c r="LW38" s="456"/>
      <c r="LX38" s="456"/>
      <c r="LY38" s="456"/>
      <c r="LZ38" s="456"/>
      <c r="MA38" s="456"/>
      <c r="MB38" s="456"/>
      <c r="MC38" s="456"/>
      <c r="MD38" s="456"/>
      <c r="ME38" s="456"/>
      <c r="MF38" s="456"/>
      <c r="MG38" s="456"/>
      <c r="MH38" s="456"/>
      <c r="MI38" s="456"/>
      <c r="MJ38" s="456"/>
      <c r="MK38" s="456"/>
      <c r="ML38" s="456"/>
      <c r="MM38" s="456"/>
      <c r="MN38" s="456"/>
      <c r="MO38" s="456"/>
      <c r="MP38" s="456"/>
      <c r="MQ38" s="456"/>
      <c r="MR38" s="456"/>
      <c r="MS38" s="456"/>
      <c r="MT38" s="456"/>
      <c r="MU38" s="456"/>
      <c r="MV38" s="456"/>
      <c r="MW38" s="456"/>
      <c r="MX38" s="456"/>
      <c r="MY38" s="456"/>
      <c r="MZ38" s="456"/>
      <c r="NA38" s="456"/>
      <c r="NB38" s="456"/>
      <c r="NC38" s="456"/>
      <c r="ND38" s="456"/>
      <c r="NE38" s="456"/>
      <c r="NF38" s="456"/>
      <c r="NG38" s="456"/>
      <c r="NH38" s="456"/>
      <c r="NI38" s="456"/>
      <c r="NJ38" s="5"/>
      <c r="NK38" s="5"/>
      <c r="NL38" s="5"/>
      <c r="NM38" s="5"/>
      <c r="NN38" s="5"/>
      <c r="NO38" s="5"/>
      <c r="NP38" s="5"/>
      <c r="NQ38" s="5"/>
      <c r="NR38" s="5"/>
      <c r="NS38" s="5"/>
      <c r="NT38" s="5"/>
      <c r="XT38" s="467"/>
      <c r="ZK38" s="13"/>
      <c r="ZL38" s="13"/>
      <c r="ZM38" s="6"/>
      <c r="ZN38" s="6"/>
      <c r="ZO38" s="456"/>
      <c r="ZP38" s="456"/>
      <c r="ZQ38" s="456"/>
      <c r="ZR38" s="456"/>
      <c r="ZS38" s="456"/>
      <c r="ZT38" s="456"/>
      <c r="ZU38" s="456"/>
      <c r="ZV38" s="456"/>
      <c r="ZW38" s="456"/>
      <c r="ZX38" s="456"/>
      <c r="ZY38" s="456"/>
      <c r="ZZ38" s="456"/>
      <c r="AAA38" s="456"/>
      <c r="AAB38" s="456"/>
      <c r="AAC38" s="456"/>
      <c r="AAD38" s="456"/>
      <c r="AAE38" s="456"/>
      <c r="AAF38" s="456"/>
      <c r="AAG38" s="456"/>
      <c r="AAH38" s="456"/>
      <c r="AAI38" s="456"/>
      <c r="AAJ38" s="456"/>
      <c r="AAK38" s="456"/>
      <c r="AAL38" s="456"/>
      <c r="AAM38" s="456"/>
      <c r="AAN38" s="456"/>
      <c r="AAO38" s="456"/>
      <c r="AAP38" s="456"/>
      <c r="AAQ38" s="456"/>
      <c r="AAR38" s="456"/>
      <c r="AAS38" s="456"/>
      <c r="AAT38" s="456"/>
      <c r="AAU38" s="456"/>
      <c r="AAV38" s="456"/>
      <c r="AAW38" s="456"/>
      <c r="AAX38" s="456"/>
      <c r="AAY38" s="456"/>
      <c r="AAZ38" s="456"/>
      <c r="ABA38" s="456"/>
      <c r="ABB38" s="456"/>
      <c r="ABC38" s="456"/>
      <c r="ABD38" s="456"/>
      <c r="ABE38" s="456"/>
      <c r="ABF38" s="456"/>
      <c r="ABG38" s="456"/>
      <c r="ABH38" s="456"/>
      <c r="ABI38" s="456"/>
      <c r="ABJ38" s="456"/>
      <c r="ABK38" s="456"/>
      <c r="ABL38" s="456"/>
      <c r="ABM38" s="456"/>
      <c r="ABN38" s="456"/>
      <c r="ABO38" s="456"/>
      <c r="ABP38" s="456"/>
      <c r="ABQ38" s="456"/>
      <c r="ABR38" s="456"/>
      <c r="ABS38" s="456"/>
      <c r="ABT38" s="456"/>
      <c r="ABU38" s="456"/>
      <c r="ABV38" s="456"/>
      <c r="ABW38" s="456"/>
      <c r="ABX38" s="456"/>
      <c r="ABY38" s="456"/>
      <c r="ABZ38" s="456"/>
      <c r="ACA38" s="456"/>
      <c r="ACB38" s="456"/>
      <c r="ACC38" s="456"/>
      <c r="ACD38" s="456"/>
      <c r="ACE38" s="456"/>
      <c r="ACF38" s="456"/>
      <c r="ACG38" s="456"/>
      <c r="ACH38" s="456"/>
      <c r="ADK38" s="456"/>
      <c r="ADL38" s="456"/>
      <c r="ADM38" s="456"/>
      <c r="ADN38" s="456"/>
      <c r="ADO38" s="456"/>
      <c r="ADP38" s="456"/>
      <c r="ADQ38" s="456"/>
      <c r="ADR38" s="456"/>
      <c r="ADS38" s="456"/>
      <c r="ADT38" s="456"/>
      <c r="ADU38" s="456"/>
      <c r="ADV38" s="456"/>
      <c r="ADW38" s="456"/>
      <c r="ADX38" s="456"/>
      <c r="ADY38" s="456"/>
      <c r="ADZ38" s="456"/>
      <c r="AEA38" s="456"/>
      <c r="AEB38" s="456"/>
      <c r="AEC38" s="456"/>
      <c r="AED38" s="456"/>
      <c r="AEE38" s="456"/>
      <c r="AEF38" s="456"/>
      <c r="AEG38" s="456"/>
      <c r="AEH38" s="456"/>
      <c r="AEI38" s="456"/>
      <c r="AEJ38" s="456"/>
      <c r="AEK38" s="456"/>
      <c r="AEL38" s="456"/>
      <c r="AEM38" s="456"/>
      <c r="AEN38" s="456"/>
      <c r="AEO38" s="456"/>
      <c r="AEY38" s="458"/>
      <c r="AEZ38" s="458"/>
      <c r="AFA38" s="458"/>
      <c r="AFB38" s="458"/>
      <c r="AFC38" s="456"/>
      <c r="AFD38" s="456"/>
      <c r="AFE38" s="456"/>
      <c r="AFF38" s="456"/>
      <c r="AFG38" s="456"/>
      <c r="AFH38" s="456"/>
      <c r="AFI38" s="456"/>
      <c r="AFJ38" s="456"/>
      <c r="AFK38" s="456"/>
      <c r="AFL38" s="456"/>
      <c r="AFM38" s="456"/>
      <c r="AFN38" s="456"/>
      <c r="AFO38" s="456"/>
      <c r="AFP38" s="456"/>
      <c r="AFQ38" s="456"/>
      <c r="AFR38" s="456"/>
      <c r="AFS38" s="456"/>
      <c r="AFT38" s="456"/>
      <c r="AFU38" s="456"/>
      <c r="AFV38" s="456"/>
      <c r="AFW38" s="456"/>
      <c r="AFX38" s="456"/>
      <c r="AFY38" s="456"/>
      <c r="AFZ38" s="456"/>
      <c r="AGA38" s="456"/>
      <c r="AGB38" s="456"/>
      <c r="AGC38" s="456"/>
      <c r="AGD38" s="456"/>
      <c r="AGE38" s="456"/>
      <c r="AGF38" s="456"/>
      <c r="AGG38" s="456"/>
      <c r="AGH38" s="456"/>
      <c r="AGI38" s="456"/>
      <c r="AGJ38" s="456"/>
      <c r="AGK38" s="456"/>
      <c r="AGL38" s="456"/>
      <c r="AGM38" s="456"/>
      <c r="AGN38" s="456"/>
      <c r="AGO38" s="456"/>
      <c r="AGP38" s="456"/>
      <c r="AGQ38" s="456"/>
      <c r="AGR38" s="456"/>
      <c r="AGS38" s="456"/>
      <c r="AGT38" s="456"/>
      <c r="AGU38" s="456"/>
      <c r="AGV38" s="456"/>
      <c r="AGW38" s="456"/>
      <c r="AGX38" s="456"/>
      <c r="AGY38" s="456"/>
      <c r="AGZ38" s="456"/>
      <c r="AHA38" s="456"/>
      <c r="AHB38" s="456"/>
      <c r="AHC38" s="456"/>
      <c r="AHD38" s="456"/>
      <c r="AHE38" s="456"/>
      <c r="AHF38" s="456"/>
      <c r="AHG38" s="456"/>
      <c r="AHH38" s="456"/>
      <c r="AHI38" s="456"/>
      <c r="AHJ38" s="456"/>
      <c r="AHK38" s="456"/>
      <c r="AHL38" s="456"/>
      <c r="AHM38" s="456"/>
      <c r="AHN38" s="456"/>
      <c r="AHO38" s="456"/>
      <c r="AHP38" s="456"/>
      <c r="AHQ38" s="456"/>
      <c r="AHR38" s="456"/>
      <c r="AHS38" s="456"/>
      <c r="AHT38" s="456"/>
      <c r="AHU38" s="456"/>
      <c r="AHV38" s="456"/>
      <c r="AHW38" s="456"/>
      <c r="AHX38" s="456"/>
      <c r="AHY38" s="456"/>
      <c r="AHZ38" s="456"/>
      <c r="AIA38" s="456"/>
      <c r="AIB38" s="456"/>
      <c r="AIC38" s="456"/>
      <c r="AID38" s="456"/>
      <c r="AIE38" s="456"/>
      <c r="AIF38" s="456"/>
      <c r="AIG38" s="456"/>
      <c r="AIH38" s="456"/>
      <c r="AII38" s="456"/>
      <c r="AIJ38" s="456"/>
      <c r="AIK38" s="456"/>
      <c r="AIL38" s="456"/>
      <c r="AIM38" s="456"/>
      <c r="AIN38" s="456"/>
      <c r="AIO38" s="456"/>
      <c r="AIP38" s="456"/>
      <c r="AIQ38" s="456"/>
      <c r="AIR38" s="456"/>
      <c r="AIS38" s="456"/>
      <c r="AIT38" s="456"/>
      <c r="AIU38" s="456"/>
      <c r="AIV38" s="456"/>
      <c r="AIW38" s="456"/>
      <c r="AIX38" s="456"/>
      <c r="AIY38" s="456"/>
      <c r="AIZ38" s="456"/>
      <c r="AJA38" s="456"/>
      <c r="AJB38" s="456"/>
      <c r="AJC38" s="456"/>
      <c r="AJD38" s="456"/>
      <c r="AJE38" s="456"/>
      <c r="AJF38" s="456"/>
      <c r="AJG38" s="456"/>
      <c r="AJH38" s="456"/>
      <c r="AJI38" s="456"/>
      <c r="AJJ38" s="456"/>
      <c r="AJK38" s="456"/>
      <c r="AJL38" s="456"/>
      <c r="AJM38" s="456"/>
      <c r="AJN38" s="456"/>
      <c r="AJO38" s="456"/>
      <c r="AJP38" s="456"/>
      <c r="AJQ38" s="456"/>
      <c r="AJR38" s="456"/>
      <c r="AJS38" s="456"/>
      <c r="AJT38" s="456"/>
      <c r="AJU38" s="456"/>
      <c r="AJV38" s="456"/>
      <c r="AJW38" s="456"/>
      <c r="AJX38" s="456"/>
      <c r="AJY38" s="456"/>
      <c r="AJZ38" s="456"/>
      <c r="AKA38" s="456"/>
      <c r="AKB38" s="456"/>
      <c r="AKC38" s="456"/>
      <c r="AKD38" s="456"/>
      <c r="AKE38" s="456"/>
      <c r="AKF38" s="456"/>
      <c r="AKG38" s="456"/>
      <c r="AKH38" s="456"/>
      <c r="AKI38" s="456"/>
      <c r="AKJ38" s="456"/>
      <c r="AKK38" s="456"/>
      <c r="AKL38" s="456"/>
      <c r="AKM38" s="456"/>
      <c r="AKN38" s="456"/>
      <c r="AKO38" s="456"/>
      <c r="AKP38" s="456"/>
      <c r="AKQ38" s="456"/>
      <c r="AKR38" s="456"/>
      <c r="AKS38" s="456"/>
      <c r="AKT38" s="456"/>
      <c r="AKU38" s="456"/>
      <c r="AKV38" s="456"/>
      <c r="AKW38" s="456"/>
      <c r="AKX38" s="456"/>
      <c r="AKY38" s="456"/>
      <c r="AKZ38" s="456"/>
      <c r="ALA38" s="456"/>
      <c r="ALB38" s="456"/>
      <c r="ALC38" s="456"/>
      <c r="ALD38" s="456"/>
      <c r="ALE38" s="456"/>
      <c r="ALF38" s="456"/>
      <c r="ALG38" s="228"/>
      <c r="ALH38" s="228"/>
      <c r="ALI38" s="228"/>
      <c r="ALJ38" s="228"/>
      <c r="ALK38" s="228"/>
      <c r="ALL38" s="228"/>
      <c r="ALM38" s="228"/>
      <c r="ALN38" s="228"/>
      <c r="ALO38" s="228"/>
      <c r="ALP38" s="228"/>
      <c r="ALQ38" s="228"/>
      <c r="ALR38" s="228"/>
      <c r="ALS38" s="228"/>
      <c r="ALT38" s="228"/>
      <c r="ALU38" s="466"/>
      <c r="ALV38" s="466"/>
      <c r="ALW38" s="456"/>
      <c r="ALX38" s="456"/>
      <c r="ALY38" s="456"/>
      <c r="ALZ38" s="456"/>
      <c r="AMA38" s="456"/>
      <c r="AMB38" s="456"/>
      <c r="AMC38" s="456"/>
      <c r="AMD38" s="456"/>
      <c r="AME38" s="456"/>
      <c r="AMF38" s="456"/>
      <c r="AMG38" s="456"/>
      <c r="AMH38" s="456"/>
      <c r="AMI38" s="456"/>
      <c r="AMJ38" s="462"/>
    </row>
  </sheetData>
  <mergeCells count="1777">
    <mergeCell ref="A1:B1"/>
    <mergeCell ref="C1:K1"/>
    <mergeCell ref="L1:Y1"/>
    <mergeCell ref="Z1:AP1"/>
    <mergeCell ref="AQ1:AW1"/>
    <mergeCell ref="AX1:BG1"/>
    <mergeCell ref="BH1:CE1"/>
    <mergeCell ref="CF1:DC1"/>
    <mergeCell ref="DD1:EA1"/>
    <mergeCell ref="EB1:EY1"/>
    <mergeCell ref="EZ1:FM1"/>
    <mergeCell ref="FN1:GW1"/>
    <mergeCell ref="GX1:HK1"/>
    <mergeCell ref="HL1:HQ1"/>
    <mergeCell ref="HR1:IG1"/>
    <mergeCell ref="IH1:JE1"/>
    <mergeCell ref="JF1:KA1"/>
    <mergeCell ref="KB1:KU1"/>
    <mergeCell ref="KV1:LC1"/>
    <mergeCell ref="LD1:MA1"/>
    <mergeCell ref="MB1:NI1"/>
    <mergeCell ref="NJ1:NT1"/>
    <mergeCell ref="NU1:OJ1"/>
    <mergeCell ref="OK1:OX1"/>
    <mergeCell ref="OY1:PP1"/>
    <mergeCell ref="PQ1:QD1"/>
    <mergeCell ref="QE1:QP1"/>
    <mergeCell ref="QQ1:RF1"/>
    <mergeCell ref="RG1:RZ1"/>
    <mergeCell ref="SA1:SN1"/>
    <mergeCell ref="SS1:UV1"/>
    <mergeCell ref="UW1:XB1"/>
    <mergeCell ref="XC1:ZJ1"/>
    <mergeCell ref="ZK1:ZN1"/>
    <mergeCell ref="ZO1:ZR1"/>
    <mergeCell ref="ZS1:AAV1"/>
    <mergeCell ref="AAW1:ABG1"/>
    <mergeCell ref="ABH1:ABS1"/>
    <mergeCell ref="ABT1:ABV1"/>
    <mergeCell ref="ABW1:ACH1"/>
    <mergeCell ref="ACI1:ADJ1"/>
    <mergeCell ref="ADK1:ADP1"/>
    <mergeCell ref="ADQ1:ADS1"/>
    <mergeCell ref="ADT1:ADV1"/>
    <mergeCell ref="ADW1:AEF1"/>
    <mergeCell ref="AEG1:AEI1"/>
    <mergeCell ref="AEJ1:AEM1"/>
    <mergeCell ref="AEN1:AEO1"/>
    <mergeCell ref="AEP1:AEX1"/>
    <mergeCell ref="AEY1:AFB1"/>
    <mergeCell ref="AFC1:AFJ1"/>
    <mergeCell ref="AFK1:AFS1"/>
    <mergeCell ref="AFT1:AFX1"/>
    <mergeCell ref="AFY1:AGL1"/>
    <mergeCell ref="AGM1:AGR1"/>
    <mergeCell ref="AGS1:AHM1"/>
    <mergeCell ref="AHN1:AIK1"/>
    <mergeCell ref="AIL1:AIW1"/>
    <mergeCell ref="AIX1:AKA1"/>
    <mergeCell ref="AKB1:AKC1"/>
    <mergeCell ref="AKD1:AKH1"/>
    <mergeCell ref="AKI1:AKJ1"/>
    <mergeCell ref="AKK1:AKP1"/>
    <mergeCell ref="AKQ1:AKT1"/>
    <mergeCell ref="AKU1:ALF1"/>
    <mergeCell ref="ALG1:ALT1"/>
    <mergeCell ref="A2:B5"/>
    <mergeCell ref="C2:D4"/>
    <mergeCell ref="E2:E5"/>
    <mergeCell ref="F2:G4"/>
    <mergeCell ref="H2:H5"/>
    <mergeCell ref="I2:J4"/>
    <mergeCell ref="K2:K5"/>
    <mergeCell ref="L2:Q2"/>
    <mergeCell ref="R2:W2"/>
    <mergeCell ref="X2:Y2"/>
    <mergeCell ref="Z2:AA3"/>
    <mergeCell ref="AB2:AE3"/>
    <mergeCell ref="AF2:AF5"/>
    <mergeCell ref="AG2:AJ3"/>
    <mergeCell ref="AK2:AL3"/>
    <mergeCell ref="AM2:AM5"/>
    <mergeCell ref="AN2:AO3"/>
    <mergeCell ref="AP2:AP5"/>
    <mergeCell ref="AQ2:AV2"/>
    <mergeCell ref="AW2:AW5"/>
    <mergeCell ref="AX2:BG2"/>
    <mergeCell ref="BH2:BS2"/>
    <mergeCell ref="BT2:CE2"/>
    <mergeCell ref="CF2:CQ2"/>
    <mergeCell ref="CR2:DC2"/>
    <mergeCell ref="DD2:DO2"/>
    <mergeCell ref="DP2:EA2"/>
    <mergeCell ref="EB2:EM2"/>
    <mergeCell ref="EN2:EY2"/>
    <mergeCell ref="EZ2:FA4"/>
    <mergeCell ref="FB2:FC4"/>
    <mergeCell ref="FD2:FE4"/>
    <mergeCell ref="FF2:FG4"/>
    <mergeCell ref="FH2:FI4"/>
    <mergeCell ref="FJ2:FK4"/>
    <mergeCell ref="FL2:FM4"/>
    <mergeCell ref="FN2:FQ3"/>
    <mergeCell ref="FR2:GG3"/>
    <mergeCell ref="GH2:GW3"/>
    <mergeCell ref="GX2:GY4"/>
    <mergeCell ref="GZ2:HA4"/>
    <mergeCell ref="HB2:HC4"/>
    <mergeCell ref="HD2:HG4"/>
    <mergeCell ref="HH2:HK4"/>
    <mergeCell ref="HL2:HM4"/>
    <mergeCell ref="HN2:HO4"/>
    <mergeCell ref="HP2:HP5"/>
    <mergeCell ref="HQ2:HQ5"/>
    <mergeCell ref="HR2:HS3"/>
    <mergeCell ref="HT2:HU3"/>
    <mergeCell ref="HV2:HW3"/>
    <mergeCell ref="HX2:HY3"/>
    <mergeCell ref="HZ2:IA3"/>
    <mergeCell ref="IB2:IC3"/>
    <mergeCell ref="ID2:IE3"/>
    <mergeCell ref="IF2:IG3"/>
    <mergeCell ref="IH2:IM3"/>
    <mergeCell ref="IN2:IS3"/>
    <mergeCell ref="IT2:IY3"/>
    <mergeCell ref="IZ2:JE3"/>
    <mergeCell ref="JF2:JP2"/>
    <mergeCell ref="JQ2:KA2"/>
    <mergeCell ref="KB2:KE3"/>
    <mergeCell ref="KF2:KU2"/>
    <mergeCell ref="KV2:KW4"/>
    <mergeCell ref="KX2:LC2"/>
    <mergeCell ref="LD2:LU2"/>
    <mergeCell ref="LV2:MA2"/>
    <mergeCell ref="MB2:NI2"/>
    <mergeCell ref="NJ2:NK4"/>
    <mergeCell ref="NL2:NQ2"/>
    <mergeCell ref="NR2:NS2"/>
    <mergeCell ref="NT2:NT5"/>
    <mergeCell ref="NU2:NV2"/>
    <mergeCell ref="NW2:OD2"/>
    <mergeCell ref="OE2:OJ2"/>
    <mergeCell ref="OK2:OL2"/>
    <mergeCell ref="OM2:OX2"/>
    <mergeCell ref="OY2:OZ4"/>
    <mergeCell ref="PA2:PB4"/>
    <mergeCell ref="PC2:PD4"/>
    <mergeCell ref="PE2:PF4"/>
    <mergeCell ref="PG2:PH4"/>
    <mergeCell ref="PI2:PJ4"/>
    <mergeCell ref="PK2:PL4"/>
    <mergeCell ref="PM2:PN4"/>
    <mergeCell ref="PO2:PP4"/>
    <mergeCell ref="PQ2:PR4"/>
    <mergeCell ref="PS2:PT4"/>
    <mergeCell ref="PU2:PV4"/>
    <mergeCell ref="PW2:PX4"/>
    <mergeCell ref="PY2:PZ4"/>
    <mergeCell ref="QA2:QB4"/>
    <mergeCell ref="QC2:QD4"/>
    <mergeCell ref="QE2:QJ2"/>
    <mergeCell ref="QK2:QL3"/>
    <mergeCell ref="QM2:QN3"/>
    <mergeCell ref="QO2:QP3"/>
    <mergeCell ref="QQ2:QR4"/>
    <mergeCell ref="QS2:QT4"/>
    <mergeCell ref="QU2:QV4"/>
    <mergeCell ref="QW2:QX4"/>
    <mergeCell ref="QY2:QZ4"/>
    <mergeCell ref="RA2:RB4"/>
    <mergeCell ref="RC2:RD4"/>
    <mergeCell ref="RE2:RF4"/>
    <mergeCell ref="RG2:RH4"/>
    <mergeCell ref="RI2:RJ4"/>
    <mergeCell ref="RK2:RL4"/>
    <mergeCell ref="RM2:RN4"/>
    <mergeCell ref="RO2:RP4"/>
    <mergeCell ref="RQ2:RR4"/>
    <mergeCell ref="RS2:RT4"/>
    <mergeCell ref="RU2:RV4"/>
    <mergeCell ref="RW2:RX4"/>
    <mergeCell ref="RY2:RZ4"/>
    <mergeCell ref="SA2:SJ2"/>
    <mergeCell ref="SK2:SN4"/>
    <mergeCell ref="SO2:SR4"/>
    <mergeCell ref="SS2:TT2"/>
    <mergeCell ref="TU2:UV2"/>
    <mergeCell ref="UW2:VY2"/>
    <mergeCell ref="VZ2:XB2"/>
    <mergeCell ref="XC2:YE2"/>
    <mergeCell ref="YG2:ZJ2"/>
    <mergeCell ref="ZK2:ZL4"/>
    <mergeCell ref="ZM2:ZN4"/>
    <mergeCell ref="ZO2:ZR2"/>
    <mergeCell ref="ZS2:AAQ2"/>
    <mergeCell ref="AAR2:AAU4"/>
    <mergeCell ref="AAV2:AAV5"/>
    <mergeCell ref="AAW2:AAX3"/>
    <mergeCell ref="AAY2:ABC2"/>
    <mergeCell ref="ABD2:ABG2"/>
    <mergeCell ref="ABH2:ABS2"/>
    <mergeCell ref="ABT2:ABV2"/>
    <mergeCell ref="ABW2:ABZ2"/>
    <mergeCell ref="ACA2:ACD2"/>
    <mergeCell ref="ACE2:ACH2"/>
    <mergeCell ref="ACI2:ACL2"/>
    <mergeCell ref="ACM2:ACP2"/>
    <mergeCell ref="ACQ2:ACT2"/>
    <mergeCell ref="ACU2:ACX2"/>
    <mergeCell ref="ACY2:ADB2"/>
    <mergeCell ref="ADC2:ADF2"/>
    <mergeCell ref="ADG2:ADJ2"/>
    <mergeCell ref="ADK2:ADM2"/>
    <mergeCell ref="ADN2:ADP2"/>
    <mergeCell ref="ADQ2:ADS2"/>
    <mergeCell ref="ADT2:ADV2"/>
    <mergeCell ref="ADW2:AEF2"/>
    <mergeCell ref="AEG2:AEI4"/>
    <mergeCell ref="AEJ2:AEK4"/>
    <mergeCell ref="AEL2:AEM4"/>
    <mergeCell ref="AEN2:AEO4"/>
    <mergeCell ref="AEP2:AER4"/>
    <mergeCell ref="AES2:AEU4"/>
    <mergeCell ref="AEV2:AEX4"/>
    <mergeCell ref="AEY2:AEZ3"/>
    <mergeCell ref="AFA2:AFB3"/>
    <mergeCell ref="AFC2:AFD2"/>
    <mergeCell ref="AFE2:AFF2"/>
    <mergeCell ref="AFG2:AFJ2"/>
    <mergeCell ref="AFK2:AFM2"/>
    <mergeCell ref="AFN2:AFP2"/>
    <mergeCell ref="AFQ2:AFS2"/>
    <mergeCell ref="AFT2:AFU3"/>
    <mergeCell ref="AFV2:AFW3"/>
    <mergeCell ref="AFX2:AFX5"/>
    <mergeCell ref="AFY2:AGD2"/>
    <mergeCell ref="AGE2:AGL2"/>
    <mergeCell ref="AGM2:AGM5"/>
    <mergeCell ref="AGN2:AGO3"/>
    <mergeCell ref="AGP2:AGQ3"/>
    <mergeCell ref="AGR2:AGR5"/>
    <mergeCell ref="AGS2:AGT2"/>
    <mergeCell ref="AGU2:AGY2"/>
    <mergeCell ref="AGZ2:AHM2"/>
    <mergeCell ref="AHN2:AIG2"/>
    <mergeCell ref="AIH2:AII3"/>
    <mergeCell ref="AIJ2:AIK3"/>
    <mergeCell ref="AIL2:AIO3"/>
    <mergeCell ref="AIP2:AIS3"/>
    <mergeCell ref="AIT2:AIW3"/>
    <mergeCell ref="AIX2:AJA2"/>
    <mergeCell ref="AJB2:AKA2"/>
    <mergeCell ref="AKB2:AKC3"/>
    <mergeCell ref="AKD2:AKD5"/>
    <mergeCell ref="AKE2:AKE5"/>
    <mergeCell ref="AKF2:AKF5"/>
    <mergeCell ref="AKG2:AKG5"/>
    <mergeCell ref="AKH2:AKH5"/>
    <mergeCell ref="AKI2:AKJ3"/>
    <mergeCell ref="AKK2:AKL3"/>
    <mergeCell ref="AKM2:AKN3"/>
    <mergeCell ref="AKO2:AKP3"/>
    <mergeCell ref="AKQ2:AKR3"/>
    <mergeCell ref="AKS2:AKT3"/>
    <mergeCell ref="AKU2:AKV3"/>
    <mergeCell ref="AKW2:AKX3"/>
    <mergeCell ref="AKY2:AKZ3"/>
    <mergeCell ref="ALA2:ALB3"/>
    <mergeCell ref="ALC2:ALD3"/>
    <mergeCell ref="ALE2:ALF3"/>
    <mergeCell ref="ALG2:ALT2"/>
    <mergeCell ref="ALU2:AMJ2"/>
    <mergeCell ref="L3:M4"/>
    <mergeCell ref="N3:O4"/>
    <mergeCell ref="P3:Q4"/>
    <mergeCell ref="R3:S4"/>
    <mergeCell ref="T3:U4"/>
    <mergeCell ref="V3:W4"/>
    <mergeCell ref="X3:X5"/>
    <mergeCell ref="Y3:Y5"/>
    <mergeCell ref="AQ3:AR4"/>
    <mergeCell ref="AS3:AT4"/>
    <mergeCell ref="AU3:AV4"/>
    <mergeCell ref="AX3:AY4"/>
    <mergeCell ref="AZ3:BA4"/>
    <mergeCell ref="BB3:BC4"/>
    <mergeCell ref="BD3:BE4"/>
    <mergeCell ref="BF3:BG4"/>
    <mergeCell ref="BH3:BI4"/>
    <mergeCell ref="BJ3:BK4"/>
    <mergeCell ref="BL3:BM4"/>
    <mergeCell ref="BN3:BO4"/>
    <mergeCell ref="BP3:BQ4"/>
    <mergeCell ref="BR3:BS4"/>
    <mergeCell ref="BT3:BU4"/>
    <mergeCell ref="BV3:BW4"/>
    <mergeCell ref="BX3:BY4"/>
    <mergeCell ref="BZ3:CA4"/>
    <mergeCell ref="CB3:CC4"/>
    <mergeCell ref="CD3:CE4"/>
    <mergeCell ref="CF3:CG4"/>
    <mergeCell ref="CH3:CI4"/>
    <mergeCell ref="CJ3:CK4"/>
    <mergeCell ref="CL3:CM4"/>
    <mergeCell ref="CN3:CO4"/>
    <mergeCell ref="CP3:CQ4"/>
    <mergeCell ref="CR3:CS4"/>
    <mergeCell ref="CT3:CU4"/>
    <mergeCell ref="CV3:CW4"/>
    <mergeCell ref="CX3:CY4"/>
    <mergeCell ref="CZ3:DA4"/>
    <mergeCell ref="DB3:DC4"/>
    <mergeCell ref="DD3:DE4"/>
    <mergeCell ref="DF3:DG4"/>
    <mergeCell ref="DH3:DI4"/>
    <mergeCell ref="DJ3:DK4"/>
    <mergeCell ref="DL3:DM4"/>
    <mergeCell ref="DN3:DO4"/>
    <mergeCell ref="DP3:DQ4"/>
    <mergeCell ref="DR3:DS4"/>
    <mergeCell ref="DT3:DU4"/>
    <mergeCell ref="DV3:DW4"/>
    <mergeCell ref="DX3:DY4"/>
    <mergeCell ref="DZ3:EA4"/>
    <mergeCell ref="EB3:EC4"/>
    <mergeCell ref="ED3:EE4"/>
    <mergeCell ref="EF3:EG4"/>
    <mergeCell ref="EH3:EI4"/>
    <mergeCell ref="EJ3:EK4"/>
    <mergeCell ref="EL3:EM4"/>
    <mergeCell ref="EN3:EO4"/>
    <mergeCell ref="EP3:EQ4"/>
    <mergeCell ref="ER3:ES4"/>
    <mergeCell ref="ET3:EU4"/>
    <mergeCell ref="EV3:EW4"/>
    <mergeCell ref="EX3:EY4"/>
    <mergeCell ref="JF3:JF5"/>
    <mergeCell ref="JG3:JM4"/>
    <mergeCell ref="JN3:JN5"/>
    <mergeCell ref="JO3:JO5"/>
    <mergeCell ref="JP3:JP5"/>
    <mergeCell ref="JQ3:JQ5"/>
    <mergeCell ref="JR3:JX4"/>
    <mergeCell ref="JY3:JY5"/>
    <mergeCell ref="JZ3:JZ5"/>
    <mergeCell ref="KA3:KA5"/>
    <mergeCell ref="KF3:KF5"/>
    <mergeCell ref="KH3:KH5"/>
    <mergeCell ref="KJ3:KJ5"/>
    <mergeCell ref="KL3:KL5"/>
    <mergeCell ref="KN3:KN5"/>
    <mergeCell ref="KP3:KP5"/>
    <mergeCell ref="KR3:KR5"/>
    <mergeCell ref="KT3:KT5"/>
    <mergeCell ref="KX3:KY4"/>
    <mergeCell ref="KZ3:LA4"/>
    <mergeCell ref="LB3:LC4"/>
    <mergeCell ref="LD3:LE4"/>
    <mergeCell ref="LF3:LG4"/>
    <mergeCell ref="LH3:LI4"/>
    <mergeCell ref="LJ3:LK4"/>
    <mergeCell ref="LL3:LM4"/>
    <mergeCell ref="LN3:LO4"/>
    <mergeCell ref="LP3:LQ4"/>
    <mergeCell ref="LR3:LS4"/>
    <mergeCell ref="LT3:LU4"/>
    <mergeCell ref="LV3:LW4"/>
    <mergeCell ref="LX3:LY4"/>
    <mergeCell ref="LZ3:MA4"/>
    <mergeCell ref="MB3:MC4"/>
    <mergeCell ref="MD3:ME4"/>
    <mergeCell ref="MF3:MG4"/>
    <mergeCell ref="MH3:MI4"/>
    <mergeCell ref="MJ3:MK4"/>
    <mergeCell ref="ML3:MM4"/>
    <mergeCell ref="MN3:MO4"/>
    <mergeCell ref="MP3:MQ4"/>
    <mergeCell ref="MR3:MS4"/>
    <mergeCell ref="MT3:MU4"/>
    <mergeCell ref="MV3:MW4"/>
    <mergeCell ref="MX3:MY4"/>
    <mergeCell ref="MZ3:NA4"/>
    <mergeCell ref="NB3:NC4"/>
    <mergeCell ref="ND3:NE4"/>
    <mergeCell ref="NF3:NG4"/>
    <mergeCell ref="NH3:NI4"/>
    <mergeCell ref="NL3:NM4"/>
    <mergeCell ref="NN3:NO4"/>
    <mergeCell ref="NP3:NQ4"/>
    <mergeCell ref="NR3:NS4"/>
    <mergeCell ref="NU3:NU5"/>
    <mergeCell ref="NV3:NV5"/>
    <mergeCell ref="NW3:NX4"/>
    <mergeCell ref="NY3:NZ4"/>
    <mergeCell ref="OA3:OB4"/>
    <mergeCell ref="OC3:OD4"/>
    <mergeCell ref="OE3:OF4"/>
    <mergeCell ref="OG3:OH4"/>
    <mergeCell ref="OI3:OJ4"/>
    <mergeCell ref="OK3:OL4"/>
    <mergeCell ref="OM3:ON4"/>
    <mergeCell ref="OO3:OP4"/>
    <mergeCell ref="OQ3:OR4"/>
    <mergeCell ref="OS3:OT4"/>
    <mergeCell ref="OU3:OV4"/>
    <mergeCell ref="OW3:OX4"/>
    <mergeCell ref="QE3:QF3"/>
    <mergeCell ref="QG3:QH3"/>
    <mergeCell ref="QI3:QJ3"/>
    <mergeCell ref="SA3:SE3"/>
    <mergeCell ref="SF3:SJ3"/>
    <mergeCell ref="SS3:TJ3"/>
    <mergeCell ref="TK3:TT3"/>
    <mergeCell ref="TU3:UL3"/>
    <mergeCell ref="UM3:UV3"/>
    <mergeCell ref="UW3:VV3"/>
    <mergeCell ref="VW3:VY3"/>
    <mergeCell ref="VZ3:WY3"/>
    <mergeCell ref="WZ3:XB3"/>
    <mergeCell ref="XC3:XV3"/>
    <mergeCell ref="XW3:YF3"/>
    <mergeCell ref="YG3:YZ3"/>
    <mergeCell ref="ZA3:ZJ3"/>
    <mergeCell ref="ZO3:ZO4"/>
    <mergeCell ref="ZQ3:ZQ4"/>
    <mergeCell ref="ZS3:ZS5"/>
    <mergeCell ref="ZT3:ZW4"/>
    <mergeCell ref="ZX3:AAA4"/>
    <mergeCell ref="AAB3:AAE4"/>
    <mergeCell ref="AAF3:AAI4"/>
    <mergeCell ref="AAJ3:AAM4"/>
    <mergeCell ref="AAN3:AAQ4"/>
    <mergeCell ref="AAY3:AAZ3"/>
    <mergeCell ref="ABA3:ABB3"/>
    <mergeCell ref="ABC3:ABC5"/>
    <mergeCell ref="ABD3:ABE3"/>
    <mergeCell ref="ABF3:ABG3"/>
    <mergeCell ref="ABH3:ABI3"/>
    <mergeCell ref="ABJ3:ABK3"/>
    <mergeCell ref="ABL3:ABM3"/>
    <mergeCell ref="ABN3:ABO3"/>
    <mergeCell ref="ABP3:ABQ3"/>
    <mergeCell ref="ABR3:ABS3"/>
    <mergeCell ref="ABT3:ABT5"/>
    <mergeCell ref="ABU3:ABU5"/>
    <mergeCell ref="ABV3:ABV5"/>
    <mergeCell ref="ABW3:ABW4"/>
    <mergeCell ref="ABY3:ABY4"/>
    <mergeCell ref="ACA3:ACA4"/>
    <mergeCell ref="ACC3:ACC4"/>
    <mergeCell ref="ACE3:ACE4"/>
    <mergeCell ref="ACG3:ACG4"/>
    <mergeCell ref="ACI3:ACI4"/>
    <mergeCell ref="ACK3:ACK4"/>
    <mergeCell ref="ACM3:ACM4"/>
    <mergeCell ref="ACO3:ACO4"/>
    <mergeCell ref="ACQ3:ACQ4"/>
    <mergeCell ref="ACS3:ACS4"/>
    <mergeCell ref="ACU3:ACU4"/>
    <mergeCell ref="ACW3:ACW4"/>
    <mergeCell ref="ACY3:ACY4"/>
    <mergeCell ref="ADA3:ADA4"/>
    <mergeCell ref="ADC3:ADC4"/>
    <mergeCell ref="ADE3:ADE4"/>
    <mergeCell ref="ADG3:ADG4"/>
    <mergeCell ref="ADI3:ADI4"/>
    <mergeCell ref="ADK3:ADK5"/>
    <mergeCell ref="ADL3:ADL5"/>
    <mergeCell ref="ADM3:ADM5"/>
    <mergeCell ref="ADN3:ADN5"/>
    <mergeCell ref="ADO3:ADO5"/>
    <mergeCell ref="ADP3:ADP5"/>
    <mergeCell ref="ADQ3:ADQ5"/>
    <mergeCell ref="ADR3:ADR5"/>
    <mergeCell ref="ADS3:ADS5"/>
    <mergeCell ref="ADT3:ADT5"/>
    <mergeCell ref="ADU3:ADU5"/>
    <mergeCell ref="ADV3:ADV5"/>
    <mergeCell ref="ADW3:ADX4"/>
    <mergeCell ref="ADY3:ADZ4"/>
    <mergeCell ref="AEA3:AEB4"/>
    <mergeCell ref="AEC3:AED4"/>
    <mergeCell ref="AEE3:AEF4"/>
    <mergeCell ref="AFC3:AFD3"/>
    <mergeCell ref="AFE3:AFF3"/>
    <mergeCell ref="AFG3:AFH3"/>
    <mergeCell ref="AFI3:AFJ3"/>
    <mergeCell ref="AFK3:AFK5"/>
    <mergeCell ref="AFL3:AFM3"/>
    <mergeCell ref="AFN3:AFN5"/>
    <mergeCell ref="AFO3:AFP3"/>
    <mergeCell ref="AFQ3:AFQ5"/>
    <mergeCell ref="AFR3:AFS3"/>
    <mergeCell ref="AFY3:AFZ3"/>
    <mergeCell ref="AGA3:AGB3"/>
    <mergeCell ref="AGC3:AGD3"/>
    <mergeCell ref="AGE3:AGF3"/>
    <mergeCell ref="AGG3:AGH3"/>
    <mergeCell ref="AGI3:AGJ3"/>
    <mergeCell ref="AGK3:AGL3"/>
    <mergeCell ref="AGS3:AGS5"/>
    <mergeCell ref="AGT3:AGT5"/>
    <mergeCell ref="AGU3:AGU5"/>
    <mergeCell ref="AGV3:AGV5"/>
    <mergeCell ref="AGX3:AGX5"/>
    <mergeCell ref="AGZ3:AHA4"/>
    <mergeCell ref="AHB3:AHC4"/>
    <mergeCell ref="AHD3:AHE4"/>
    <mergeCell ref="AHF3:AHF5"/>
    <mergeCell ref="AHI3:AHI5"/>
    <mergeCell ref="AHJ3:AHM3"/>
    <mergeCell ref="AHN3:AHO3"/>
    <mergeCell ref="AHP3:AHQ3"/>
    <mergeCell ref="AHR3:AHS3"/>
    <mergeCell ref="AHT3:AHU3"/>
    <mergeCell ref="AHV3:AHW3"/>
    <mergeCell ref="AHX3:AHY3"/>
    <mergeCell ref="AHZ3:AIA3"/>
    <mergeCell ref="AIB3:AIC3"/>
    <mergeCell ref="AID3:AIE3"/>
    <mergeCell ref="AIF3:AIG3"/>
    <mergeCell ref="AIX3:AIY3"/>
    <mergeCell ref="AIZ3:AJA3"/>
    <mergeCell ref="AJB3:AJC3"/>
    <mergeCell ref="AJH3:AJI3"/>
    <mergeCell ref="AJJ3:AJK3"/>
    <mergeCell ref="AJL3:AJM3"/>
    <mergeCell ref="AJN3:AJO3"/>
    <mergeCell ref="AJP3:AJQ3"/>
    <mergeCell ref="AJR3:AJS3"/>
    <mergeCell ref="AJT3:AJU3"/>
    <mergeCell ref="AJV3:AJW3"/>
    <mergeCell ref="AJX3:AJY3"/>
    <mergeCell ref="AJZ3:AKA3"/>
    <mergeCell ref="ALG3:ALH3"/>
    <mergeCell ref="ALI3:ALJ3"/>
    <mergeCell ref="ALK3:ALL3"/>
    <mergeCell ref="ALM3:ALN3"/>
    <mergeCell ref="ALO3:ALP3"/>
    <mergeCell ref="ALQ3:ALR3"/>
    <mergeCell ref="ALS3:ALT3"/>
    <mergeCell ref="ALU3:ALV4"/>
    <mergeCell ref="ALW3:ALX4"/>
    <mergeCell ref="ALY3:ALZ4"/>
    <mergeCell ref="AMA3:AMB4"/>
    <mergeCell ref="AMC3:AMD4"/>
    <mergeCell ref="AME3:AMF4"/>
    <mergeCell ref="AMG3:AMH4"/>
    <mergeCell ref="AMI3:AMJ4"/>
    <mergeCell ref="Z4:Z5"/>
    <mergeCell ref="AA4:AA5"/>
    <mergeCell ref="AB4:AC4"/>
    <mergeCell ref="AD4:AE4"/>
    <mergeCell ref="AG4:AH4"/>
    <mergeCell ref="AI4:AJ4"/>
    <mergeCell ref="AK4:AK5"/>
    <mergeCell ref="AL4:AL5"/>
    <mergeCell ref="AN4:AN5"/>
    <mergeCell ref="AO4:AO5"/>
    <mergeCell ref="FN4:FO4"/>
    <mergeCell ref="FP4:FQ4"/>
    <mergeCell ref="FR4:FS4"/>
    <mergeCell ref="FT4:FU4"/>
    <mergeCell ref="FV4:FW4"/>
    <mergeCell ref="FX4:FY4"/>
    <mergeCell ref="FZ4:GA4"/>
    <mergeCell ref="GB4:GC4"/>
    <mergeCell ref="GD4:GE4"/>
    <mergeCell ref="GF4:GG4"/>
    <mergeCell ref="GH4:GI4"/>
    <mergeCell ref="GJ4:GK4"/>
    <mergeCell ref="GL4:GM4"/>
    <mergeCell ref="GN4:GO4"/>
    <mergeCell ref="GP4:GQ4"/>
    <mergeCell ref="GR4:GS4"/>
    <mergeCell ref="GT4:GU4"/>
    <mergeCell ref="GV4:GW4"/>
    <mergeCell ref="HR4:HR5"/>
    <mergeCell ref="HS4:HS5"/>
    <mergeCell ref="HT4:HT5"/>
    <mergeCell ref="HU4:HU5"/>
    <mergeCell ref="HV4:HV5"/>
    <mergeCell ref="HW4:HW5"/>
    <mergeCell ref="HX4:HX5"/>
    <mergeCell ref="HY4:HY5"/>
    <mergeCell ref="HZ4:HZ5"/>
    <mergeCell ref="IA4:IA5"/>
    <mergeCell ref="IB4:IB5"/>
    <mergeCell ref="IC4:IC5"/>
    <mergeCell ref="ID4:ID5"/>
    <mergeCell ref="IE4:IE5"/>
    <mergeCell ref="IF4:IF5"/>
    <mergeCell ref="IG4:IG5"/>
    <mergeCell ref="IH4:II4"/>
    <mergeCell ref="IJ4:IK4"/>
    <mergeCell ref="IL4:IM4"/>
    <mergeCell ref="IN4:IO4"/>
    <mergeCell ref="IP4:IQ4"/>
    <mergeCell ref="IR4:IS4"/>
    <mergeCell ref="IT4:IU4"/>
    <mergeCell ref="IV4:IW4"/>
    <mergeCell ref="IX4:IY4"/>
    <mergeCell ref="IZ4:JA4"/>
    <mergeCell ref="JB4:JC4"/>
    <mergeCell ref="JD4:JE4"/>
    <mergeCell ref="KB4:KB5"/>
    <mergeCell ref="KC4:KC5"/>
    <mergeCell ref="KD4:KD5"/>
    <mergeCell ref="KE4:KE5"/>
    <mergeCell ref="KG4:KG5"/>
    <mergeCell ref="KI4:KI5"/>
    <mergeCell ref="KK4:KK5"/>
    <mergeCell ref="KM4:KM5"/>
    <mergeCell ref="KO4:KO5"/>
    <mergeCell ref="KQ4:KQ5"/>
    <mergeCell ref="KS4:KS5"/>
    <mergeCell ref="KU4:KU5"/>
    <mergeCell ref="QE4:QE5"/>
    <mergeCell ref="QF4:QF5"/>
    <mergeCell ref="QG4:QG5"/>
    <mergeCell ref="QH4:QH5"/>
    <mergeCell ref="QI4:QI5"/>
    <mergeCell ref="QJ4:QJ5"/>
    <mergeCell ref="QK4:QK5"/>
    <mergeCell ref="QL4:QL5"/>
    <mergeCell ref="QM4:QM5"/>
    <mergeCell ref="QN4:QN5"/>
    <mergeCell ref="QO4:QO5"/>
    <mergeCell ref="QP4:QP5"/>
    <mergeCell ref="SA4:SB4"/>
    <mergeCell ref="SC4:SE4"/>
    <mergeCell ref="SF4:SG4"/>
    <mergeCell ref="SH4:SJ4"/>
    <mergeCell ref="SS4:ST4"/>
    <mergeCell ref="SU4:SV4"/>
    <mergeCell ref="SW4:SX4"/>
    <mergeCell ref="SY4:SZ4"/>
    <mergeCell ref="TA4:TB4"/>
    <mergeCell ref="TC4:TD4"/>
    <mergeCell ref="TE4:TF4"/>
    <mergeCell ref="TG4:TH4"/>
    <mergeCell ref="TI4:TJ4"/>
    <mergeCell ref="TU4:TV4"/>
    <mergeCell ref="TW4:TX4"/>
    <mergeCell ref="TY4:TZ4"/>
    <mergeCell ref="UA4:UB4"/>
    <mergeCell ref="UC4:UD4"/>
    <mergeCell ref="UE4:UF4"/>
    <mergeCell ref="UG4:UH4"/>
    <mergeCell ref="UI4:UJ4"/>
    <mergeCell ref="UK4:UL4"/>
    <mergeCell ref="UW4:UX4"/>
    <mergeCell ref="UY4:UZ4"/>
    <mergeCell ref="VA4:VB4"/>
    <mergeCell ref="VC4:VD4"/>
    <mergeCell ref="VE4:VF4"/>
    <mergeCell ref="VG4:VH4"/>
    <mergeCell ref="VI4:VJ4"/>
    <mergeCell ref="VK4:VL4"/>
    <mergeCell ref="VM4:VN4"/>
    <mergeCell ref="VO4:VP4"/>
    <mergeCell ref="VQ4:VR4"/>
    <mergeCell ref="VS4:VT4"/>
    <mergeCell ref="VU4:VV4"/>
    <mergeCell ref="VW4:VY4"/>
    <mergeCell ref="VZ4:WA4"/>
    <mergeCell ref="WB4:WC4"/>
    <mergeCell ref="WD4:WE4"/>
    <mergeCell ref="WF4:WG4"/>
    <mergeCell ref="WH4:WI4"/>
    <mergeCell ref="WJ4:WK4"/>
    <mergeCell ref="WL4:WM4"/>
    <mergeCell ref="WN4:WO4"/>
    <mergeCell ref="WP4:WQ4"/>
    <mergeCell ref="WR4:WS4"/>
    <mergeCell ref="WT4:WU4"/>
    <mergeCell ref="WV4:WW4"/>
    <mergeCell ref="WX4:WY4"/>
    <mergeCell ref="WZ4:XB4"/>
    <mergeCell ref="XC4:XD4"/>
    <mergeCell ref="XE4:XF4"/>
    <mergeCell ref="XG4:XH4"/>
    <mergeCell ref="XI4:XJ4"/>
    <mergeCell ref="XK4:XL4"/>
    <mergeCell ref="XM4:XN4"/>
    <mergeCell ref="XO4:XP4"/>
    <mergeCell ref="XQ4:XR4"/>
    <mergeCell ref="XS4:XT4"/>
    <mergeCell ref="XU4:XV4"/>
    <mergeCell ref="YG4:YH4"/>
    <mergeCell ref="YI4:YJ4"/>
    <mergeCell ref="YK4:YL4"/>
    <mergeCell ref="YM4:YN4"/>
    <mergeCell ref="YO4:YP4"/>
    <mergeCell ref="YQ4:YR4"/>
    <mergeCell ref="YS4:YT4"/>
    <mergeCell ref="YU4:YV4"/>
    <mergeCell ref="YW4:YX4"/>
    <mergeCell ref="YY4:YZ4"/>
    <mergeCell ref="ZP4:ZP5"/>
    <mergeCell ref="ZR4:ZR5"/>
    <mergeCell ref="AAW4:AAW5"/>
    <mergeCell ref="AAX4:AAX5"/>
    <mergeCell ref="AAY4:AAY5"/>
    <mergeCell ref="AAZ4:AAZ5"/>
    <mergeCell ref="ABA4:ABA5"/>
    <mergeCell ref="ABB4:ABB5"/>
    <mergeCell ref="ABD4:ABD5"/>
    <mergeCell ref="ABE4:ABE5"/>
    <mergeCell ref="ABF4:ABF5"/>
    <mergeCell ref="ABG4:ABG5"/>
    <mergeCell ref="ABH4:ABH5"/>
    <mergeCell ref="ABI4:ABI5"/>
    <mergeCell ref="ABJ4:ABJ5"/>
    <mergeCell ref="ABK4:ABK5"/>
    <mergeCell ref="ABL4:ABL5"/>
    <mergeCell ref="ABM4:ABM5"/>
    <mergeCell ref="ABN4:ABN5"/>
    <mergeCell ref="ABO4:ABO5"/>
    <mergeCell ref="ABP4:ABP5"/>
    <mergeCell ref="ABQ4:ABQ5"/>
    <mergeCell ref="ABR4:ABR5"/>
    <mergeCell ref="ABS4:ABS5"/>
    <mergeCell ref="ABX4:ABX5"/>
    <mergeCell ref="ABZ4:ABZ5"/>
    <mergeCell ref="ACB4:ACB5"/>
    <mergeCell ref="ACD4:ACD5"/>
    <mergeCell ref="ACF4:ACF5"/>
    <mergeCell ref="ACH4:ACH5"/>
    <mergeCell ref="ACJ4:ACJ5"/>
    <mergeCell ref="ACL4:ACL5"/>
    <mergeCell ref="ACN4:ACN5"/>
    <mergeCell ref="ACP4:ACP5"/>
    <mergeCell ref="ACR4:ACR5"/>
    <mergeCell ref="ACT4:ACT5"/>
    <mergeCell ref="ACV4:ACV5"/>
    <mergeCell ref="ACX4:ACX5"/>
    <mergeCell ref="ACZ4:ACZ5"/>
    <mergeCell ref="ADB4:ADB5"/>
    <mergeCell ref="ADD4:ADD5"/>
    <mergeCell ref="ADF4:ADF5"/>
    <mergeCell ref="ADH4:ADH5"/>
    <mergeCell ref="ADJ4:ADJ5"/>
    <mergeCell ref="AEY4:AEY5"/>
    <mergeCell ref="AEZ4:AEZ5"/>
    <mergeCell ref="AFA4:AFA5"/>
    <mergeCell ref="AFB4:AFB5"/>
    <mergeCell ref="AFC4:AFC5"/>
    <mergeCell ref="AFD4:AFD5"/>
    <mergeCell ref="AFE4:AFE5"/>
    <mergeCell ref="AFF4:AFF5"/>
    <mergeCell ref="AFG4:AFG5"/>
    <mergeCell ref="AFH4:AFH5"/>
    <mergeCell ref="AFI4:AFI5"/>
    <mergeCell ref="AFJ4:AFJ5"/>
    <mergeCell ref="AFL4:AFL5"/>
    <mergeCell ref="AFM4:AFM5"/>
    <mergeCell ref="AFO4:AFO5"/>
    <mergeCell ref="AFP4:AFP5"/>
    <mergeCell ref="AFR4:AFR5"/>
    <mergeCell ref="AFS4:AFS5"/>
    <mergeCell ref="AFT4:AFT5"/>
    <mergeCell ref="AFU4:AFU5"/>
    <mergeCell ref="AFV4:AFV5"/>
    <mergeCell ref="AFW4:AFW5"/>
    <mergeCell ref="AFY4:AFY5"/>
    <mergeCell ref="AFZ4:AFZ5"/>
    <mergeCell ref="AGA4:AGA5"/>
    <mergeCell ref="AGB4:AGB5"/>
    <mergeCell ref="AGC4:AGC5"/>
    <mergeCell ref="AGD4:AGD5"/>
    <mergeCell ref="AGE4:AGE5"/>
    <mergeCell ref="AGF4:AGF5"/>
    <mergeCell ref="AGG4:AGG5"/>
    <mergeCell ref="AGH4:AGH5"/>
    <mergeCell ref="AGI4:AGI5"/>
    <mergeCell ref="AGJ4:AGJ5"/>
    <mergeCell ref="AGK4:AGK5"/>
    <mergeCell ref="AGL4:AGL5"/>
    <mergeCell ref="AGN4:AGN5"/>
    <mergeCell ref="AGO4:AGO5"/>
    <mergeCell ref="AGP4:AGP5"/>
    <mergeCell ref="AGQ4:AGQ5"/>
    <mergeCell ref="AGW4:AGW5"/>
    <mergeCell ref="AGY4:AGY5"/>
    <mergeCell ref="AHG4:AHG5"/>
    <mergeCell ref="AHJ4:AHK4"/>
    <mergeCell ref="AHL4:AHM4"/>
    <mergeCell ref="AHN4:AHN5"/>
    <mergeCell ref="AHO4:AHO5"/>
    <mergeCell ref="AHP4:AHP5"/>
    <mergeCell ref="AHQ4:AHQ5"/>
    <mergeCell ref="AHR4:AHR5"/>
    <mergeCell ref="AHS4:AHS5"/>
    <mergeCell ref="AHT4:AHT5"/>
    <mergeCell ref="AHU4:AHU5"/>
    <mergeCell ref="AHV4:AHV5"/>
    <mergeCell ref="AHW4:AHW5"/>
    <mergeCell ref="AHX4:AHX5"/>
    <mergeCell ref="AHY4:AHY5"/>
    <mergeCell ref="AHZ4:AHZ5"/>
    <mergeCell ref="AIA4:AIA5"/>
    <mergeCell ref="AIB4:AIB5"/>
    <mergeCell ref="AIC4:AIC5"/>
    <mergeCell ref="AID4:AID5"/>
    <mergeCell ref="AIE4:AIE5"/>
    <mergeCell ref="AIF4:AIF5"/>
    <mergeCell ref="AIG4:AIG5"/>
    <mergeCell ref="AIH4:AIH5"/>
    <mergeCell ref="AII4:AII5"/>
    <mergeCell ref="AIJ4:AIJ5"/>
    <mergeCell ref="AIK4:AIK5"/>
    <mergeCell ref="AIL4:AIM4"/>
    <mergeCell ref="AIN4:AIO4"/>
    <mergeCell ref="AIP4:AIQ4"/>
    <mergeCell ref="AIR4:AIS4"/>
    <mergeCell ref="AIT4:AIU4"/>
    <mergeCell ref="AIV4:AIW4"/>
    <mergeCell ref="AIX4:AIX5"/>
    <mergeCell ref="AIY4:AIY5"/>
    <mergeCell ref="AIZ4:AIZ5"/>
    <mergeCell ref="AJA4:AJA5"/>
    <mergeCell ref="AJB4:AJB5"/>
    <mergeCell ref="AJC4:AJC5"/>
    <mergeCell ref="AJD4:AJD5"/>
    <mergeCell ref="AJE4:AJE5"/>
    <mergeCell ref="AJF4:AJF5"/>
    <mergeCell ref="AJG4:AJG5"/>
    <mergeCell ref="AJH4:AJH5"/>
    <mergeCell ref="AJI4:AJI5"/>
    <mergeCell ref="AJJ4:AJJ5"/>
    <mergeCell ref="AJK4:AJK5"/>
    <mergeCell ref="AJL4:AJL5"/>
    <mergeCell ref="AJM4:AJM5"/>
    <mergeCell ref="AJN4:AJN5"/>
    <mergeCell ref="AJO4:AJO5"/>
    <mergeCell ref="AJP4:AJP5"/>
    <mergeCell ref="AJQ4:AJQ5"/>
    <mergeCell ref="AJR4:AJR5"/>
    <mergeCell ref="AJS4:AJS5"/>
    <mergeCell ref="AJT4:AJT5"/>
    <mergeCell ref="AJU4:AJU5"/>
    <mergeCell ref="AJV4:AJV5"/>
    <mergeCell ref="AJW4:AJW5"/>
    <mergeCell ref="AJX4:AJX5"/>
    <mergeCell ref="AJY4:AJY5"/>
    <mergeCell ref="AJZ4:AJZ5"/>
    <mergeCell ref="AKA4:AKA5"/>
    <mergeCell ref="AKB4:AKB5"/>
    <mergeCell ref="AKC4:AKC5"/>
    <mergeCell ref="AKI4:AKI5"/>
    <mergeCell ref="AKJ4:AKJ5"/>
    <mergeCell ref="AKK4:AKK5"/>
    <mergeCell ref="AKL4:AKL5"/>
    <mergeCell ref="AKM4:AKM5"/>
    <mergeCell ref="AKN4:AKN5"/>
    <mergeCell ref="AKO4:AKO5"/>
    <mergeCell ref="AKP4:AKP5"/>
    <mergeCell ref="AKQ4:AKQ5"/>
    <mergeCell ref="AKR4:AKR5"/>
    <mergeCell ref="AKS4:AKS5"/>
    <mergeCell ref="AKT4:AKT5"/>
    <mergeCell ref="AKU4:AKU5"/>
    <mergeCell ref="AKV4:AKV5"/>
    <mergeCell ref="AKW4:AKW5"/>
    <mergeCell ref="AKX4:AKX5"/>
    <mergeCell ref="AKY4:AKY5"/>
    <mergeCell ref="AKZ4:AKZ5"/>
    <mergeCell ref="ALA4:ALA5"/>
    <mergeCell ref="ALB4:ALB5"/>
    <mergeCell ref="ALC4:ALC5"/>
    <mergeCell ref="ALD4:ALD5"/>
    <mergeCell ref="ALE4:ALE5"/>
    <mergeCell ref="ALF4:ALF5"/>
    <mergeCell ref="ALG4:ALG5"/>
    <mergeCell ref="ALH4:ALH5"/>
    <mergeCell ref="ALI4:ALI5"/>
    <mergeCell ref="ALJ4:ALJ5"/>
    <mergeCell ref="ALK4:ALK5"/>
    <mergeCell ref="ALL4:ALL5"/>
    <mergeCell ref="ALM4:ALM5"/>
    <mergeCell ref="ALN4:ALN5"/>
    <mergeCell ref="ALO4:ALO5"/>
    <mergeCell ref="ALP4:ALP5"/>
    <mergeCell ref="ALQ4:ALQ5"/>
    <mergeCell ref="ALR4:ALR5"/>
    <mergeCell ref="ALS4:ALS5"/>
    <mergeCell ref="ALT4:ALT5"/>
    <mergeCell ref="SK5:SL5"/>
    <mergeCell ref="SM5:SN5"/>
    <mergeCell ref="SO5:SP5"/>
    <mergeCell ref="SQ5:SR5"/>
    <mergeCell ref="ZT5:ZU5"/>
    <mergeCell ref="ZV5:ZW5"/>
    <mergeCell ref="ZX5:ZY5"/>
    <mergeCell ref="ZZ5:AAA5"/>
    <mergeCell ref="AAB5:AAC5"/>
    <mergeCell ref="AAD5:AAE5"/>
    <mergeCell ref="AAF5:AAG5"/>
    <mergeCell ref="AAH5:AAI5"/>
    <mergeCell ref="AAJ5:AAK5"/>
    <mergeCell ref="AAL5:AAM5"/>
    <mergeCell ref="AAN5:AAO5"/>
    <mergeCell ref="AAP5:AAQ5"/>
    <mergeCell ref="AAR5:AAS5"/>
    <mergeCell ref="AAT5:AAU5"/>
    <mergeCell ref="A6:B6"/>
    <mergeCell ref="A7:B7"/>
    <mergeCell ref="A8:B8"/>
    <mergeCell ref="AFL8:AFM8"/>
    <mergeCell ref="AFO8:AFP8"/>
    <mergeCell ref="AFR8:AFS8"/>
    <mergeCell ref="A9:B9"/>
    <mergeCell ref="AFL9:AFM9"/>
    <mergeCell ref="AFO9:AFP9"/>
    <mergeCell ref="AFR9:AFS9"/>
    <mergeCell ref="A10:B10"/>
    <mergeCell ref="A11:B11"/>
    <mergeCell ref="A12:B12"/>
    <mergeCell ref="A13:B13"/>
    <mergeCell ref="A14:B14"/>
    <mergeCell ref="A15:B15"/>
    <mergeCell ref="A16:B16"/>
    <mergeCell ref="A17:B17"/>
    <mergeCell ref="A18:B18"/>
    <mergeCell ref="A19:B19"/>
    <mergeCell ref="A20:B20"/>
    <mergeCell ref="A21:B21"/>
    <mergeCell ref="A22:B22"/>
    <mergeCell ref="A23:A24"/>
    <mergeCell ref="C23:C24"/>
    <mergeCell ref="D23:D24"/>
    <mergeCell ref="F23:F24"/>
    <mergeCell ref="G23:G24"/>
    <mergeCell ref="I23:I24"/>
    <mergeCell ref="J23:J24"/>
    <mergeCell ref="L23:L24"/>
    <mergeCell ref="M23:M24"/>
    <mergeCell ref="N23:N24"/>
    <mergeCell ref="O23:O24"/>
    <mergeCell ref="P23:P24"/>
    <mergeCell ref="Q23:Q24"/>
    <mergeCell ref="X23:X24"/>
    <mergeCell ref="Y23:Y24"/>
    <mergeCell ref="AB23:AB24"/>
    <mergeCell ref="AD23:AD24"/>
    <mergeCell ref="AG23:AG24"/>
    <mergeCell ref="AI23:AI24"/>
    <mergeCell ref="AK23:AK24"/>
    <mergeCell ref="AL23:AL24"/>
    <mergeCell ref="AN23:AN24"/>
    <mergeCell ref="AO23:AO24"/>
    <mergeCell ref="AQ23:AQ24"/>
    <mergeCell ref="AR23:AR24"/>
    <mergeCell ref="AS23:AS24"/>
    <mergeCell ref="AT23:AT24"/>
    <mergeCell ref="AU23:AU24"/>
    <mergeCell ref="AV23:AV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P23:BP24"/>
    <mergeCell ref="BQ23:BQ24"/>
    <mergeCell ref="BR23:BR24"/>
    <mergeCell ref="BS23:BS24"/>
    <mergeCell ref="CF23:CF24"/>
    <mergeCell ref="CG23:CG24"/>
    <mergeCell ref="CH23:CH24"/>
    <mergeCell ref="CI23:CI24"/>
    <mergeCell ref="CJ23:CJ24"/>
    <mergeCell ref="CK23:CK24"/>
    <mergeCell ref="CL23:CL24"/>
    <mergeCell ref="CM23:CM24"/>
    <mergeCell ref="CN23:CN24"/>
    <mergeCell ref="CO23:CO24"/>
    <mergeCell ref="CP23:CP24"/>
    <mergeCell ref="CQ23:CQ24"/>
    <mergeCell ref="DD23:DD24"/>
    <mergeCell ref="DE23:DE24"/>
    <mergeCell ref="DF23:DF24"/>
    <mergeCell ref="DG23:DG24"/>
    <mergeCell ref="DH23:DH24"/>
    <mergeCell ref="DI23:DI24"/>
    <mergeCell ref="DJ23:DJ24"/>
    <mergeCell ref="DK23:DK24"/>
    <mergeCell ref="DL23:DL24"/>
    <mergeCell ref="DM23:DM24"/>
    <mergeCell ref="DN23:DN24"/>
    <mergeCell ref="DO23:DO24"/>
    <mergeCell ref="EB23:EB24"/>
    <mergeCell ref="EC23:EC24"/>
    <mergeCell ref="ED23:ED24"/>
    <mergeCell ref="EE23:EE24"/>
    <mergeCell ref="EF23:EF24"/>
    <mergeCell ref="EG23:EG24"/>
    <mergeCell ref="EH23:EH24"/>
    <mergeCell ref="EI23:EI24"/>
    <mergeCell ref="EJ23:EJ24"/>
    <mergeCell ref="EK23:EK24"/>
    <mergeCell ref="EL23:EL24"/>
    <mergeCell ref="EM23:EM24"/>
    <mergeCell ref="EZ23:EZ24"/>
    <mergeCell ref="FA23:FA24"/>
    <mergeCell ref="FD23:FD24"/>
    <mergeCell ref="FE23:FE24"/>
    <mergeCell ref="FF23:FF24"/>
    <mergeCell ref="FG23:FG24"/>
    <mergeCell ref="FH23:FH24"/>
    <mergeCell ref="FI23:FI24"/>
    <mergeCell ref="FO23:FO24"/>
    <mergeCell ref="FQ23:FQ24"/>
    <mergeCell ref="FR23:FR24"/>
    <mergeCell ref="FS23:FS24"/>
    <mergeCell ref="FT23:FT24"/>
    <mergeCell ref="FU23:FU24"/>
    <mergeCell ref="FV23:FV24"/>
    <mergeCell ref="FW23:FW24"/>
    <mergeCell ref="FX23:FX24"/>
    <mergeCell ref="FY23:FY24"/>
    <mergeCell ref="FZ23:FZ24"/>
    <mergeCell ref="GA23:GA24"/>
    <mergeCell ref="GB23:GB24"/>
    <mergeCell ref="GC23:GC24"/>
    <mergeCell ref="GD23:GD24"/>
    <mergeCell ref="GE23:GE24"/>
    <mergeCell ref="GF23:GF24"/>
    <mergeCell ref="GG23:GG24"/>
    <mergeCell ref="GX23:GX24"/>
    <mergeCell ref="GY23:GY24"/>
    <mergeCell ref="GZ23:GZ24"/>
    <mergeCell ref="HA23:HA24"/>
    <mergeCell ref="HD23:HD24"/>
    <mergeCell ref="HE23:HE24"/>
    <mergeCell ref="HF23:HF24"/>
    <mergeCell ref="HG23:HG24"/>
    <mergeCell ref="HN23:HN24"/>
    <mergeCell ref="HO23:HO24"/>
    <mergeCell ref="IH23:IH24"/>
    <mergeCell ref="II23:II24"/>
    <mergeCell ref="IJ23:IJ24"/>
    <mergeCell ref="IK23:IK24"/>
    <mergeCell ref="IL23:IL24"/>
    <mergeCell ref="IM23:IM24"/>
    <mergeCell ref="IN23:IN24"/>
    <mergeCell ref="IO23:IO24"/>
    <mergeCell ref="IP23:IP24"/>
    <mergeCell ref="IQ23:IQ24"/>
    <mergeCell ref="IR23:IR24"/>
    <mergeCell ref="IS23:IS24"/>
    <mergeCell ref="JF23:JF24"/>
    <mergeCell ref="JG23:JG24"/>
    <mergeCell ref="JH23:JH24"/>
    <mergeCell ref="JI23:JI24"/>
    <mergeCell ref="JJ23:JJ24"/>
    <mergeCell ref="JK23:JK24"/>
    <mergeCell ref="JL23:JL24"/>
    <mergeCell ref="JM23:JM24"/>
    <mergeCell ref="JN23:JN24"/>
    <mergeCell ref="JO23:JO24"/>
    <mergeCell ref="JP23:JP24"/>
    <mergeCell ref="KB23:KB24"/>
    <mergeCell ref="KC23:KC24"/>
    <mergeCell ref="KD23:KD24"/>
    <mergeCell ref="KF23:KF24"/>
    <mergeCell ref="KH23:KH24"/>
    <mergeCell ref="KJ23:KJ24"/>
    <mergeCell ref="KL23:KL24"/>
    <mergeCell ref="KN23:KN24"/>
    <mergeCell ref="KP23:KP24"/>
    <mergeCell ref="KR23:KR24"/>
    <mergeCell ref="KT23:KT24"/>
    <mergeCell ref="KV23:KV24"/>
    <mergeCell ref="KW23:KW24"/>
    <mergeCell ref="KX23:KX24"/>
    <mergeCell ref="KY23:KY24"/>
    <mergeCell ref="KZ23:KZ24"/>
    <mergeCell ref="LA23:LA24"/>
    <mergeCell ref="LB23:LB24"/>
    <mergeCell ref="LC23:LC24"/>
    <mergeCell ref="LD23:LD24"/>
    <mergeCell ref="LE23:LE24"/>
    <mergeCell ref="LF23:LF24"/>
    <mergeCell ref="LG23:LG24"/>
    <mergeCell ref="LH23:LH24"/>
    <mergeCell ref="LI23:LI24"/>
    <mergeCell ref="LJ23:LJ24"/>
    <mergeCell ref="LK23:LK24"/>
    <mergeCell ref="LL23:LL24"/>
    <mergeCell ref="LM23:LM24"/>
    <mergeCell ref="LN23:LN24"/>
    <mergeCell ref="LO23:LO24"/>
    <mergeCell ref="LP23:LP24"/>
    <mergeCell ref="LQ23:LQ24"/>
    <mergeCell ref="LR23:LR24"/>
    <mergeCell ref="LS23:LS24"/>
    <mergeCell ref="LT23:LT24"/>
    <mergeCell ref="LU23:LU24"/>
    <mergeCell ref="LV23:LV24"/>
    <mergeCell ref="LW23:LW24"/>
    <mergeCell ref="LX23:LX24"/>
    <mergeCell ref="LY23:LY24"/>
    <mergeCell ref="LZ23:LZ24"/>
    <mergeCell ref="MA23:MA24"/>
    <mergeCell ref="MB23:MB24"/>
    <mergeCell ref="MC23:MC24"/>
    <mergeCell ref="MD23:MD24"/>
    <mergeCell ref="ME23:ME24"/>
    <mergeCell ref="MF23:MF24"/>
    <mergeCell ref="MG23:MG24"/>
    <mergeCell ref="MH23:MH24"/>
    <mergeCell ref="MI23:MI24"/>
    <mergeCell ref="MJ23:MJ24"/>
    <mergeCell ref="MK23:MK24"/>
    <mergeCell ref="ML23:ML24"/>
    <mergeCell ref="MM23:MM24"/>
    <mergeCell ref="MN23:MN24"/>
    <mergeCell ref="MO23:MO24"/>
    <mergeCell ref="MP23:MP24"/>
    <mergeCell ref="MQ23:MQ24"/>
    <mergeCell ref="MR23:MR24"/>
    <mergeCell ref="MS23:MS24"/>
    <mergeCell ref="MT23:MT24"/>
    <mergeCell ref="MU23:MU24"/>
    <mergeCell ref="MV23:MV24"/>
    <mergeCell ref="MW23:MW24"/>
    <mergeCell ref="MX23:MX24"/>
    <mergeCell ref="MY23:MY24"/>
    <mergeCell ref="MZ23:MZ24"/>
    <mergeCell ref="NA23:NA24"/>
    <mergeCell ref="NB23:NB24"/>
    <mergeCell ref="NC23:NC24"/>
    <mergeCell ref="ND23:ND24"/>
    <mergeCell ref="NE23:NE24"/>
    <mergeCell ref="NF23:NF24"/>
    <mergeCell ref="NG23:NG24"/>
    <mergeCell ref="NH23:NH24"/>
    <mergeCell ref="NI23:NI24"/>
    <mergeCell ref="NJ23:NJ24"/>
    <mergeCell ref="NK23:NK24"/>
    <mergeCell ref="NL23:NL24"/>
    <mergeCell ref="NM23:NM24"/>
    <mergeCell ref="NN23:NN24"/>
    <mergeCell ref="NO23:NO24"/>
    <mergeCell ref="NP23:NP24"/>
    <mergeCell ref="NQ23:NQ24"/>
    <mergeCell ref="NR23:NR24"/>
    <mergeCell ref="NS23:NS24"/>
    <mergeCell ref="SA23:SA24"/>
    <mergeCell ref="SB23:SB24"/>
    <mergeCell ref="SC23:SC24"/>
    <mergeCell ref="SD23:SD24"/>
    <mergeCell ref="SE23:SE24"/>
    <mergeCell ref="SF23:SF24"/>
    <mergeCell ref="SG23:SG24"/>
    <mergeCell ref="SH23:SH24"/>
    <mergeCell ref="SI23:SI24"/>
    <mergeCell ref="SJ23:SJ24"/>
    <mergeCell ref="SK23:SK24"/>
    <mergeCell ref="SM23:SM24"/>
    <mergeCell ref="SO23:SO24"/>
    <mergeCell ref="SQ23:SQ24"/>
    <mergeCell ref="SS23:SS24"/>
    <mergeCell ref="ST23:ST24"/>
    <mergeCell ref="SU23:SU24"/>
    <mergeCell ref="SV23:SV24"/>
    <mergeCell ref="SW23:SW24"/>
    <mergeCell ref="SX23:SX24"/>
    <mergeCell ref="SY23:SY24"/>
    <mergeCell ref="SZ23:SZ24"/>
    <mergeCell ref="TA23:TA24"/>
    <mergeCell ref="TB23:TB24"/>
    <mergeCell ref="TC23:TC24"/>
    <mergeCell ref="TD23:TD24"/>
    <mergeCell ref="TE23:TE24"/>
    <mergeCell ref="TF23:TF24"/>
    <mergeCell ref="TG23:TG24"/>
    <mergeCell ref="TH23:TH24"/>
    <mergeCell ref="TI23:TI24"/>
    <mergeCell ref="TJ23:TJ24"/>
    <mergeCell ref="TK23:TK24"/>
    <mergeCell ref="TL23:TL24"/>
    <mergeCell ref="TM23:TM24"/>
    <mergeCell ref="TN23:TN24"/>
    <mergeCell ref="TO23:TO24"/>
    <mergeCell ref="TP23:TP24"/>
    <mergeCell ref="TQ23:TQ24"/>
    <mergeCell ref="TR23:TR24"/>
    <mergeCell ref="TS23:TS24"/>
    <mergeCell ref="TT23:TT24"/>
    <mergeCell ref="TU23:TU24"/>
    <mergeCell ref="TV23:TV24"/>
    <mergeCell ref="TW23:TW24"/>
    <mergeCell ref="TX23:TX24"/>
    <mergeCell ref="TY23:TY24"/>
    <mergeCell ref="TZ23:TZ24"/>
    <mergeCell ref="UA23:UA24"/>
    <mergeCell ref="UB23:UB24"/>
    <mergeCell ref="UC23:UC24"/>
    <mergeCell ref="UD23:UD24"/>
    <mergeCell ref="UE23:UE24"/>
    <mergeCell ref="UF23:UF24"/>
    <mergeCell ref="UG23:UG24"/>
    <mergeCell ref="UH23:UH24"/>
    <mergeCell ref="UI23:UI24"/>
    <mergeCell ref="UJ23:UJ24"/>
    <mergeCell ref="UK23:UK24"/>
    <mergeCell ref="UL23:UL24"/>
    <mergeCell ref="UM23:UM24"/>
    <mergeCell ref="UN23:UN24"/>
    <mergeCell ref="UO23:UO24"/>
    <mergeCell ref="UP23:UP24"/>
    <mergeCell ref="UQ23:UQ24"/>
    <mergeCell ref="UR23:UR24"/>
    <mergeCell ref="US23:US24"/>
    <mergeCell ref="UT23:UT24"/>
    <mergeCell ref="UU23:UU24"/>
    <mergeCell ref="UV23:UV24"/>
    <mergeCell ref="UW23:UW24"/>
    <mergeCell ref="UX23:UX24"/>
    <mergeCell ref="UY23:UY24"/>
    <mergeCell ref="UZ23:UZ24"/>
    <mergeCell ref="VA23:VA24"/>
    <mergeCell ref="VB23:VB24"/>
    <mergeCell ref="VC23:VC24"/>
    <mergeCell ref="VD23:VD24"/>
    <mergeCell ref="VE23:VE24"/>
    <mergeCell ref="VF23:VF24"/>
    <mergeCell ref="VG23:VG24"/>
    <mergeCell ref="VH23:VH24"/>
    <mergeCell ref="VI23:VI24"/>
    <mergeCell ref="VJ23:VJ24"/>
    <mergeCell ref="VK23:VK24"/>
    <mergeCell ref="VL23:VL24"/>
    <mergeCell ref="VM23:VM24"/>
    <mergeCell ref="VN23:VN24"/>
    <mergeCell ref="VO23:VO24"/>
    <mergeCell ref="VP23:VP24"/>
    <mergeCell ref="VQ23:VQ24"/>
    <mergeCell ref="VR23:VR24"/>
    <mergeCell ref="VS23:VS24"/>
    <mergeCell ref="VT23:VT24"/>
    <mergeCell ref="VU23:VU24"/>
    <mergeCell ref="VV23:VV24"/>
    <mergeCell ref="VW23:VW24"/>
    <mergeCell ref="VX23:VX24"/>
    <mergeCell ref="VY23:VY24"/>
    <mergeCell ref="VZ23:VZ24"/>
    <mergeCell ref="WA23:WA24"/>
    <mergeCell ref="WB23:WB24"/>
    <mergeCell ref="WC23:WC24"/>
    <mergeCell ref="WD23:WD24"/>
    <mergeCell ref="WE23:WE24"/>
    <mergeCell ref="WF23:WF24"/>
    <mergeCell ref="WG23:WG24"/>
    <mergeCell ref="WH23:WH24"/>
    <mergeCell ref="WI23:WI24"/>
    <mergeCell ref="WJ23:WJ24"/>
    <mergeCell ref="WK23:WK24"/>
    <mergeCell ref="WL23:WL24"/>
    <mergeCell ref="WM23:WM24"/>
    <mergeCell ref="WN23:WN24"/>
    <mergeCell ref="WO23:WO24"/>
    <mergeCell ref="WP23:WP24"/>
    <mergeCell ref="WQ23:WQ24"/>
    <mergeCell ref="WR23:WR24"/>
    <mergeCell ref="WS23:WS24"/>
    <mergeCell ref="WT23:WT24"/>
    <mergeCell ref="WU23:WU24"/>
    <mergeCell ref="WV23:WV24"/>
    <mergeCell ref="WW23:WW24"/>
    <mergeCell ref="WX23:WX24"/>
    <mergeCell ref="WY23:WY24"/>
    <mergeCell ref="WZ23:WZ24"/>
    <mergeCell ref="XA23:XA24"/>
    <mergeCell ref="XB23:XB24"/>
    <mergeCell ref="XC23:XC24"/>
    <mergeCell ref="XD23:XD24"/>
    <mergeCell ref="XE23:XE24"/>
    <mergeCell ref="XF23:XF24"/>
    <mergeCell ref="XG23:XG24"/>
    <mergeCell ref="XH23:XH24"/>
    <mergeCell ref="XI23:XI24"/>
    <mergeCell ref="XJ23:XJ24"/>
    <mergeCell ref="XK23:XK24"/>
    <mergeCell ref="XL23:XL24"/>
    <mergeCell ref="XM23:XM24"/>
    <mergeCell ref="XN23:XN24"/>
    <mergeCell ref="XO23:XO24"/>
    <mergeCell ref="XP23:XP24"/>
    <mergeCell ref="XQ23:XQ24"/>
    <mergeCell ref="XR23:XR24"/>
    <mergeCell ref="XS23:XS24"/>
    <mergeCell ref="XT23:XT24"/>
    <mergeCell ref="XU23:XU24"/>
    <mergeCell ref="XV23:XV24"/>
    <mergeCell ref="XW23:XW24"/>
    <mergeCell ref="XX23:XX24"/>
    <mergeCell ref="XY23:XY24"/>
    <mergeCell ref="XZ23:XZ24"/>
    <mergeCell ref="YA23:YA24"/>
    <mergeCell ref="YB23:YB24"/>
    <mergeCell ref="YC23:YC24"/>
    <mergeCell ref="YD23:YD24"/>
    <mergeCell ref="YE23:YE24"/>
    <mergeCell ref="YF23:YF24"/>
    <mergeCell ref="YG23:YG24"/>
    <mergeCell ref="YH23:YH24"/>
    <mergeCell ref="YI23:YI24"/>
    <mergeCell ref="YJ23:YJ24"/>
    <mergeCell ref="YK23:YK24"/>
    <mergeCell ref="YL23:YL24"/>
    <mergeCell ref="YM23:YM24"/>
    <mergeCell ref="YN23:YN24"/>
    <mergeCell ref="YO23:YO24"/>
    <mergeCell ref="YP23:YP24"/>
    <mergeCell ref="YQ23:YQ24"/>
    <mergeCell ref="YR23:YR24"/>
    <mergeCell ref="YS23:YS24"/>
    <mergeCell ref="YT23:YT24"/>
    <mergeCell ref="YU23:YU24"/>
    <mergeCell ref="YV23:YV24"/>
    <mergeCell ref="YW23:YW24"/>
    <mergeCell ref="YX23:YX24"/>
    <mergeCell ref="YY23:YY24"/>
    <mergeCell ref="YZ23:YZ24"/>
    <mergeCell ref="ZA23:ZA24"/>
    <mergeCell ref="ZB23:ZB24"/>
    <mergeCell ref="ZC23:ZC24"/>
    <mergeCell ref="ZD23:ZD24"/>
    <mergeCell ref="ZE23:ZE24"/>
    <mergeCell ref="ZF23:ZF24"/>
    <mergeCell ref="ZG23:ZG24"/>
    <mergeCell ref="ZH23:ZH24"/>
    <mergeCell ref="ZI23:ZI24"/>
    <mergeCell ref="ZJ23:ZJ24"/>
    <mergeCell ref="ZK23:ZK24"/>
    <mergeCell ref="ZL23:ZL24"/>
    <mergeCell ref="ZM23:ZM24"/>
    <mergeCell ref="ZN23:ZN24"/>
    <mergeCell ref="ZO23:ZO24"/>
    <mergeCell ref="ZQ23:ZQ24"/>
    <mergeCell ref="ZS23:ZS24"/>
    <mergeCell ref="ZT23:ZT24"/>
    <mergeCell ref="ZV23:ZV24"/>
    <mergeCell ref="ZX23:ZX24"/>
    <mergeCell ref="ZZ23:ZZ24"/>
    <mergeCell ref="AAB23:AAB24"/>
    <mergeCell ref="AAD23:AAD24"/>
    <mergeCell ref="AAF23:AAF24"/>
    <mergeCell ref="AAH23:AAH24"/>
    <mergeCell ref="AAJ23:AAJ24"/>
    <mergeCell ref="AAL23:AAL24"/>
    <mergeCell ref="AAN23:AAN24"/>
    <mergeCell ref="AAP23:AAP24"/>
    <mergeCell ref="AAR23:AAR24"/>
    <mergeCell ref="AAT23:AAT24"/>
    <mergeCell ref="AAV23:AAV24"/>
    <mergeCell ref="AAW23:AAW24"/>
    <mergeCell ref="AAX23:AAX24"/>
    <mergeCell ref="ABH23:ABH24"/>
    <mergeCell ref="ABI23:ABI24"/>
    <mergeCell ref="ABJ23:ABJ24"/>
    <mergeCell ref="ABK23:ABK24"/>
    <mergeCell ref="ABL23:ABL24"/>
    <mergeCell ref="ABM23:ABM24"/>
    <mergeCell ref="ABN23:ABN24"/>
    <mergeCell ref="ABO23:ABO24"/>
    <mergeCell ref="ABP23:ABP24"/>
    <mergeCell ref="ABQ23:ABQ24"/>
    <mergeCell ref="ABR23:ABR24"/>
    <mergeCell ref="ABS23:ABS24"/>
    <mergeCell ref="ABT23:ABT24"/>
    <mergeCell ref="ABU23:ABU24"/>
    <mergeCell ref="ABW23:ABW24"/>
    <mergeCell ref="ABY23:ABY24"/>
    <mergeCell ref="ACA23:ACA24"/>
    <mergeCell ref="ACC23:ACC24"/>
    <mergeCell ref="ACE23:ACE24"/>
    <mergeCell ref="ACG23:ACG24"/>
    <mergeCell ref="ACI23:ACI24"/>
    <mergeCell ref="ACK23:ACK24"/>
    <mergeCell ref="ACM23:ACM24"/>
    <mergeCell ref="ACO23:ACO24"/>
    <mergeCell ref="ACQ23:ACQ24"/>
    <mergeCell ref="ACS23:ACS24"/>
    <mergeCell ref="ACU23:ACU24"/>
    <mergeCell ref="ACW23:ACW24"/>
    <mergeCell ref="ACY23:ACY24"/>
    <mergeCell ref="ADA23:ADA24"/>
    <mergeCell ref="ADC23:ADC24"/>
    <mergeCell ref="ADE23:ADE24"/>
    <mergeCell ref="ADG23:ADG24"/>
    <mergeCell ref="ADI23:ADI24"/>
    <mergeCell ref="ADK23:ADK24"/>
    <mergeCell ref="ADL23:ADL24"/>
    <mergeCell ref="ADN23:ADN24"/>
    <mergeCell ref="ADO23:ADO24"/>
    <mergeCell ref="ADQ23:ADQ24"/>
    <mergeCell ref="ADR23:ADR24"/>
    <mergeCell ref="ADT23:ADT24"/>
    <mergeCell ref="ADU23:ADU24"/>
    <mergeCell ref="AEG23:AEG24"/>
    <mergeCell ref="AEH23:AEH24"/>
    <mergeCell ref="AEJ23:AEJ24"/>
    <mergeCell ref="AEK23:AEK24"/>
    <mergeCell ref="AEL23:AEL24"/>
    <mergeCell ref="AEM23:AEM24"/>
    <mergeCell ref="AEN23:AEN24"/>
    <mergeCell ref="AEO23:AEO24"/>
    <mergeCell ref="AEY23:AEY24"/>
    <mergeCell ref="AEZ23:AEZ24"/>
    <mergeCell ref="AFA23:AFA24"/>
    <mergeCell ref="AFB23:AFB24"/>
    <mergeCell ref="AFC23:AFC24"/>
    <mergeCell ref="AFD23:AFD24"/>
    <mergeCell ref="AFE23:AFE24"/>
    <mergeCell ref="AFF23:AFF24"/>
    <mergeCell ref="AFG23:AFG24"/>
    <mergeCell ref="AFH23:AFH24"/>
    <mergeCell ref="AFI23:AFI24"/>
    <mergeCell ref="AFJ23:AFJ24"/>
    <mergeCell ref="AFK23:AFK24"/>
    <mergeCell ref="AFL23:AFL24"/>
    <mergeCell ref="AFM23:AFM24"/>
    <mergeCell ref="AFN23:AFN24"/>
    <mergeCell ref="AFO23:AFO24"/>
    <mergeCell ref="AFP23:AFP24"/>
    <mergeCell ref="AFQ23:AFQ24"/>
    <mergeCell ref="AFR23:AFR24"/>
    <mergeCell ref="AFS23:AFS24"/>
    <mergeCell ref="AFT23:AFT24"/>
    <mergeCell ref="AFU23:AFU24"/>
    <mergeCell ref="AFV23:AFV24"/>
    <mergeCell ref="AFW23:AFW24"/>
    <mergeCell ref="AFY23:AFY24"/>
    <mergeCell ref="AFZ23:AFZ24"/>
    <mergeCell ref="AGA23:AGA24"/>
    <mergeCell ref="AGB23:AGB24"/>
    <mergeCell ref="AGC23:AGC24"/>
    <mergeCell ref="AGD23:AGD24"/>
    <mergeCell ref="AGE23:AGE24"/>
    <mergeCell ref="AGF23:AGF24"/>
    <mergeCell ref="AGG23:AGG24"/>
    <mergeCell ref="AGH23:AGH24"/>
    <mergeCell ref="AGI23:AGI24"/>
    <mergeCell ref="AGJ23:AGJ24"/>
    <mergeCell ref="AGK23:AGK24"/>
    <mergeCell ref="AGL23:AGL24"/>
    <mergeCell ref="AGM23:AGM24"/>
    <mergeCell ref="AGN23:AGN24"/>
    <mergeCell ref="AGO23:AGO24"/>
    <mergeCell ref="AGP23:AGP24"/>
    <mergeCell ref="AGQ23:AGQ24"/>
    <mergeCell ref="AGR23:AGR24"/>
    <mergeCell ref="AGS23:AGS24"/>
    <mergeCell ref="AGT23:AGT24"/>
    <mergeCell ref="AGU23:AGU24"/>
    <mergeCell ref="AGV23:AGV24"/>
    <mergeCell ref="AGX23:AGX24"/>
    <mergeCell ref="AGZ23:AGZ24"/>
    <mergeCell ref="AHA23:AHA24"/>
    <mergeCell ref="AHB23:AHB24"/>
    <mergeCell ref="AHC23:AHC24"/>
    <mergeCell ref="AHF23:AHF24"/>
    <mergeCell ref="AHG23:AHG24"/>
    <mergeCell ref="AHI23:AHI24"/>
    <mergeCell ref="AHJ23:AHJ24"/>
    <mergeCell ref="AHK23:AHK24"/>
    <mergeCell ref="AHL23:AHL24"/>
    <mergeCell ref="AHM23:AHM24"/>
    <mergeCell ref="AHN23:AHN24"/>
    <mergeCell ref="AHO23:AHO24"/>
    <mergeCell ref="AHP23:AHP24"/>
    <mergeCell ref="AHQ23:AHQ24"/>
    <mergeCell ref="AHR23:AHR24"/>
    <mergeCell ref="AHS23:AHS24"/>
    <mergeCell ref="AHT23:AHT24"/>
    <mergeCell ref="AHU23:AHU24"/>
    <mergeCell ref="AHV23:AHV24"/>
    <mergeCell ref="AHW23:AHW24"/>
    <mergeCell ref="AHX23:AHX24"/>
    <mergeCell ref="AHY23:AHY24"/>
    <mergeCell ref="AHZ23:AHZ24"/>
    <mergeCell ref="AIA23:AIA24"/>
    <mergeCell ref="AIB23:AIB24"/>
    <mergeCell ref="AIC23:AIC24"/>
    <mergeCell ref="AID23:AID24"/>
    <mergeCell ref="AIE23:AIE24"/>
    <mergeCell ref="AIF23:AIF24"/>
    <mergeCell ref="AIG23:AIG24"/>
    <mergeCell ref="AIH23:AIH24"/>
    <mergeCell ref="AII23:AII24"/>
    <mergeCell ref="AIJ23:AIJ24"/>
    <mergeCell ref="AIK23:AIK24"/>
    <mergeCell ref="AIL23:AIL24"/>
    <mergeCell ref="AIM23:AIM24"/>
    <mergeCell ref="AIN23:AIN24"/>
    <mergeCell ref="AIO23:AIO24"/>
    <mergeCell ref="AIP23:AIP24"/>
    <mergeCell ref="AIQ23:AIQ24"/>
    <mergeCell ref="AIR23:AIR24"/>
    <mergeCell ref="AIS23:AIS24"/>
    <mergeCell ref="AIT23:AIT24"/>
    <mergeCell ref="AIU23:AIU24"/>
    <mergeCell ref="AIV23:AIV24"/>
    <mergeCell ref="AIW23:AIW24"/>
    <mergeCell ref="AIX23:AIX24"/>
    <mergeCell ref="AIY23:AIY24"/>
    <mergeCell ref="AIZ23:AIZ24"/>
    <mergeCell ref="AJA23:AJA24"/>
    <mergeCell ref="AJB23:AJB24"/>
    <mergeCell ref="AJC23:AJC24"/>
    <mergeCell ref="AJD23:AJD24"/>
    <mergeCell ref="AJE23:AJE24"/>
    <mergeCell ref="AJF23:AJF24"/>
    <mergeCell ref="AJG23:AJG24"/>
    <mergeCell ref="AJH23:AJH24"/>
    <mergeCell ref="AJI23:AJI24"/>
    <mergeCell ref="AJJ23:AJJ24"/>
    <mergeCell ref="AJK23:AJK24"/>
    <mergeCell ref="AJL23:AJL24"/>
    <mergeCell ref="AJM23:AJM24"/>
    <mergeCell ref="AJN23:AJN24"/>
    <mergeCell ref="AJO23:AJO24"/>
    <mergeCell ref="AJP23:AJP24"/>
    <mergeCell ref="AJQ23:AJQ24"/>
    <mergeCell ref="AJR23:AJR24"/>
    <mergeCell ref="AJS23:AJS24"/>
    <mergeCell ref="AJT23:AJT24"/>
    <mergeCell ref="AJU23:AJU24"/>
    <mergeCell ref="AJV23:AJV24"/>
    <mergeCell ref="AJW23:AJW24"/>
    <mergeCell ref="AJX23:AJX24"/>
    <mergeCell ref="AJY23:AJY24"/>
    <mergeCell ref="AJZ23:AJZ24"/>
    <mergeCell ref="AKA23:AKA24"/>
    <mergeCell ref="AKB23:AKB24"/>
    <mergeCell ref="AKC23:AKC24"/>
    <mergeCell ref="AKD23:AKD24"/>
    <mergeCell ref="AKE23:AKE24"/>
    <mergeCell ref="AKF23:AKF24"/>
    <mergeCell ref="AKG23:AKG24"/>
    <mergeCell ref="AKH23:AKH24"/>
    <mergeCell ref="AKI23:AKI24"/>
    <mergeCell ref="AKJ23:AKJ24"/>
    <mergeCell ref="AKK23:AKK24"/>
    <mergeCell ref="AKL23:AKL24"/>
    <mergeCell ref="AKM23:AKM24"/>
    <mergeCell ref="AKN23:AKN24"/>
    <mergeCell ref="AKO23:AKO24"/>
    <mergeCell ref="AKP23:AKP24"/>
    <mergeCell ref="AKQ23:AKQ24"/>
    <mergeCell ref="AKR23:AKR24"/>
    <mergeCell ref="AKS23:AKS24"/>
    <mergeCell ref="AKT23:AKT24"/>
    <mergeCell ref="AKU23:AKU24"/>
    <mergeCell ref="AKV23:AKV24"/>
    <mergeCell ref="AKW23:AKW24"/>
    <mergeCell ref="AKX23:AKX24"/>
    <mergeCell ref="AKY23:AKY24"/>
    <mergeCell ref="AKZ23:AKZ24"/>
    <mergeCell ref="ALA23:ALA24"/>
    <mergeCell ref="ALB23:ALB24"/>
    <mergeCell ref="ALC23:ALC24"/>
    <mergeCell ref="ALD23:ALD24"/>
    <mergeCell ref="ALE23:ALE24"/>
    <mergeCell ref="ALF23:ALF24"/>
    <mergeCell ref="ALG23:ALG24"/>
    <mergeCell ref="ALH23:ALH24"/>
    <mergeCell ref="ALI23:ALI24"/>
    <mergeCell ref="ALJ23:ALJ24"/>
    <mergeCell ref="ALK23:ALK24"/>
    <mergeCell ref="ALL23:ALL24"/>
    <mergeCell ref="ALM23:ALM24"/>
    <mergeCell ref="ALN23:ALN24"/>
    <mergeCell ref="ALO23:ALO24"/>
    <mergeCell ref="ALP23:ALP24"/>
    <mergeCell ref="ALQ23:ALQ24"/>
    <mergeCell ref="ALR23:ALR24"/>
    <mergeCell ref="ALS23:ALS24"/>
    <mergeCell ref="ALT23:ALT24"/>
    <mergeCell ref="ALU23:ALU24"/>
    <mergeCell ref="ALV23:ALV24"/>
    <mergeCell ref="ALW23:ALW24"/>
    <mergeCell ref="ALX23:ALX24"/>
    <mergeCell ref="ALY23:ALY24"/>
    <mergeCell ref="ALZ23:ALZ24"/>
    <mergeCell ref="AMA23:AMA24"/>
    <mergeCell ref="AMB23:AMB24"/>
    <mergeCell ref="AMC23:AMC24"/>
    <mergeCell ref="AMD23:AMD24"/>
    <mergeCell ref="AME23:AME24"/>
    <mergeCell ref="AMF23:AMF24"/>
    <mergeCell ref="AMG23:AMG24"/>
    <mergeCell ref="AMH23:AMH24"/>
    <mergeCell ref="AMI23:AMI24"/>
    <mergeCell ref="AMJ23:AMJ24"/>
    <mergeCell ref="A25:B25"/>
    <mergeCell ref="C25:K25"/>
    <mergeCell ref="L25:W25"/>
    <mergeCell ref="X25:Y25"/>
    <mergeCell ref="Z25:AP25"/>
    <mergeCell ref="AQ25:AW25"/>
    <mergeCell ref="AX25:BG25"/>
    <mergeCell ref="BH25:BS25"/>
    <mergeCell ref="BT25:CE25"/>
    <mergeCell ref="CF25:CQ25"/>
    <mergeCell ref="CR25:DC25"/>
    <mergeCell ref="DD25:DO25"/>
    <mergeCell ref="DP25:EA25"/>
    <mergeCell ref="EB25:EM25"/>
    <mergeCell ref="EN25:EY25"/>
    <mergeCell ref="EZ25:FM25"/>
    <mergeCell ref="FN25:GG25"/>
    <mergeCell ref="GH25:GW25"/>
    <mergeCell ref="GX25:HK25"/>
    <mergeCell ref="HL25:HQ25"/>
    <mergeCell ref="HR25:IG25"/>
    <mergeCell ref="IH25:IS25"/>
    <mergeCell ref="IT25:JE25"/>
    <mergeCell ref="JF25:JP25"/>
    <mergeCell ref="JQ25:KA25"/>
    <mergeCell ref="KB25:KU25"/>
    <mergeCell ref="KV25:LC25"/>
    <mergeCell ref="LD25:MA25"/>
    <mergeCell ref="MB25:NI25"/>
    <mergeCell ref="NJ25:NT25"/>
    <mergeCell ref="NU25:OJ25"/>
    <mergeCell ref="OK25:OX25"/>
    <mergeCell ref="OY25:PP25"/>
    <mergeCell ref="PQ25:QD25"/>
    <mergeCell ref="QE25:QP25"/>
    <mergeCell ref="QQ25:RF25"/>
    <mergeCell ref="RG25:RZ25"/>
    <mergeCell ref="SA25:SN25"/>
    <mergeCell ref="SO25:SR25"/>
    <mergeCell ref="SS25:UV25"/>
    <mergeCell ref="UW25:XB25"/>
    <mergeCell ref="XC25:YF25"/>
    <mergeCell ref="YG25:ZJ25"/>
    <mergeCell ref="ZK25:ZL25"/>
    <mergeCell ref="ZM25:ZN25"/>
    <mergeCell ref="ZO25:ZR25"/>
    <mergeCell ref="ZS25:AAV25"/>
    <mergeCell ref="AAW25:ABG25"/>
    <mergeCell ref="ABH25:ABS25"/>
    <mergeCell ref="ABT25:ABV25"/>
    <mergeCell ref="ABW25:ACH25"/>
    <mergeCell ref="ACI25:ADJ25"/>
    <mergeCell ref="ADK25:ADP25"/>
    <mergeCell ref="ADQ25:ADS25"/>
    <mergeCell ref="ADT25:ADV25"/>
    <mergeCell ref="ADW25:AEF25"/>
    <mergeCell ref="AEG25:AEI25"/>
    <mergeCell ref="AEJ25:AEM25"/>
    <mergeCell ref="AEN25:AEO25"/>
    <mergeCell ref="AEP25:AEX25"/>
    <mergeCell ref="AEY25:AFB25"/>
    <mergeCell ref="AFC25:AFJ25"/>
    <mergeCell ref="AFK25:AFS25"/>
    <mergeCell ref="AFT25:AFX25"/>
    <mergeCell ref="AFY25:AGL25"/>
    <mergeCell ref="AGM25:AGQ25"/>
    <mergeCell ref="AGS25:AHA25"/>
    <mergeCell ref="AHB25:AHC25"/>
    <mergeCell ref="AHD25:AHM25"/>
    <mergeCell ref="AHN25:AII25"/>
    <mergeCell ref="AIJ25:AIK25"/>
    <mergeCell ref="AIL25:AIW25"/>
    <mergeCell ref="AIX25:AKA25"/>
    <mergeCell ref="AKB25:AKC25"/>
    <mergeCell ref="AKD25:AKH25"/>
    <mergeCell ref="AKI25:AKJ25"/>
    <mergeCell ref="AKK25:AKN25"/>
    <mergeCell ref="AKO25:AKP25"/>
    <mergeCell ref="AKQ25:AKT25"/>
    <mergeCell ref="AKU25:ALF25"/>
    <mergeCell ref="ALG25:ALT25"/>
    <mergeCell ref="ALU25:AMJ25"/>
    <mergeCell ref="A26:B26"/>
    <mergeCell ref="C26:K26"/>
    <mergeCell ref="L26:Y26"/>
    <mergeCell ref="Z26:AP26"/>
    <mergeCell ref="AQ26:AW26"/>
    <mergeCell ref="AX26:BG26"/>
    <mergeCell ref="BH26:BS26"/>
    <mergeCell ref="BT26:CE26"/>
    <mergeCell ref="CF26:CQ26"/>
    <mergeCell ref="CR26:DC26"/>
    <mergeCell ref="DD26:DO26"/>
    <mergeCell ref="DP26:EA26"/>
    <mergeCell ref="EB26:EM26"/>
    <mergeCell ref="EN26:EY26"/>
    <mergeCell ref="EZ26:FM26"/>
    <mergeCell ref="FN26:GG26"/>
    <mergeCell ref="GH26:GW26"/>
    <mergeCell ref="GX26:HK26"/>
    <mergeCell ref="HL26:HQ26"/>
    <mergeCell ref="HR26:IG26"/>
    <mergeCell ref="IH26:IS26"/>
    <mergeCell ref="IT26:JE26"/>
    <mergeCell ref="JF26:JP26"/>
    <mergeCell ref="JQ26:KA26"/>
    <mergeCell ref="KB26:KU26"/>
    <mergeCell ref="KV26:LC26"/>
    <mergeCell ref="LD26:MA26"/>
    <mergeCell ref="MB26:NI26"/>
    <mergeCell ref="NJ26:NT26"/>
    <mergeCell ref="NU26:OJ26"/>
    <mergeCell ref="OK26:OX26"/>
    <mergeCell ref="OY26:PP26"/>
    <mergeCell ref="PQ26:QD26"/>
    <mergeCell ref="QE26:QP26"/>
    <mergeCell ref="QQ26:RF26"/>
    <mergeCell ref="RG26:RZ26"/>
    <mergeCell ref="SA26:SN26"/>
    <mergeCell ref="SO26:SR26"/>
    <mergeCell ref="SS26:UV26"/>
    <mergeCell ref="UW26:XB26"/>
    <mergeCell ref="XC26:YF26"/>
    <mergeCell ref="YG26:ZJ26"/>
    <mergeCell ref="ZK26:ZN26"/>
    <mergeCell ref="ZO26:ZR26"/>
    <mergeCell ref="ZS26:AAV26"/>
    <mergeCell ref="AAW26:ABG26"/>
    <mergeCell ref="ABH26:ABS26"/>
    <mergeCell ref="ABT26:ABV26"/>
    <mergeCell ref="ABW26:ACH26"/>
    <mergeCell ref="ACI26:ADJ26"/>
    <mergeCell ref="ADK26:ADP26"/>
    <mergeCell ref="ADQ26:ADS26"/>
    <mergeCell ref="ADT26:ADV26"/>
    <mergeCell ref="ADW26:AEF26"/>
    <mergeCell ref="AEG26:AEI26"/>
    <mergeCell ref="AEJ26:AEM26"/>
    <mergeCell ref="AEN26:AEO26"/>
    <mergeCell ref="AEP26:AEX26"/>
    <mergeCell ref="AEY26:AFB26"/>
    <mergeCell ref="AFC26:AFJ26"/>
    <mergeCell ref="AFK26:AFS26"/>
    <mergeCell ref="AFT26:AFX26"/>
    <mergeCell ref="AFY26:AGL26"/>
    <mergeCell ref="AGM26:AGQ26"/>
    <mergeCell ref="AGS26:AHM26"/>
    <mergeCell ref="AHN26:AII26"/>
    <mergeCell ref="AIJ26:AIK26"/>
    <mergeCell ref="AIL26:AIW26"/>
    <mergeCell ref="AIX26:AKA26"/>
    <mergeCell ref="AKB26:AKC26"/>
    <mergeCell ref="AKD26:AKH26"/>
    <mergeCell ref="AKI26:AKJ26"/>
    <mergeCell ref="AKK26:AKP26"/>
    <mergeCell ref="AKQ26:AKT26"/>
    <mergeCell ref="AKU26:ALF26"/>
    <mergeCell ref="ALG26:ALT26"/>
    <mergeCell ref="ALU26:AMJ26"/>
    <mergeCell ref="HL29:HQ29"/>
    <mergeCell ref="JF29:JP29"/>
    <mergeCell ref="JQ29:KA29"/>
    <mergeCell ref="HR30:IG30"/>
    <mergeCell ref="IH30:IS30"/>
    <mergeCell ref="IT30:JE30"/>
  </mergeCells>
  <printOptions headings="false" gridLines="false" gridLinesSet="true" horizontalCentered="false" verticalCentered="true"/>
  <pageMargins left="0.315277777777778" right="0.275694444444444" top="0.196527777777778" bottom="0.335416666666667" header="0.196527777777778" footer="0.196527777777778"/>
  <pageSetup paperSize="77" scale="82" firstPageNumber="0" fitToWidth="1" fitToHeight="1" pageOrder="downThenOver" orientation="landscape" blackAndWhite="false" draft="false" cellComments="none" useFirstPageNumber="false" horizontalDpi="300" verticalDpi="300" copies="1"/>
  <headerFooter differentFirst="false" differentOddEven="false">
    <oddHeader/>
    <oddFooter>&amp;C&amp;"Arial,標準"&amp;10第 &amp;P 頁，共 &amp;N 頁</oddFooter>
  </headerFooter>
</worksheet>
</file>

<file path=xl/worksheets/sheet2.xml><?xml version="1.0" encoding="utf-8"?>
<worksheet xmlns="http://schemas.openxmlformats.org/spreadsheetml/2006/main" xmlns:r="http://schemas.openxmlformats.org/officeDocument/2006/relationships">
  <sheetPr filterMode="true">
    <pageSetUpPr fitToPage="false"/>
  </sheetPr>
  <dimension ref="A1:BL227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6.2"/>
  <cols>
    <col collapsed="false" hidden="false" max="1" min="1" style="468" width="34.5678391959799"/>
    <col collapsed="false" hidden="true" max="26" min="2" style="469" width="0"/>
    <col collapsed="false" hidden="false" max="27" min="27" style="470" width="34.356783919598"/>
    <col collapsed="false" hidden="false" max="28" min="28" style="470" width="24.8894472361809"/>
    <col collapsed="false" hidden="false" max="29" min="29" style="471" width="21.4874371859296"/>
    <col collapsed="false" hidden="false" max="30" min="30" style="472" width="18.1909547738693"/>
    <col collapsed="false" hidden="false" max="1025" min="31" style="473" width="8.50753768844221"/>
  </cols>
  <sheetData>
    <row r="1" s="475" customFormat="true" ht="22.95" hidden="false" customHeight="true" outlineLevel="0" collapsed="false">
      <c r="A1" s="474" t="s">
        <v>1430</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row>
    <row r="2" s="475" customFormat="true" ht="22.95" hidden="false" customHeight="true" outlineLevel="0" collapsed="false">
      <c r="A2" s="474"/>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row>
    <row r="3" s="475" customFormat="true" ht="17.4" hidden="false" customHeight="true" outlineLevel="0" collapsed="false">
      <c r="A3" s="476" t="s">
        <v>0</v>
      </c>
      <c r="B3" s="74" t="s">
        <v>67</v>
      </c>
      <c r="C3" s="74"/>
      <c r="D3" s="74"/>
      <c r="E3" s="74"/>
      <c r="F3" s="74" t="s">
        <v>470</v>
      </c>
      <c r="G3" s="477"/>
      <c r="H3" s="478" t="s">
        <v>487</v>
      </c>
      <c r="I3" s="478" t="s">
        <v>492</v>
      </c>
      <c r="J3" s="478" t="s">
        <v>494</v>
      </c>
      <c r="K3" s="478" t="s">
        <v>495</v>
      </c>
      <c r="L3" s="478" t="s">
        <v>496</v>
      </c>
      <c r="M3" s="478" t="s">
        <v>497</v>
      </c>
      <c r="N3" s="478" t="s">
        <v>499</v>
      </c>
      <c r="O3" s="478" t="s">
        <v>501</v>
      </c>
      <c r="P3" s="478" t="s">
        <v>503</v>
      </c>
      <c r="Q3" s="478" t="s">
        <v>504</v>
      </c>
      <c r="R3" s="478" t="s">
        <v>507</v>
      </c>
      <c r="S3" s="478" t="s">
        <v>510</v>
      </c>
      <c r="T3" s="478" t="s">
        <v>511</v>
      </c>
      <c r="U3" s="478" t="s">
        <v>513</v>
      </c>
      <c r="V3" s="478" t="s">
        <v>1431</v>
      </c>
      <c r="W3" s="478" t="s">
        <v>1432</v>
      </c>
      <c r="X3" s="479"/>
      <c r="Y3" s="395" t="s">
        <v>514</v>
      </c>
      <c r="Z3" s="395"/>
      <c r="AA3" s="480" t="s">
        <v>1403</v>
      </c>
      <c r="AB3" s="480" t="s">
        <v>1433</v>
      </c>
      <c r="AC3" s="481" t="s">
        <v>1434</v>
      </c>
      <c r="AD3" s="482" t="s">
        <v>1423</v>
      </c>
    </row>
    <row r="4" s="475" customFormat="true" ht="17.4" hidden="false" customHeight="true" outlineLevel="0" collapsed="false">
      <c r="A4" s="476"/>
      <c r="B4" s="74"/>
      <c r="C4" s="74"/>
      <c r="D4" s="74"/>
      <c r="E4" s="74"/>
      <c r="F4" s="74"/>
      <c r="G4" s="74"/>
      <c r="H4" s="74"/>
      <c r="I4" s="74"/>
      <c r="J4" s="74"/>
      <c r="K4" s="74"/>
      <c r="L4" s="74"/>
      <c r="M4" s="74"/>
      <c r="N4" s="74"/>
      <c r="O4" s="74"/>
      <c r="P4" s="74"/>
      <c r="Q4" s="74"/>
      <c r="R4" s="74"/>
      <c r="S4" s="74"/>
      <c r="T4" s="74"/>
      <c r="U4" s="74"/>
      <c r="V4" s="74"/>
      <c r="W4" s="74"/>
      <c r="X4" s="74"/>
      <c r="Y4" s="395" t="s">
        <v>515</v>
      </c>
      <c r="Z4" s="395" t="s">
        <v>1298</v>
      </c>
      <c r="AA4" s="480"/>
      <c r="AB4" s="480"/>
      <c r="AC4" s="481"/>
      <c r="AD4" s="482"/>
    </row>
    <row r="5" customFormat="false" ht="16.2" hidden="true" customHeight="true" outlineLevel="0" collapsed="false">
      <c r="A5" s="483" t="s">
        <v>1</v>
      </c>
      <c r="B5" s="31" t="s">
        <v>68</v>
      </c>
      <c r="C5" s="31"/>
      <c r="D5" s="31"/>
      <c r="E5" s="31" t="s">
        <v>264</v>
      </c>
      <c r="F5" s="31" t="s">
        <v>471</v>
      </c>
      <c r="G5" s="478"/>
      <c r="H5" s="484" t="n">
        <v>1265633</v>
      </c>
      <c r="I5" s="484" t="n">
        <v>1275085</v>
      </c>
      <c r="J5" s="484" t="n">
        <v>1282701</v>
      </c>
      <c r="K5" s="484" t="n">
        <v>1289781</v>
      </c>
      <c r="L5" s="484"/>
      <c r="M5" s="484"/>
      <c r="N5" s="484"/>
      <c r="O5" s="484"/>
      <c r="P5" s="484"/>
      <c r="Q5" s="484"/>
      <c r="R5" s="484"/>
      <c r="S5" s="484"/>
      <c r="T5" s="484"/>
      <c r="U5" s="484"/>
      <c r="V5" s="484"/>
      <c r="W5" s="484"/>
      <c r="X5" s="485"/>
      <c r="Y5" s="366" t="s">
        <v>516</v>
      </c>
      <c r="Z5" s="366"/>
      <c r="AA5" s="426" t="s">
        <v>1404</v>
      </c>
      <c r="AB5" s="426" t="s">
        <v>1404</v>
      </c>
      <c r="AC5" s="426"/>
      <c r="AD5" s="486"/>
    </row>
    <row r="6" customFormat="false" ht="16.2" hidden="true" customHeight="true" outlineLevel="0" collapsed="false">
      <c r="A6" s="483"/>
      <c r="B6" s="31"/>
      <c r="C6" s="31"/>
      <c r="D6" s="31"/>
      <c r="E6" s="31" t="s">
        <v>265</v>
      </c>
      <c r="F6" s="31" t="s">
        <v>471</v>
      </c>
      <c r="G6" s="478"/>
      <c r="H6" s="484" t="n">
        <v>1242862</v>
      </c>
      <c r="I6" s="484" t="n">
        <v>1254678</v>
      </c>
      <c r="J6" s="484" t="n">
        <v>1265631</v>
      </c>
      <c r="K6" s="484" t="n">
        <v>1276439</v>
      </c>
      <c r="L6" s="484"/>
      <c r="M6" s="484"/>
      <c r="N6" s="484"/>
      <c r="O6" s="484"/>
      <c r="P6" s="484"/>
      <c r="Q6" s="484"/>
      <c r="R6" s="484"/>
      <c r="S6" s="484"/>
      <c r="T6" s="484"/>
      <c r="U6" s="484"/>
      <c r="V6" s="484"/>
      <c r="W6" s="484"/>
      <c r="X6" s="485"/>
      <c r="Y6" s="366" t="s">
        <v>517</v>
      </c>
      <c r="Z6" s="366"/>
      <c r="AA6" s="426"/>
      <c r="AB6" s="426"/>
      <c r="AC6" s="426"/>
      <c r="AD6" s="486"/>
    </row>
    <row r="7" customFormat="false" ht="16.2" hidden="true" customHeight="true" outlineLevel="0" collapsed="false">
      <c r="A7" s="483"/>
      <c r="B7" s="31" t="s">
        <v>69</v>
      </c>
      <c r="C7" s="31"/>
      <c r="D7" s="31"/>
      <c r="E7" s="31"/>
      <c r="F7" s="31" t="s">
        <v>472</v>
      </c>
      <c r="G7" s="478"/>
      <c r="H7" s="487" t="n">
        <v>101.832142265191</v>
      </c>
      <c r="I7" s="487" t="n">
        <v>101.626473087119</v>
      </c>
      <c r="J7" s="487" t="n">
        <v>101.348734346741</v>
      </c>
      <c r="K7" s="487" t="n">
        <v>101.045251672818</v>
      </c>
      <c r="L7" s="487"/>
      <c r="M7" s="487"/>
      <c r="N7" s="487"/>
      <c r="O7" s="487"/>
      <c r="P7" s="487"/>
      <c r="Q7" s="487"/>
      <c r="R7" s="487"/>
      <c r="S7" s="487"/>
      <c r="T7" s="487"/>
      <c r="U7" s="487"/>
      <c r="V7" s="487"/>
      <c r="W7" s="487"/>
      <c r="X7" s="485"/>
      <c r="Y7" s="366" t="s">
        <v>518</v>
      </c>
      <c r="Z7" s="366" t="s">
        <v>517</v>
      </c>
      <c r="AA7" s="426"/>
      <c r="AB7" s="426"/>
      <c r="AC7" s="426"/>
      <c r="AD7" s="486"/>
    </row>
    <row r="8" customFormat="false" ht="16.2" hidden="true" customHeight="true" outlineLevel="0" collapsed="false">
      <c r="A8" s="483"/>
      <c r="B8" s="31" t="s">
        <v>70</v>
      </c>
      <c r="C8" s="31"/>
      <c r="D8" s="31"/>
      <c r="E8" s="31" t="s">
        <v>264</v>
      </c>
      <c r="F8" s="31" t="s">
        <v>471</v>
      </c>
      <c r="G8" s="478"/>
      <c r="H8" s="484" t="n">
        <v>472826</v>
      </c>
      <c r="I8" s="484" t="n">
        <v>477670</v>
      </c>
      <c r="J8" s="484" t="n">
        <v>482210</v>
      </c>
      <c r="K8" s="484" t="n">
        <v>486519</v>
      </c>
      <c r="L8" s="484"/>
      <c r="M8" s="484"/>
      <c r="N8" s="484"/>
      <c r="O8" s="484"/>
      <c r="P8" s="484"/>
      <c r="Q8" s="484"/>
      <c r="R8" s="484"/>
      <c r="S8" s="484"/>
      <c r="T8" s="484"/>
      <c r="U8" s="484"/>
      <c r="V8" s="484"/>
      <c r="W8" s="484"/>
      <c r="X8" s="485"/>
      <c r="Y8" s="367" t="s">
        <v>519</v>
      </c>
      <c r="Z8" s="367"/>
      <c r="AA8" s="426"/>
      <c r="AB8" s="426"/>
      <c r="AC8" s="426"/>
      <c r="AD8" s="486"/>
    </row>
    <row r="9" customFormat="false" ht="16.2" hidden="true" customHeight="true" outlineLevel="0" collapsed="false">
      <c r="A9" s="483"/>
      <c r="B9" s="31"/>
      <c r="C9" s="31"/>
      <c r="D9" s="31"/>
      <c r="E9" s="31" t="s">
        <v>265</v>
      </c>
      <c r="F9" s="31" t="s">
        <v>471</v>
      </c>
      <c r="G9" s="478"/>
      <c r="H9" s="484" t="n">
        <v>260813</v>
      </c>
      <c r="I9" s="484" t="n">
        <v>271113</v>
      </c>
      <c r="J9" s="484" t="n">
        <v>280186</v>
      </c>
      <c r="K9" s="484" t="n">
        <v>289447</v>
      </c>
      <c r="L9" s="484"/>
      <c r="M9" s="484"/>
      <c r="N9" s="484"/>
      <c r="O9" s="484"/>
      <c r="P9" s="484"/>
      <c r="Q9" s="484"/>
      <c r="R9" s="484"/>
      <c r="S9" s="484"/>
      <c r="T9" s="484"/>
      <c r="U9" s="484"/>
      <c r="V9" s="484"/>
      <c r="W9" s="484"/>
      <c r="X9" s="485"/>
      <c r="Y9" s="367" t="s">
        <v>520</v>
      </c>
      <c r="Z9" s="367"/>
      <c r="AA9" s="426"/>
      <c r="AB9" s="426"/>
      <c r="AC9" s="426"/>
      <c r="AD9" s="486"/>
    </row>
    <row r="10" customFormat="false" ht="16.2" hidden="true" customHeight="true" outlineLevel="0" collapsed="false">
      <c r="A10" s="483"/>
      <c r="B10" s="31" t="s">
        <v>71</v>
      </c>
      <c r="C10" s="31"/>
      <c r="D10" s="31"/>
      <c r="E10" s="31"/>
      <c r="F10" s="31" t="s">
        <v>472</v>
      </c>
      <c r="G10" s="478"/>
      <c r="H10" s="487" t="n">
        <v>181.289276224728</v>
      </c>
      <c r="I10" s="487" t="n">
        <v>176.188526555348</v>
      </c>
      <c r="J10" s="487" t="n">
        <v>172.103531225686</v>
      </c>
      <c r="K10" s="487" t="n">
        <v>168.085694444924</v>
      </c>
      <c r="L10" s="487"/>
      <c r="M10" s="487"/>
      <c r="N10" s="487"/>
      <c r="O10" s="487"/>
      <c r="P10" s="487"/>
      <c r="Q10" s="487"/>
      <c r="R10" s="487"/>
      <c r="S10" s="487"/>
      <c r="T10" s="487"/>
      <c r="U10" s="487"/>
      <c r="V10" s="487"/>
      <c r="W10" s="487"/>
      <c r="X10" s="485"/>
      <c r="Y10" s="366" t="s">
        <v>521</v>
      </c>
      <c r="Z10" s="366" t="s">
        <v>520</v>
      </c>
      <c r="AA10" s="426"/>
      <c r="AB10" s="426"/>
      <c r="AC10" s="426"/>
      <c r="AD10" s="486"/>
    </row>
    <row r="11" customFormat="false" ht="16.2" hidden="true" customHeight="true" outlineLevel="0" collapsed="false">
      <c r="A11" s="483"/>
      <c r="B11" s="31" t="s">
        <v>72</v>
      </c>
      <c r="C11" s="31"/>
      <c r="D11" s="31"/>
      <c r="E11" s="31" t="s">
        <v>264</v>
      </c>
      <c r="F11" s="31" t="s">
        <v>471</v>
      </c>
      <c r="G11" s="478"/>
      <c r="H11" s="484" t="n">
        <v>87545</v>
      </c>
      <c r="I11" s="484" t="n">
        <v>90792</v>
      </c>
      <c r="J11" s="484" t="n">
        <v>93733</v>
      </c>
      <c r="K11" s="484" t="n">
        <v>96345</v>
      </c>
      <c r="L11" s="484"/>
      <c r="M11" s="484"/>
      <c r="N11" s="484"/>
      <c r="O11" s="484"/>
      <c r="P11" s="484"/>
      <c r="Q11" s="484"/>
      <c r="R11" s="484"/>
      <c r="S11" s="484"/>
      <c r="T11" s="484"/>
      <c r="U11" s="484"/>
      <c r="V11" s="484"/>
      <c r="W11" s="484"/>
      <c r="X11" s="485"/>
      <c r="Y11" s="366" t="s">
        <v>522</v>
      </c>
      <c r="Z11" s="366"/>
      <c r="AA11" s="426"/>
      <c r="AB11" s="426"/>
      <c r="AC11" s="426"/>
      <c r="AD11" s="486"/>
    </row>
    <row r="12" customFormat="false" ht="16.2" hidden="true" customHeight="true" outlineLevel="0" collapsed="false">
      <c r="A12" s="483"/>
      <c r="B12" s="31"/>
      <c r="C12" s="31"/>
      <c r="D12" s="31"/>
      <c r="E12" s="31" t="s">
        <v>265</v>
      </c>
      <c r="F12" s="31" t="s">
        <v>471</v>
      </c>
      <c r="G12" s="478"/>
      <c r="H12" s="484" t="n">
        <v>73300</v>
      </c>
      <c r="I12" s="484" t="n">
        <v>76579</v>
      </c>
      <c r="J12" s="484" t="n">
        <v>79841</v>
      </c>
      <c r="K12" s="484" t="n">
        <v>82595</v>
      </c>
      <c r="L12" s="484"/>
      <c r="M12" s="484"/>
      <c r="N12" s="484"/>
      <c r="O12" s="484"/>
      <c r="P12" s="484"/>
      <c r="Q12" s="484"/>
      <c r="R12" s="484"/>
      <c r="S12" s="484"/>
      <c r="T12" s="484"/>
      <c r="U12" s="484"/>
      <c r="V12" s="484"/>
      <c r="W12" s="484"/>
      <c r="X12" s="485"/>
      <c r="Y12" s="366" t="s">
        <v>523</v>
      </c>
      <c r="Z12" s="366"/>
      <c r="AA12" s="426"/>
      <c r="AB12" s="426"/>
      <c r="AC12" s="426"/>
      <c r="AD12" s="486"/>
    </row>
    <row r="13" customFormat="false" ht="16.2" hidden="true" customHeight="true" outlineLevel="0" collapsed="false">
      <c r="A13" s="483"/>
      <c r="B13" s="31" t="s">
        <v>73</v>
      </c>
      <c r="C13" s="31"/>
      <c r="D13" s="31"/>
      <c r="E13" s="31"/>
      <c r="F13" s="31" t="s">
        <v>472</v>
      </c>
      <c r="G13" s="478"/>
      <c r="H13" s="487" t="n">
        <v>119.433833560709</v>
      </c>
      <c r="I13" s="487" t="n">
        <v>118.55991851552</v>
      </c>
      <c r="J13" s="487" t="n">
        <v>117.399581668566</v>
      </c>
      <c r="K13" s="487" t="n">
        <v>116.647496821842</v>
      </c>
      <c r="L13" s="487"/>
      <c r="M13" s="487"/>
      <c r="N13" s="487"/>
      <c r="O13" s="487"/>
      <c r="P13" s="487"/>
      <c r="Q13" s="487"/>
      <c r="R13" s="487"/>
      <c r="S13" s="487"/>
      <c r="T13" s="487"/>
      <c r="U13" s="487"/>
      <c r="V13" s="487"/>
      <c r="W13" s="487"/>
      <c r="X13" s="485"/>
      <c r="Y13" s="366" t="s">
        <v>524</v>
      </c>
      <c r="Z13" s="366" t="s">
        <v>523</v>
      </c>
      <c r="AA13" s="426"/>
      <c r="AB13" s="426"/>
      <c r="AC13" s="426"/>
      <c r="AD13" s="486"/>
    </row>
    <row r="14" customFormat="false" ht="16.2" hidden="true" customHeight="true" outlineLevel="0" collapsed="false">
      <c r="A14" s="483" t="s">
        <v>2</v>
      </c>
      <c r="B14" s="31" t="s">
        <v>74</v>
      </c>
      <c r="C14" s="31" t="s">
        <v>261</v>
      </c>
      <c r="D14" s="31"/>
      <c r="E14" s="31" t="s">
        <v>264</v>
      </c>
      <c r="F14" s="31" t="s">
        <v>471</v>
      </c>
      <c r="G14" s="478"/>
      <c r="H14" s="488" t="n">
        <v>295307</v>
      </c>
      <c r="I14" s="488" t="n">
        <v>288859</v>
      </c>
      <c r="J14" s="488" t="n">
        <v>283380</v>
      </c>
      <c r="K14" s="488" t="n">
        <v>276071</v>
      </c>
      <c r="L14" s="488"/>
      <c r="M14" s="488"/>
      <c r="N14" s="488"/>
      <c r="O14" s="488"/>
      <c r="P14" s="488"/>
      <c r="Q14" s="488"/>
      <c r="R14" s="488"/>
      <c r="S14" s="488"/>
      <c r="T14" s="488"/>
      <c r="U14" s="488"/>
      <c r="V14" s="488"/>
      <c r="W14" s="488"/>
      <c r="X14" s="489"/>
      <c r="Y14" s="366" t="s">
        <v>525</v>
      </c>
      <c r="Z14" s="366"/>
      <c r="AA14" s="426" t="s">
        <v>1404</v>
      </c>
      <c r="AB14" s="426" t="s">
        <v>1404</v>
      </c>
      <c r="AC14" s="426"/>
      <c r="AD14" s="490"/>
    </row>
    <row r="15" customFormat="false" ht="16.5" hidden="true" customHeight="true" outlineLevel="0" collapsed="false">
      <c r="A15" s="483"/>
      <c r="B15" s="31"/>
      <c r="C15" s="31"/>
      <c r="D15" s="31"/>
      <c r="E15" s="31" t="s">
        <v>265</v>
      </c>
      <c r="F15" s="31" t="s">
        <v>471</v>
      </c>
      <c r="G15" s="478"/>
      <c r="H15" s="488" t="n">
        <v>272028</v>
      </c>
      <c r="I15" s="488" t="n">
        <v>266224</v>
      </c>
      <c r="J15" s="488" t="n">
        <v>261394</v>
      </c>
      <c r="K15" s="488" t="n">
        <v>254402</v>
      </c>
      <c r="L15" s="488"/>
      <c r="M15" s="488"/>
      <c r="N15" s="488"/>
      <c r="O15" s="488"/>
      <c r="P15" s="488"/>
      <c r="Q15" s="488"/>
      <c r="R15" s="488"/>
      <c r="S15" s="488"/>
      <c r="T15" s="488"/>
      <c r="U15" s="488"/>
      <c r="V15" s="488"/>
      <c r="W15" s="488"/>
      <c r="X15" s="489"/>
      <c r="Y15" s="366" t="s">
        <v>526</v>
      </c>
      <c r="Z15" s="366"/>
      <c r="AA15" s="426"/>
      <c r="AB15" s="426"/>
      <c r="AC15" s="426"/>
      <c r="AD15" s="491"/>
    </row>
    <row r="16" customFormat="false" ht="16.5" hidden="true" customHeight="true" outlineLevel="0" collapsed="false">
      <c r="A16" s="483"/>
      <c r="B16" s="31"/>
      <c r="C16" s="31" t="s">
        <v>262</v>
      </c>
      <c r="D16" s="31"/>
      <c r="E16" s="31" t="s">
        <v>264</v>
      </c>
      <c r="F16" s="31" t="s">
        <v>471</v>
      </c>
      <c r="G16" s="478"/>
      <c r="H16" s="488" t="n">
        <v>876062</v>
      </c>
      <c r="I16" s="488" t="n">
        <v>889982</v>
      </c>
      <c r="J16" s="488" t="n">
        <v>900794</v>
      </c>
      <c r="K16" s="488" t="n">
        <v>912799</v>
      </c>
      <c r="L16" s="488"/>
      <c r="M16" s="488"/>
      <c r="N16" s="488"/>
      <c r="O16" s="488"/>
      <c r="P16" s="488"/>
      <c r="Q16" s="488"/>
      <c r="R16" s="488"/>
      <c r="S16" s="488"/>
      <c r="T16" s="488"/>
      <c r="U16" s="488"/>
      <c r="V16" s="488"/>
      <c r="W16" s="488"/>
      <c r="X16" s="489"/>
      <c r="Y16" s="366" t="s">
        <v>527</v>
      </c>
      <c r="Z16" s="366"/>
      <c r="AA16" s="426"/>
      <c r="AB16" s="426"/>
      <c r="AC16" s="426"/>
      <c r="AD16" s="491"/>
    </row>
    <row r="17" customFormat="false" ht="16.5" hidden="true" customHeight="true" outlineLevel="0" collapsed="false">
      <c r="A17" s="483"/>
      <c r="B17" s="31"/>
      <c r="C17" s="31"/>
      <c r="D17" s="31"/>
      <c r="E17" s="31" t="s">
        <v>265</v>
      </c>
      <c r="F17" s="31" t="s">
        <v>471</v>
      </c>
      <c r="G17" s="478"/>
      <c r="H17" s="488" t="n">
        <v>884038</v>
      </c>
      <c r="I17" s="488" t="n">
        <v>897824</v>
      </c>
      <c r="J17" s="488" t="n">
        <v>909113</v>
      </c>
      <c r="K17" s="488" t="n">
        <v>922510</v>
      </c>
      <c r="L17" s="488"/>
      <c r="M17" s="488"/>
      <c r="N17" s="488"/>
      <c r="O17" s="488"/>
      <c r="P17" s="488"/>
      <c r="Q17" s="488"/>
      <c r="R17" s="488"/>
      <c r="S17" s="488"/>
      <c r="T17" s="488"/>
      <c r="U17" s="488"/>
      <c r="V17" s="488"/>
      <c r="W17" s="488"/>
      <c r="X17" s="489"/>
      <c r="Y17" s="366" t="s">
        <v>528</v>
      </c>
      <c r="Z17" s="366"/>
      <c r="AA17" s="426"/>
      <c r="AB17" s="426"/>
      <c r="AC17" s="426"/>
      <c r="AD17" s="491"/>
    </row>
    <row r="18" customFormat="false" ht="16.5" hidden="true" customHeight="true" outlineLevel="0" collapsed="false">
      <c r="A18" s="483"/>
      <c r="B18" s="31"/>
      <c r="C18" s="31" t="s">
        <v>263</v>
      </c>
      <c r="D18" s="31"/>
      <c r="E18" s="31" t="s">
        <v>264</v>
      </c>
      <c r="F18" s="31" t="s">
        <v>471</v>
      </c>
      <c r="G18" s="478"/>
      <c r="H18" s="488" t="n">
        <v>94264</v>
      </c>
      <c r="I18" s="488" t="n">
        <v>96244</v>
      </c>
      <c r="J18" s="488" t="n">
        <v>98527</v>
      </c>
      <c r="K18" s="488" t="n">
        <v>100911</v>
      </c>
      <c r="L18" s="488"/>
      <c r="M18" s="488"/>
      <c r="N18" s="488"/>
      <c r="O18" s="488"/>
      <c r="P18" s="488"/>
      <c r="Q18" s="488"/>
      <c r="R18" s="488"/>
      <c r="S18" s="488"/>
      <c r="T18" s="488"/>
      <c r="U18" s="488"/>
      <c r="V18" s="488"/>
      <c r="W18" s="488"/>
      <c r="X18" s="489"/>
      <c r="Y18" s="366" t="s">
        <v>529</v>
      </c>
      <c r="Z18" s="366"/>
      <c r="AA18" s="426"/>
      <c r="AB18" s="426"/>
      <c r="AC18" s="426"/>
      <c r="AD18" s="491"/>
    </row>
    <row r="19" customFormat="false" ht="16.5" hidden="true" customHeight="true" outlineLevel="0" collapsed="false">
      <c r="A19" s="483"/>
      <c r="B19" s="31"/>
      <c r="C19" s="31"/>
      <c r="D19" s="31"/>
      <c r="E19" s="31" t="s">
        <v>265</v>
      </c>
      <c r="F19" s="31" t="s">
        <v>471</v>
      </c>
      <c r="G19" s="478"/>
      <c r="H19" s="488" t="n">
        <v>86796</v>
      </c>
      <c r="I19" s="488" t="n">
        <v>90630</v>
      </c>
      <c r="J19" s="488" t="n">
        <v>95124</v>
      </c>
      <c r="K19" s="488" t="n">
        <v>99527</v>
      </c>
      <c r="L19" s="488"/>
      <c r="M19" s="488"/>
      <c r="N19" s="488"/>
      <c r="O19" s="488"/>
      <c r="P19" s="488"/>
      <c r="Q19" s="488"/>
      <c r="R19" s="488"/>
      <c r="S19" s="488"/>
      <c r="T19" s="488"/>
      <c r="U19" s="488"/>
      <c r="V19" s="488"/>
      <c r="W19" s="488"/>
      <c r="X19" s="489"/>
      <c r="Y19" s="366" t="s">
        <v>530</v>
      </c>
      <c r="Z19" s="366"/>
      <c r="AA19" s="426"/>
      <c r="AB19" s="426"/>
      <c r="AC19" s="426"/>
      <c r="AD19" s="491"/>
    </row>
    <row r="20" customFormat="false" ht="16.5" hidden="true" customHeight="true" outlineLevel="0" collapsed="false">
      <c r="A20" s="483"/>
      <c r="B20" s="31" t="s">
        <v>75</v>
      </c>
      <c r="C20" s="31" t="s">
        <v>261</v>
      </c>
      <c r="D20" s="31"/>
      <c r="E20" s="31" t="s">
        <v>264</v>
      </c>
      <c r="F20" s="31" t="s">
        <v>473</v>
      </c>
      <c r="G20" s="478"/>
      <c r="H20" s="492" t="n">
        <v>23.3327512793993</v>
      </c>
      <c r="I20" s="492" t="n">
        <v>22.6540975699659</v>
      </c>
      <c r="J20" s="492" t="n">
        <v>22.0924439912341</v>
      </c>
      <c r="K20" s="492" t="n">
        <v>21.4044864980954</v>
      </c>
      <c r="L20" s="492"/>
      <c r="M20" s="492"/>
      <c r="N20" s="492"/>
      <c r="O20" s="492"/>
      <c r="P20" s="492"/>
      <c r="Q20" s="492"/>
      <c r="R20" s="492"/>
      <c r="S20" s="492"/>
      <c r="T20" s="492"/>
      <c r="U20" s="492"/>
      <c r="V20" s="492"/>
      <c r="W20" s="492"/>
      <c r="X20" s="489"/>
      <c r="Y20" s="366" t="s">
        <v>531</v>
      </c>
      <c r="Z20" s="366" t="s">
        <v>516</v>
      </c>
      <c r="AA20" s="426"/>
      <c r="AB20" s="426"/>
      <c r="AC20" s="426"/>
      <c r="AD20" s="493"/>
    </row>
    <row r="21" customFormat="false" ht="24" hidden="true" customHeight="true" outlineLevel="0" collapsed="false">
      <c r="A21" s="483"/>
      <c r="B21" s="31"/>
      <c r="C21" s="31"/>
      <c r="D21" s="31"/>
      <c r="E21" s="31" t="s">
        <v>265</v>
      </c>
      <c r="F21" s="31" t="s">
        <v>473</v>
      </c>
      <c r="G21" s="478"/>
      <c r="H21" s="492" t="n">
        <v>21.8872248085467</v>
      </c>
      <c r="I21" s="492" t="n">
        <v>21.2185118412852</v>
      </c>
      <c r="J21" s="492" t="n">
        <v>20.6532551746915</v>
      </c>
      <c r="K21" s="492" t="n">
        <v>19.9306038126381</v>
      </c>
      <c r="L21" s="492"/>
      <c r="M21" s="492"/>
      <c r="N21" s="492"/>
      <c r="O21" s="492"/>
      <c r="P21" s="492"/>
      <c r="Q21" s="492"/>
      <c r="R21" s="492"/>
      <c r="S21" s="492"/>
      <c r="T21" s="492"/>
      <c r="U21" s="492"/>
      <c r="V21" s="492"/>
      <c r="W21" s="492"/>
      <c r="X21" s="489"/>
      <c r="Y21" s="366" t="s">
        <v>532</v>
      </c>
      <c r="Z21" s="366" t="s">
        <v>517</v>
      </c>
      <c r="AA21" s="426"/>
      <c r="AB21" s="426"/>
      <c r="AC21" s="426"/>
      <c r="AD21" s="493"/>
    </row>
    <row r="22" customFormat="false" ht="16.5" hidden="true" customHeight="true" outlineLevel="0" collapsed="false">
      <c r="A22" s="483"/>
      <c r="B22" s="31"/>
      <c r="C22" s="31" t="s">
        <v>262</v>
      </c>
      <c r="D22" s="31"/>
      <c r="E22" s="31" t="s">
        <v>264</v>
      </c>
      <c r="F22" s="31" t="s">
        <v>473</v>
      </c>
      <c r="G22" s="478"/>
      <c r="H22" s="492" t="n">
        <v>69.2192760460576</v>
      </c>
      <c r="I22" s="492" t="n">
        <v>69.7978566134807</v>
      </c>
      <c r="J22" s="492" t="n">
        <v>70.2263426940495</v>
      </c>
      <c r="K22" s="492" t="n">
        <v>70.7716271211934</v>
      </c>
      <c r="L22" s="492"/>
      <c r="M22" s="492"/>
      <c r="N22" s="492"/>
      <c r="O22" s="492"/>
      <c r="P22" s="492"/>
      <c r="Q22" s="492"/>
      <c r="R22" s="492"/>
      <c r="S22" s="492"/>
      <c r="T22" s="492"/>
      <c r="U22" s="492"/>
      <c r="V22" s="492"/>
      <c r="W22" s="492"/>
      <c r="X22" s="489"/>
      <c r="Y22" s="366" t="s">
        <v>533</v>
      </c>
      <c r="Z22" s="366" t="s">
        <v>516</v>
      </c>
      <c r="AA22" s="426"/>
      <c r="AB22" s="426"/>
      <c r="AC22" s="426"/>
      <c r="AD22" s="493"/>
    </row>
    <row r="23" customFormat="false" ht="16.5" hidden="true" customHeight="true" outlineLevel="0" collapsed="false">
      <c r="A23" s="483"/>
      <c r="B23" s="31"/>
      <c r="C23" s="31"/>
      <c r="D23" s="31"/>
      <c r="E23" s="31" t="s">
        <v>265</v>
      </c>
      <c r="F23" s="31" t="s">
        <v>473</v>
      </c>
      <c r="G23" s="478"/>
      <c r="H23" s="492" t="n">
        <v>71.1292162766261</v>
      </c>
      <c r="I23" s="492" t="n">
        <v>71.5581208883873</v>
      </c>
      <c r="J23" s="492" t="n">
        <v>71.8308100860361</v>
      </c>
      <c r="K23" s="492" t="n">
        <v>72.2721571496954</v>
      </c>
      <c r="L23" s="492"/>
      <c r="M23" s="492"/>
      <c r="N23" s="492"/>
      <c r="O23" s="492"/>
      <c r="P23" s="492"/>
      <c r="Q23" s="492"/>
      <c r="R23" s="492"/>
      <c r="S23" s="492"/>
      <c r="T23" s="492"/>
      <c r="U23" s="492"/>
      <c r="V23" s="492"/>
      <c r="W23" s="492"/>
      <c r="X23" s="489"/>
      <c r="Y23" s="366" t="s">
        <v>534</v>
      </c>
      <c r="Z23" s="366" t="s">
        <v>517</v>
      </c>
      <c r="AA23" s="426"/>
      <c r="AB23" s="426"/>
      <c r="AC23" s="426"/>
      <c r="AD23" s="493"/>
    </row>
    <row r="24" customFormat="false" ht="16.5" hidden="true" customHeight="true" outlineLevel="0" collapsed="false">
      <c r="A24" s="483"/>
      <c r="B24" s="31"/>
      <c r="C24" s="31" t="s">
        <v>263</v>
      </c>
      <c r="D24" s="31"/>
      <c r="E24" s="31" t="s">
        <v>264</v>
      </c>
      <c r="F24" s="31" t="s">
        <v>473</v>
      </c>
      <c r="G24" s="478"/>
      <c r="H24" s="492" t="n">
        <v>7.4479726745431</v>
      </c>
      <c r="I24" s="492" t="n">
        <v>7.54804581655341</v>
      </c>
      <c r="J24" s="492" t="n">
        <v>7.68121331471637</v>
      </c>
      <c r="K24" s="492" t="n">
        <v>7.82388638071114</v>
      </c>
      <c r="L24" s="492"/>
      <c r="M24" s="492"/>
      <c r="N24" s="492"/>
      <c r="O24" s="492"/>
      <c r="P24" s="492"/>
      <c r="Q24" s="492"/>
      <c r="R24" s="492"/>
      <c r="S24" s="492"/>
      <c r="T24" s="492"/>
      <c r="U24" s="492"/>
      <c r="V24" s="492"/>
      <c r="W24" s="492"/>
      <c r="X24" s="489"/>
      <c r="Y24" s="366" t="s">
        <v>535</v>
      </c>
      <c r="Z24" s="366" t="s">
        <v>516</v>
      </c>
      <c r="AA24" s="426"/>
      <c r="AB24" s="426"/>
      <c r="AC24" s="426"/>
      <c r="AD24" s="493"/>
    </row>
    <row r="25" customFormat="false" ht="16.5" hidden="true" customHeight="true" outlineLevel="0" collapsed="false">
      <c r="A25" s="483"/>
      <c r="B25" s="31"/>
      <c r="C25" s="31"/>
      <c r="D25" s="31"/>
      <c r="E25" s="31" t="s">
        <v>265</v>
      </c>
      <c r="F25" s="31" t="s">
        <v>473</v>
      </c>
      <c r="G25" s="478"/>
      <c r="H25" s="492" t="n">
        <v>6.98355891482723</v>
      </c>
      <c r="I25" s="492" t="n">
        <v>7.22336727032753</v>
      </c>
      <c r="J25" s="492" t="n">
        <v>7.51593473927235</v>
      </c>
      <c r="K25" s="492" t="n">
        <v>7.79723903766651</v>
      </c>
      <c r="L25" s="492"/>
      <c r="M25" s="492"/>
      <c r="N25" s="492"/>
      <c r="O25" s="492"/>
      <c r="P25" s="492"/>
      <c r="Q25" s="492"/>
      <c r="R25" s="492"/>
      <c r="S25" s="492"/>
      <c r="T25" s="492"/>
      <c r="U25" s="492"/>
      <c r="V25" s="492"/>
      <c r="W25" s="492"/>
      <c r="X25" s="489"/>
      <c r="Y25" s="366" t="s">
        <v>536</v>
      </c>
      <c r="Z25" s="366" t="s">
        <v>517</v>
      </c>
      <c r="AA25" s="426"/>
      <c r="AB25" s="426"/>
      <c r="AC25" s="426"/>
      <c r="AD25" s="493"/>
    </row>
    <row r="26" customFormat="false" ht="16.2" hidden="true" customHeight="true" outlineLevel="0" collapsed="false">
      <c r="A26" s="483"/>
      <c r="B26" s="31" t="s">
        <v>76</v>
      </c>
      <c r="C26" s="31" t="s">
        <v>264</v>
      </c>
      <c r="D26" s="31"/>
      <c r="E26" s="31"/>
      <c r="F26" s="31" t="s">
        <v>474</v>
      </c>
      <c r="G26" s="478"/>
      <c r="H26" s="492" t="s">
        <v>488</v>
      </c>
      <c r="I26" s="492" t="s">
        <v>488</v>
      </c>
      <c r="J26" s="492" t="s">
        <v>488</v>
      </c>
      <c r="K26" s="492" t="s">
        <v>488</v>
      </c>
      <c r="L26" s="492"/>
      <c r="M26" s="492"/>
      <c r="N26" s="492"/>
      <c r="O26" s="492"/>
      <c r="P26" s="492"/>
      <c r="Q26" s="492"/>
      <c r="R26" s="492"/>
      <c r="S26" s="492"/>
      <c r="T26" s="492"/>
      <c r="U26" s="492"/>
      <c r="V26" s="492"/>
      <c r="W26" s="492"/>
      <c r="X26" s="489"/>
      <c r="Y26" s="366" t="s">
        <v>537</v>
      </c>
      <c r="Z26" s="366"/>
      <c r="AA26" s="426" t="s">
        <v>1405</v>
      </c>
      <c r="AB26" s="426" t="s">
        <v>1405</v>
      </c>
      <c r="AC26" s="494"/>
      <c r="AD26" s="495"/>
    </row>
    <row r="27" customFormat="false" ht="16.5" hidden="true" customHeight="true" outlineLevel="0" collapsed="false">
      <c r="A27" s="483"/>
      <c r="B27" s="31"/>
      <c r="C27" s="31" t="s">
        <v>265</v>
      </c>
      <c r="D27" s="31"/>
      <c r="E27" s="31"/>
      <c r="F27" s="31" t="s">
        <v>474</v>
      </c>
      <c r="G27" s="478"/>
      <c r="H27" s="492" t="s">
        <v>488</v>
      </c>
      <c r="I27" s="492" t="s">
        <v>488</v>
      </c>
      <c r="J27" s="492" t="s">
        <v>488</v>
      </c>
      <c r="K27" s="492" t="s">
        <v>488</v>
      </c>
      <c r="L27" s="492"/>
      <c r="M27" s="492"/>
      <c r="N27" s="492"/>
      <c r="O27" s="492"/>
      <c r="P27" s="492"/>
      <c r="Q27" s="492"/>
      <c r="R27" s="492"/>
      <c r="S27" s="492"/>
      <c r="T27" s="492"/>
      <c r="U27" s="492"/>
      <c r="V27" s="492"/>
      <c r="W27" s="492"/>
      <c r="X27" s="489"/>
      <c r="Y27" s="366" t="s">
        <v>538</v>
      </c>
      <c r="Z27" s="366"/>
      <c r="AA27" s="426"/>
      <c r="AB27" s="426"/>
      <c r="AC27" s="426"/>
      <c r="AD27" s="493"/>
    </row>
    <row r="28" customFormat="false" ht="16.2" hidden="true" customHeight="true" outlineLevel="0" collapsed="false">
      <c r="A28" s="483" t="s">
        <v>3</v>
      </c>
      <c r="B28" s="31" t="s">
        <v>77</v>
      </c>
      <c r="C28" s="31"/>
      <c r="D28" s="31" t="s">
        <v>264</v>
      </c>
      <c r="E28" s="31"/>
      <c r="F28" s="496" t="s">
        <v>475</v>
      </c>
      <c r="G28" s="497"/>
      <c r="H28" s="489" t="n">
        <v>7.95367484147602</v>
      </c>
      <c r="I28" s="489" t="n">
        <v>7.4681997071821</v>
      </c>
      <c r="J28" s="489" t="n">
        <v>5.97293513765749</v>
      </c>
      <c r="K28" s="489" t="n">
        <v>5.51960277570533</v>
      </c>
      <c r="L28" s="489"/>
      <c r="M28" s="489"/>
      <c r="N28" s="489"/>
      <c r="O28" s="489"/>
      <c r="P28" s="489"/>
      <c r="Q28" s="489"/>
      <c r="R28" s="489"/>
      <c r="S28" s="489"/>
      <c r="T28" s="489"/>
      <c r="U28" s="489"/>
      <c r="V28" s="489"/>
      <c r="W28" s="489"/>
      <c r="X28" s="489"/>
      <c r="Y28" s="366" t="s">
        <v>539</v>
      </c>
      <c r="Z28" s="366" t="s">
        <v>1299</v>
      </c>
      <c r="AA28" s="426" t="s">
        <v>1404</v>
      </c>
      <c r="AB28" s="426" t="s">
        <v>1404</v>
      </c>
      <c r="AC28" s="426"/>
      <c r="AD28" s="486"/>
    </row>
    <row r="29" customFormat="false" ht="16.2" hidden="true" customHeight="true" outlineLevel="0" collapsed="false">
      <c r="A29" s="483"/>
      <c r="B29" s="31"/>
      <c r="C29" s="31"/>
      <c r="D29" s="31" t="s">
        <v>265</v>
      </c>
      <c r="E29" s="31"/>
      <c r="F29" s="496" t="s">
        <v>475</v>
      </c>
      <c r="G29" s="497"/>
      <c r="H29" s="489" t="n">
        <v>10.192453682857</v>
      </c>
      <c r="I29" s="489" t="n">
        <v>9.50708928263959</v>
      </c>
      <c r="J29" s="489" t="n">
        <v>8.72972985897577</v>
      </c>
      <c r="K29" s="489" t="n">
        <v>8.53961383689243</v>
      </c>
      <c r="L29" s="489"/>
      <c r="M29" s="489"/>
      <c r="N29" s="489"/>
      <c r="O29" s="489"/>
      <c r="P29" s="489"/>
      <c r="Q29" s="489"/>
      <c r="R29" s="489"/>
      <c r="S29" s="489"/>
      <c r="T29" s="489"/>
      <c r="U29" s="489"/>
      <c r="V29" s="489"/>
      <c r="W29" s="489"/>
      <c r="X29" s="489"/>
      <c r="Y29" s="366" t="s">
        <v>540</v>
      </c>
      <c r="Z29" s="366" t="s">
        <v>1300</v>
      </c>
      <c r="AA29" s="426"/>
      <c r="AB29" s="426"/>
      <c r="AC29" s="426"/>
      <c r="AD29" s="486"/>
    </row>
    <row r="30" customFormat="false" ht="16.2" hidden="true" customHeight="true" outlineLevel="0" collapsed="false">
      <c r="A30" s="483"/>
      <c r="B30" s="31" t="s">
        <v>78</v>
      </c>
      <c r="C30" s="31"/>
      <c r="D30" s="31" t="s">
        <v>264</v>
      </c>
      <c r="E30" s="31" t="s">
        <v>455</v>
      </c>
      <c r="F30" s="31" t="s">
        <v>471</v>
      </c>
      <c r="G30" s="478"/>
      <c r="H30" s="488" t="n">
        <v>14948</v>
      </c>
      <c r="I30" s="488" t="n">
        <v>13546</v>
      </c>
      <c r="J30" s="488" t="n">
        <v>13035</v>
      </c>
      <c r="K30" s="488" t="n">
        <v>12585</v>
      </c>
      <c r="L30" s="488"/>
      <c r="M30" s="488"/>
      <c r="N30" s="488"/>
      <c r="O30" s="488"/>
      <c r="P30" s="488"/>
      <c r="Q30" s="488"/>
      <c r="R30" s="488"/>
      <c r="S30" s="488"/>
      <c r="T30" s="488"/>
      <c r="U30" s="488"/>
      <c r="V30" s="488"/>
      <c r="W30" s="488"/>
      <c r="X30" s="488"/>
      <c r="Y30" s="366" t="s">
        <v>541</v>
      </c>
      <c r="Z30" s="366"/>
      <c r="AA30" s="426"/>
      <c r="AB30" s="426"/>
      <c r="AC30" s="426"/>
      <c r="AD30" s="486"/>
    </row>
    <row r="31" customFormat="false" ht="16.2" hidden="true" customHeight="false" outlineLevel="0" collapsed="false">
      <c r="A31" s="483"/>
      <c r="B31" s="31"/>
      <c r="C31" s="31"/>
      <c r="D31" s="31"/>
      <c r="E31" s="31" t="s">
        <v>456</v>
      </c>
      <c r="F31" s="31" t="s">
        <v>476</v>
      </c>
      <c r="G31" s="478"/>
      <c r="H31" s="488" t="s">
        <v>488</v>
      </c>
      <c r="I31" s="488" t="s">
        <v>488</v>
      </c>
      <c r="J31" s="488" t="s">
        <v>488</v>
      </c>
      <c r="K31" s="489" t="n">
        <f aca="false">K30*1000/(K$5+J$5)*2</f>
        <v>9.78432502151619</v>
      </c>
      <c r="L31" s="489"/>
      <c r="M31" s="489"/>
      <c r="N31" s="489"/>
      <c r="O31" s="489"/>
      <c r="P31" s="489"/>
      <c r="Q31" s="489"/>
      <c r="R31" s="489"/>
      <c r="S31" s="489"/>
      <c r="T31" s="488"/>
      <c r="U31" s="488"/>
      <c r="V31" s="488"/>
      <c r="W31" s="488"/>
      <c r="X31" s="488"/>
      <c r="Y31" s="366" t="s">
        <v>542</v>
      </c>
      <c r="Z31" s="366" t="s">
        <v>1301</v>
      </c>
      <c r="AA31" s="426"/>
      <c r="AB31" s="426"/>
      <c r="AC31" s="426"/>
      <c r="AD31" s="486"/>
    </row>
    <row r="32" customFormat="false" ht="16.2" hidden="true" customHeight="true" outlineLevel="0" collapsed="false">
      <c r="A32" s="483"/>
      <c r="B32" s="31"/>
      <c r="C32" s="31"/>
      <c r="D32" s="31" t="s">
        <v>265</v>
      </c>
      <c r="E32" s="31" t="s">
        <v>455</v>
      </c>
      <c r="F32" s="31" t="s">
        <v>471</v>
      </c>
      <c r="G32" s="478"/>
      <c r="H32" s="488" t="n">
        <v>13845</v>
      </c>
      <c r="I32" s="488" t="n">
        <v>12436</v>
      </c>
      <c r="J32" s="488" t="n">
        <v>12033</v>
      </c>
      <c r="K32" s="488" t="n">
        <v>11464</v>
      </c>
      <c r="L32" s="488"/>
      <c r="M32" s="488"/>
      <c r="N32" s="488"/>
      <c r="O32" s="488"/>
      <c r="P32" s="488"/>
      <c r="Q32" s="488"/>
      <c r="R32" s="488"/>
      <c r="S32" s="488"/>
      <c r="T32" s="488"/>
      <c r="U32" s="488"/>
      <c r="V32" s="488"/>
      <c r="W32" s="488"/>
      <c r="X32" s="488"/>
      <c r="Y32" s="366" t="s">
        <v>543</v>
      </c>
      <c r="Z32" s="366"/>
      <c r="AA32" s="426"/>
      <c r="AB32" s="426"/>
      <c r="AC32" s="426"/>
      <c r="AD32" s="486"/>
    </row>
    <row r="33" customFormat="false" ht="16.2" hidden="true" customHeight="false" outlineLevel="0" collapsed="false">
      <c r="A33" s="483"/>
      <c r="B33" s="31"/>
      <c r="C33" s="31"/>
      <c r="D33" s="31"/>
      <c r="E33" s="75" t="s">
        <v>456</v>
      </c>
      <c r="F33" s="75" t="s">
        <v>476</v>
      </c>
      <c r="G33" s="498"/>
      <c r="H33" s="499" t="n">
        <v>13845</v>
      </c>
      <c r="I33" s="499" t="n">
        <v>12436</v>
      </c>
      <c r="J33" s="499" t="s">
        <v>488</v>
      </c>
      <c r="K33" s="500" t="n">
        <f aca="false">K32*1000/(K$6+J$6)*2</f>
        <v>9.01942118037662</v>
      </c>
      <c r="L33" s="500"/>
      <c r="M33" s="500"/>
      <c r="N33" s="500"/>
      <c r="O33" s="500"/>
      <c r="P33" s="500"/>
      <c r="Q33" s="500"/>
      <c r="R33" s="500"/>
      <c r="S33" s="500"/>
      <c r="T33" s="499"/>
      <c r="U33" s="499"/>
      <c r="V33" s="499"/>
      <c r="W33" s="499"/>
      <c r="X33" s="499"/>
      <c r="Y33" s="370" t="s">
        <v>544</v>
      </c>
      <c r="Z33" s="370" t="s">
        <v>1302</v>
      </c>
      <c r="AA33" s="426"/>
      <c r="AB33" s="426"/>
      <c r="AC33" s="426"/>
      <c r="AD33" s="486"/>
    </row>
    <row r="34" customFormat="false" ht="16.2" hidden="true" customHeight="true" outlineLevel="0" collapsed="false">
      <c r="A34" s="483"/>
      <c r="B34" s="31" t="s">
        <v>79</v>
      </c>
      <c r="C34" s="31"/>
      <c r="D34" s="31"/>
      <c r="E34" s="31"/>
      <c r="F34" s="31" t="s">
        <v>472</v>
      </c>
      <c r="G34" s="478"/>
      <c r="H34" s="489" t="n">
        <v>107.966775009029</v>
      </c>
      <c r="I34" s="489" t="n">
        <v>108.925699581859</v>
      </c>
      <c r="J34" s="489" t="n">
        <v>108.327100473697</v>
      </c>
      <c r="K34" s="489" t="n">
        <v>109.778436845778</v>
      </c>
      <c r="L34" s="489"/>
      <c r="M34" s="489"/>
      <c r="N34" s="489"/>
      <c r="O34" s="489"/>
      <c r="P34" s="489"/>
      <c r="Q34" s="489"/>
      <c r="R34" s="489"/>
      <c r="S34" s="489"/>
      <c r="T34" s="489"/>
      <c r="U34" s="489"/>
      <c r="V34" s="489"/>
      <c r="W34" s="489"/>
      <c r="X34" s="489"/>
      <c r="Y34" s="366" t="s">
        <v>545</v>
      </c>
      <c r="Z34" s="366" t="s">
        <v>543</v>
      </c>
      <c r="AA34" s="426"/>
      <c r="AB34" s="426"/>
      <c r="AC34" s="426"/>
      <c r="AD34" s="486"/>
    </row>
    <row r="35" customFormat="false" ht="16.2" hidden="true" customHeight="true" outlineLevel="0" collapsed="false">
      <c r="A35" s="483"/>
      <c r="B35" s="31" t="s">
        <v>80</v>
      </c>
      <c r="C35" s="31"/>
      <c r="D35" s="31" t="s">
        <v>264</v>
      </c>
      <c r="E35" s="31" t="s">
        <v>457</v>
      </c>
      <c r="F35" s="31" t="s">
        <v>471</v>
      </c>
      <c r="G35" s="478"/>
      <c r="H35" s="488" t="n">
        <v>7164</v>
      </c>
      <c r="I35" s="488" t="n">
        <v>7447</v>
      </c>
      <c r="J35" s="488" t="n">
        <v>7792</v>
      </c>
      <c r="K35" s="488" t="n">
        <v>8010</v>
      </c>
      <c r="L35" s="488"/>
      <c r="M35" s="488"/>
      <c r="N35" s="488"/>
      <c r="O35" s="488"/>
      <c r="P35" s="488"/>
      <c r="Q35" s="488"/>
      <c r="R35" s="488"/>
      <c r="S35" s="488"/>
      <c r="T35" s="488"/>
      <c r="U35" s="488"/>
      <c r="V35" s="488"/>
      <c r="W35" s="488"/>
      <c r="X35" s="488"/>
      <c r="Y35" s="366" t="s">
        <v>546</v>
      </c>
      <c r="Z35" s="366"/>
      <c r="AA35" s="426"/>
      <c r="AB35" s="426"/>
      <c r="AC35" s="426"/>
      <c r="AD35" s="486"/>
    </row>
    <row r="36" customFormat="false" ht="16.2" hidden="true" customHeight="false" outlineLevel="0" collapsed="false">
      <c r="A36" s="483"/>
      <c r="B36" s="31"/>
      <c r="C36" s="31"/>
      <c r="D36" s="31"/>
      <c r="E36" s="31" t="s">
        <v>458</v>
      </c>
      <c r="F36" s="31" t="s">
        <v>476</v>
      </c>
      <c r="G36" s="478"/>
      <c r="H36" s="488" t="s">
        <v>488</v>
      </c>
      <c r="I36" s="488" t="s">
        <v>488</v>
      </c>
      <c r="J36" s="488" t="s">
        <v>488</v>
      </c>
      <c r="K36" s="489" t="n">
        <f aca="false">K35*1000/(K$5+J$5)*2</f>
        <v>6.22744882179934</v>
      </c>
      <c r="L36" s="489"/>
      <c r="M36" s="489"/>
      <c r="N36" s="489"/>
      <c r="O36" s="489"/>
      <c r="P36" s="489"/>
      <c r="Q36" s="489"/>
      <c r="R36" s="489"/>
      <c r="S36" s="489"/>
      <c r="T36" s="488"/>
      <c r="U36" s="488"/>
      <c r="V36" s="488"/>
      <c r="W36" s="488"/>
      <c r="X36" s="488"/>
      <c r="Y36" s="366" t="s">
        <v>547</v>
      </c>
      <c r="Z36" s="366" t="s">
        <v>1301</v>
      </c>
      <c r="AA36" s="426"/>
      <c r="AB36" s="426"/>
      <c r="AC36" s="426"/>
      <c r="AD36" s="486"/>
    </row>
    <row r="37" customFormat="false" ht="16.2" hidden="true" customHeight="true" outlineLevel="0" collapsed="false">
      <c r="A37" s="483"/>
      <c r="B37" s="31"/>
      <c r="C37" s="31"/>
      <c r="D37" s="31" t="s">
        <v>265</v>
      </c>
      <c r="E37" s="31" t="s">
        <v>457</v>
      </c>
      <c r="F37" s="31" t="s">
        <v>471</v>
      </c>
      <c r="G37" s="478"/>
      <c r="H37" s="488" t="n">
        <v>4531</v>
      </c>
      <c r="I37" s="488" t="n">
        <v>4724</v>
      </c>
      <c r="J37" s="488" t="n">
        <v>4804</v>
      </c>
      <c r="K37" s="488" t="n">
        <v>4990</v>
      </c>
      <c r="L37" s="488"/>
      <c r="M37" s="488"/>
      <c r="N37" s="488"/>
      <c r="O37" s="488"/>
      <c r="P37" s="488"/>
      <c r="Q37" s="488"/>
      <c r="R37" s="488"/>
      <c r="S37" s="488"/>
      <c r="T37" s="488"/>
      <c r="U37" s="488"/>
      <c r="V37" s="488"/>
      <c r="W37" s="488"/>
      <c r="X37" s="488"/>
      <c r="Y37" s="366" t="s">
        <v>548</v>
      </c>
      <c r="Z37" s="366"/>
      <c r="AA37" s="426"/>
      <c r="AB37" s="426"/>
      <c r="AC37" s="426"/>
      <c r="AD37" s="486"/>
    </row>
    <row r="38" customFormat="false" ht="16.2" hidden="true" customHeight="false" outlineLevel="0" collapsed="false">
      <c r="A38" s="483"/>
      <c r="B38" s="31"/>
      <c r="C38" s="31"/>
      <c r="D38" s="31"/>
      <c r="E38" s="31" t="s">
        <v>458</v>
      </c>
      <c r="F38" s="31" t="s">
        <v>476</v>
      </c>
      <c r="G38" s="478"/>
      <c r="H38" s="488" t="s">
        <v>488</v>
      </c>
      <c r="I38" s="488" t="s">
        <v>488</v>
      </c>
      <c r="J38" s="488" t="s">
        <v>488</v>
      </c>
      <c r="K38" s="500" t="n">
        <f aca="false">K37*1000/(K$6+J$6)*2</f>
        <v>3.92593437631536</v>
      </c>
      <c r="L38" s="500"/>
      <c r="M38" s="500"/>
      <c r="N38" s="500"/>
      <c r="O38" s="500"/>
      <c r="P38" s="500"/>
      <c r="Q38" s="500"/>
      <c r="R38" s="500"/>
      <c r="S38" s="500"/>
      <c r="T38" s="488"/>
      <c r="U38" s="488"/>
      <c r="V38" s="488"/>
      <c r="W38" s="488"/>
      <c r="X38" s="488"/>
      <c r="Y38" s="366" t="s">
        <v>549</v>
      </c>
      <c r="Z38" s="366" t="s">
        <v>1302</v>
      </c>
      <c r="AA38" s="426"/>
      <c r="AB38" s="426"/>
      <c r="AC38" s="426"/>
      <c r="AD38" s="486"/>
    </row>
    <row r="39" customFormat="false" ht="16.2" hidden="true" customHeight="true" outlineLevel="0" collapsed="false">
      <c r="A39" s="483"/>
      <c r="B39" s="31" t="s">
        <v>81</v>
      </c>
      <c r="C39" s="31"/>
      <c r="D39" s="31" t="s">
        <v>264</v>
      </c>
      <c r="E39" s="31"/>
      <c r="F39" s="31" t="s">
        <v>471</v>
      </c>
      <c r="G39" s="478"/>
      <c r="H39" s="488" t="n">
        <v>74663</v>
      </c>
      <c r="I39" s="488" t="n">
        <v>68580</v>
      </c>
      <c r="J39" s="488" t="n">
        <v>67553</v>
      </c>
      <c r="K39" s="488" t="n">
        <v>72583</v>
      </c>
      <c r="L39" s="488"/>
      <c r="M39" s="488"/>
      <c r="N39" s="488"/>
      <c r="O39" s="488"/>
      <c r="P39" s="488"/>
      <c r="Q39" s="488"/>
      <c r="R39" s="488"/>
      <c r="S39" s="488"/>
      <c r="T39" s="488"/>
      <c r="U39" s="488"/>
      <c r="V39" s="488"/>
      <c r="W39" s="488"/>
      <c r="X39" s="488"/>
      <c r="Y39" s="366" t="s">
        <v>550</v>
      </c>
      <c r="Z39" s="366"/>
      <c r="AA39" s="426"/>
      <c r="AB39" s="426"/>
      <c r="AC39" s="426"/>
      <c r="AD39" s="486"/>
    </row>
    <row r="40" customFormat="false" ht="16.2" hidden="true" customHeight="true" outlineLevel="0" collapsed="false">
      <c r="A40" s="483"/>
      <c r="B40" s="31"/>
      <c r="C40" s="31"/>
      <c r="D40" s="31" t="s">
        <v>265</v>
      </c>
      <c r="E40" s="31"/>
      <c r="F40" s="31" t="s">
        <v>471</v>
      </c>
      <c r="G40" s="478"/>
      <c r="H40" s="488" t="n">
        <v>90002</v>
      </c>
      <c r="I40" s="488" t="n">
        <v>82155</v>
      </c>
      <c r="J40" s="488" t="n">
        <v>80324</v>
      </c>
      <c r="K40" s="488" t="n">
        <v>86910</v>
      </c>
      <c r="L40" s="488"/>
      <c r="M40" s="488"/>
      <c r="N40" s="488"/>
      <c r="O40" s="488"/>
      <c r="P40" s="488"/>
      <c r="Q40" s="488"/>
      <c r="R40" s="488"/>
      <c r="S40" s="488"/>
      <c r="T40" s="488"/>
      <c r="U40" s="488"/>
      <c r="V40" s="488"/>
      <c r="W40" s="488"/>
      <c r="X40" s="501"/>
      <c r="Y40" s="366" t="s">
        <v>551</v>
      </c>
      <c r="Z40" s="366"/>
      <c r="AA40" s="426"/>
      <c r="AB40" s="426"/>
      <c r="AC40" s="426"/>
      <c r="AD40" s="486"/>
    </row>
    <row r="41" customFormat="false" ht="16.2" hidden="true" customHeight="true" outlineLevel="0" collapsed="false">
      <c r="A41" s="483"/>
      <c r="B41" s="31" t="s">
        <v>82</v>
      </c>
      <c r="C41" s="31"/>
      <c r="D41" s="31"/>
      <c r="E41" s="31"/>
      <c r="F41" s="31" t="s">
        <v>472</v>
      </c>
      <c r="G41" s="478"/>
      <c r="H41" s="489" t="n">
        <v>82.9570453989911</v>
      </c>
      <c r="I41" s="489" t="n">
        <v>83.4763556691619</v>
      </c>
      <c r="J41" s="489" t="n">
        <v>84.1006423982869</v>
      </c>
      <c r="K41" s="489" t="n">
        <v>83.5151305948683</v>
      </c>
      <c r="L41" s="489"/>
      <c r="M41" s="489"/>
      <c r="N41" s="489"/>
      <c r="O41" s="489"/>
      <c r="P41" s="489"/>
      <c r="Q41" s="489"/>
      <c r="R41" s="489"/>
      <c r="S41" s="489"/>
      <c r="T41" s="489"/>
      <c r="U41" s="489"/>
      <c r="V41" s="489"/>
      <c r="W41" s="489"/>
      <c r="X41" s="502"/>
      <c r="Y41" s="366" t="s">
        <v>552</v>
      </c>
      <c r="Z41" s="366" t="s">
        <v>551</v>
      </c>
      <c r="AA41" s="426"/>
      <c r="AB41" s="426"/>
      <c r="AC41" s="426"/>
      <c r="AD41" s="486"/>
    </row>
    <row r="42" customFormat="false" ht="16.2" hidden="true" customHeight="true" outlineLevel="0" collapsed="false">
      <c r="A42" s="483"/>
      <c r="B42" s="31" t="s">
        <v>83</v>
      </c>
      <c r="C42" s="31"/>
      <c r="D42" s="31" t="s">
        <v>264</v>
      </c>
      <c r="E42" s="31"/>
      <c r="F42" s="31" t="s">
        <v>471</v>
      </c>
      <c r="G42" s="478"/>
      <c r="H42" s="488" t="n">
        <v>71724</v>
      </c>
      <c r="I42" s="488" t="n">
        <v>64205</v>
      </c>
      <c r="J42" s="488" t="n">
        <v>64809</v>
      </c>
      <c r="K42" s="488" t="n">
        <v>70023</v>
      </c>
      <c r="L42" s="488"/>
      <c r="M42" s="488"/>
      <c r="N42" s="488"/>
      <c r="O42" s="488"/>
      <c r="P42" s="488"/>
      <c r="Q42" s="488"/>
      <c r="R42" s="488"/>
      <c r="S42" s="488"/>
      <c r="T42" s="488"/>
      <c r="U42" s="488"/>
      <c r="V42" s="488"/>
      <c r="W42" s="488"/>
      <c r="X42" s="501"/>
      <c r="Y42" s="366" t="s">
        <v>553</v>
      </c>
      <c r="Z42" s="366"/>
      <c r="AA42" s="426"/>
      <c r="AB42" s="426"/>
      <c r="AC42" s="426"/>
      <c r="AD42" s="486"/>
    </row>
    <row r="43" customFormat="false" ht="16.2" hidden="true" customHeight="true" outlineLevel="0" collapsed="false">
      <c r="A43" s="483"/>
      <c r="B43" s="31"/>
      <c r="C43" s="31"/>
      <c r="D43" s="31" t="s">
        <v>265</v>
      </c>
      <c r="E43" s="31"/>
      <c r="F43" s="31" t="s">
        <v>471</v>
      </c>
      <c r="G43" s="478"/>
      <c r="H43" s="488" t="n">
        <v>86835</v>
      </c>
      <c r="I43" s="488" t="n">
        <v>77545</v>
      </c>
      <c r="J43" s="488" t="n">
        <v>77078</v>
      </c>
      <c r="K43" s="488" t="n">
        <v>83888</v>
      </c>
      <c r="L43" s="488"/>
      <c r="M43" s="488"/>
      <c r="N43" s="488"/>
      <c r="O43" s="488"/>
      <c r="P43" s="488"/>
      <c r="Q43" s="488"/>
      <c r="R43" s="488"/>
      <c r="S43" s="488"/>
      <c r="T43" s="488"/>
      <c r="U43" s="488"/>
      <c r="V43" s="488"/>
      <c r="W43" s="488"/>
      <c r="X43" s="501"/>
      <c r="Y43" s="366" t="s">
        <v>554</v>
      </c>
      <c r="Z43" s="366"/>
      <c r="AA43" s="426"/>
      <c r="AB43" s="426"/>
      <c r="AC43" s="426"/>
      <c r="AD43" s="486"/>
    </row>
    <row r="44" customFormat="false" ht="16.2" hidden="true" customHeight="true" outlineLevel="0" collapsed="false">
      <c r="A44" s="483"/>
      <c r="B44" s="31" t="s">
        <v>84</v>
      </c>
      <c r="C44" s="31"/>
      <c r="D44" s="31"/>
      <c r="E44" s="31"/>
      <c r="F44" s="31" t="s">
        <v>472</v>
      </c>
      <c r="G44" s="478"/>
      <c r="H44" s="489" t="n">
        <v>82.5980307479703</v>
      </c>
      <c r="I44" s="489" t="n">
        <v>82.7970855632213</v>
      </c>
      <c r="J44" s="489" t="n">
        <v>84.0823581307247</v>
      </c>
      <c r="K44" s="489" t="n">
        <v>83.4720102994469</v>
      </c>
      <c r="L44" s="489"/>
      <c r="M44" s="489"/>
      <c r="N44" s="489"/>
      <c r="O44" s="489"/>
      <c r="P44" s="489"/>
      <c r="Q44" s="489"/>
      <c r="R44" s="489"/>
      <c r="S44" s="489"/>
      <c r="T44" s="489"/>
      <c r="U44" s="489"/>
      <c r="V44" s="489"/>
      <c r="W44" s="489"/>
      <c r="X44" s="502"/>
      <c r="Y44" s="366" t="s">
        <v>555</v>
      </c>
      <c r="Z44" s="366" t="s">
        <v>554</v>
      </c>
      <c r="AA44" s="426"/>
      <c r="AB44" s="426"/>
      <c r="AC44" s="426"/>
      <c r="AD44" s="486"/>
    </row>
    <row r="45" customFormat="false" ht="16.2" hidden="true" customHeight="true" outlineLevel="0" collapsed="false">
      <c r="A45" s="483" t="s">
        <v>4</v>
      </c>
      <c r="B45" s="31" t="s">
        <v>85</v>
      </c>
      <c r="C45" s="31" t="s">
        <v>143</v>
      </c>
      <c r="D45" s="31"/>
      <c r="E45" s="31" t="s">
        <v>264</v>
      </c>
      <c r="F45" s="31" t="s">
        <v>471</v>
      </c>
      <c r="G45" s="478"/>
      <c r="H45" s="503" t="n">
        <v>9287</v>
      </c>
      <c r="I45" s="503" t="n">
        <v>9788</v>
      </c>
      <c r="J45" s="503" t="n">
        <v>10292</v>
      </c>
      <c r="K45" s="503" t="n">
        <v>10687</v>
      </c>
      <c r="L45" s="503"/>
      <c r="M45" s="503"/>
      <c r="N45" s="503"/>
      <c r="O45" s="503"/>
      <c r="P45" s="503"/>
      <c r="Q45" s="503"/>
      <c r="R45" s="503"/>
      <c r="S45" s="503"/>
      <c r="T45" s="503"/>
      <c r="U45" s="503"/>
      <c r="V45" s="503"/>
      <c r="W45" s="503"/>
      <c r="X45" s="503"/>
      <c r="Y45" s="366" t="s">
        <v>556</v>
      </c>
      <c r="Z45" s="366"/>
      <c r="AA45" s="426" t="s">
        <v>1404</v>
      </c>
      <c r="AB45" s="426" t="s">
        <v>1404</v>
      </c>
      <c r="AC45" s="426"/>
      <c r="AD45" s="486"/>
    </row>
    <row r="46" customFormat="false" ht="16.2" hidden="true" customHeight="true" outlineLevel="0" collapsed="false">
      <c r="A46" s="483"/>
      <c r="B46" s="31"/>
      <c r="C46" s="31"/>
      <c r="D46" s="31"/>
      <c r="E46" s="31" t="s">
        <v>265</v>
      </c>
      <c r="F46" s="31" t="s">
        <v>471</v>
      </c>
      <c r="G46" s="478"/>
      <c r="H46" s="503" t="n">
        <v>10466</v>
      </c>
      <c r="I46" s="503" t="n">
        <v>11243</v>
      </c>
      <c r="J46" s="503" t="n">
        <v>11846</v>
      </c>
      <c r="K46" s="503" t="n">
        <v>12379</v>
      </c>
      <c r="L46" s="503"/>
      <c r="M46" s="503"/>
      <c r="N46" s="503"/>
      <c r="O46" s="503"/>
      <c r="P46" s="503"/>
      <c r="Q46" s="503"/>
      <c r="R46" s="503"/>
      <c r="S46" s="503"/>
      <c r="T46" s="503"/>
      <c r="U46" s="503"/>
      <c r="V46" s="503"/>
      <c r="W46" s="503"/>
      <c r="X46" s="503"/>
      <c r="Y46" s="366" t="s">
        <v>557</v>
      </c>
      <c r="Z46" s="366"/>
      <c r="AA46" s="426"/>
      <c r="AB46" s="426"/>
      <c r="AC46" s="426"/>
      <c r="AD46" s="486"/>
    </row>
    <row r="47" customFormat="false" ht="16.2" hidden="true" customHeight="true" outlineLevel="0" collapsed="false">
      <c r="A47" s="483"/>
      <c r="B47" s="31"/>
      <c r="C47" s="31" t="s">
        <v>266</v>
      </c>
      <c r="D47" s="31"/>
      <c r="E47" s="31" t="s">
        <v>264</v>
      </c>
      <c r="F47" s="31" t="s">
        <v>471</v>
      </c>
      <c r="G47" s="478"/>
      <c r="H47" s="503" t="n">
        <v>3810</v>
      </c>
      <c r="I47" s="503" t="n">
        <v>4002</v>
      </c>
      <c r="J47" s="503" t="n">
        <v>4252</v>
      </c>
      <c r="K47" s="503" t="n">
        <v>4434</v>
      </c>
      <c r="L47" s="503"/>
      <c r="M47" s="503"/>
      <c r="N47" s="503"/>
      <c r="O47" s="503"/>
      <c r="P47" s="503"/>
      <c r="Q47" s="503"/>
      <c r="R47" s="503"/>
      <c r="S47" s="503"/>
      <c r="T47" s="503"/>
      <c r="U47" s="503"/>
      <c r="V47" s="503"/>
      <c r="W47" s="503"/>
      <c r="X47" s="503"/>
      <c r="Y47" s="366" t="s">
        <v>558</v>
      </c>
      <c r="Z47" s="366"/>
      <c r="AA47" s="426"/>
      <c r="AB47" s="426"/>
      <c r="AC47" s="426"/>
      <c r="AD47" s="486"/>
    </row>
    <row r="48" customFormat="false" ht="16.2" hidden="true" customHeight="true" outlineLevel="0" collapsed="false">
      <c r="A48" s="483"/>
      <c r="B48" s="31"/>
      <c r="C48" s="31"/>
      <c r="D48" s="31"/>
      <c r="E48" s="31" t="s">
        <v>265</v>
      </c>
      <c r="F48" s="31" t="s">
        <v>471</v>
      </c>
      <c r="G48" s="478"/>
      <c r="H48" s="503" t="n">
        <v>3791</v>
      </c>
      <c r="I48" s="503" t="n">
        <v>4077</v>
      </c>
      <c r="J48" s="503" t="n">
        <v>4339</v>
      </c>
      <c r="K48" s="503" t="n">
        <v>4635</v>
      </c>
      <c r="L48" s="503"/>
      <c r="M48" s="503"/>
      <c r="N48" s="503"/>
      <c r="O48" s="503"/>
      <c r="P48" s="503"/>
      <c r="Q48" s="503"/>
      <c r="R48" s="503"/>
      <c r="S48" s="503"/>
      <c r="T48" s="503"/>
      <c r="U48" s="503"/>
      <c r="V48" s="503"/>
      <c r="W48" s="503"/>
      <c r="X48" s="503"/>
      <c r="Y48" s="366" t="s">
        <v>559</v>
      </c>
      <c r="Z48" s="366"/>
      <c r="AA48" s="426"/>
      <c r="AB48" s="426"/>
      <c r="AC48" s="426"/>
      <c r="AD48" s="486"/>
    </row>
    <row r="49" customFormat="false" ht="16.2" hidden="true" customHeight="true" outlineLevel="0" collapsed="false">
      <c r="A49" s="483"/>
      <c r="B49" s="31"/>
      <c r="C49" s="31" t="s">
        <v>267</v>
      </c>
      <c r="D49" s="31"/>
      <c r="E49" s="31" t="s">
        <v>264</v>
      </c>
      <c r="F49" s="31" t="s">
        <v>471</v>
      </c>
      <c r="G49" s="478"/>
      <c r="H49" s="503" t="n">
        <v>5477</v>
      </c>
      <c r="I49" s="503" t="n">
        <v>5786</v>
      </c>
      <c r="J49" s="503" t="n">
        <v>6040</v>
      </c>
      <c r="K49" s="503" t="n">
        <v>6253</v>
      </c>
      <c r="L49" s="503"/>
      <c r="M49" s="503"/>
      <c r="N49" s="503"/>
      <c r="O49" s="503"/>
      <c r="P49" s="503"/>
      <c r="Q49" s="503"/>
      <c r="R49" s="503"/>
      <c r="S49" s="503"/>
      <c r="T49" s="503"/>
      <c r="U49" s="503"/>
      <c r="V49" s="503"/>
      <c r="W49" s="503"/>
      <c r="X49" s="503"/>
      <c r="Y49" s="366" t="s">
        <v>560</v>
      </c>
      <c r="Z49" s="366"/>
      <c r="AA49" s="426"/>
      <c r="AB49" s="426"/>
      <c r="AC49" s="426"/>
      <c r="AD49" s="486"/>
    </row>
    <row r="50" customFormat="false" ht="16.2" hidden="true" customHeight="true" outlineLevel="0" collapsed="false">
      <c r="A50" s="483"/>
      <c r="B50" s="31"/>
      <c r="C50" s="31"/>
      <c r="D50" s="31"/>
      <c r="E50" s="31" t="s">
        <v>265</v>
      </c>
      <c r="F50" s="31" t="s">
        <v>471</v>
      </c>
      <c r="G50" s="478"/>
      <c r="H50" s="503" t="n">
        <v>6675</v>
      </c>
      <c r="I50" s="503" t="n">
        <v>7166</v>
      </c>
      <c r="J50" s="503" t="n">
        <v>7507</v>
      </c>
      <c r="K50" s="503" t="n">
        <v>7744</v>
      </c>
      <c r="L50" s="503"/>
      <c r="M50" s="503"/>
      <c r="N50" s="503"/>
      <c r="O50" s="503"/>
      <c r="P50" s="503"/>
      <c r="Q50" s="503"/>
      <c r="R50" s="503"/>
      <c r="S50" s="503"/>
      <c r="T50" s="503"/>
      <c r="U50" s="503"/>
      <c r="V50" s="503"/>
      <c r="W50" s="503"/>
      <c r="X50" s="503"/>
      <c r="Y50" s="366" t="s">
        <v>561</v>
      </c>
      <c r="Z50" s="366"/>
      <c r="AA50" s="426"/>
      <c r="AB50" s="426"/>
      <c r="AC50" s="426"/>
      <c r="AD50" s="486"/>
    </row>
    <row r="51" customFormat="false" ht="16.2" hidden="true" customHeight="true" outlineLevel="0" collapsed="false">
      <c r="A51" s="483"/>
      <c r="B51" s="31" t="s">
        <v>86</v>
      </c>
      <c r="C51" s="31"/>
      <c r="D51" s="31"/>
      <c r="E51" s="31"/>
      <c r="F51" s="31" t="s">
        <v>472</v>
      </c>
      <c r="G51" s="478"/>
      <c r="H51" s="492" t="n">
        <v>88.7349512707816</v>
      </c>
      <c r="I51" s="492" t="n">
        <v>87.058614248866</v>
      </c>
      <c r="J51" s="492" t="n">
        <v>86.881647813608</v>
      </c>
      <c r="K51" s="492" t="n">
        <v>86.3316907666209</v>
      </c>
      <c r="L51" s="492"/>
      <c r="M51" s="492"/>
      <c r="N51" s="492"/>
      <c r="O51" s="492"/>
      <c r="P51" s="492"/>
      <c r="Q51" s="492"/>
      <c r="R51" s="492"/>
      <c r="S51" s="492"/>
      <c r="T51" s="492"/>
      <c r="U51" s="492"/>
      <c r="V51" s="492"/>
      <c r="W51" s="492"/>
      <c r="X51" s="504"/>
      <c r="Y51" s="366" t="s">
        <v>562</v>
      </c>
      <c r="Z51" s="366" t="s">
        <v>557</v>
      </c>
      <c r="AA51" s="426"/>
      <c r="AB51" s="426"/>
      <c r="AC51" s="426"/>
      <c r="AD51" s="486"/>
    </row>
    <row r="52" customFormat="false" ht="16.2" hidden="true" customHeight="true" outlineLevel="0" collapsed="false">
      <c r="A52" s="483" t="s">
        <v>5</v>
      </c>
      <c r="B52" s="31" t="s">
        <v>87</v>
      </c>
      <c r="C52" s="31" t="s">
        <v>163</v>
      </c>
      <c r="D52" s="31"/>
      <c r="E52" s="31" t="s">
        <v>264</v>
      </c>
      <c r="F52" s="31" t="s">
        <v>471</v>
      </c>
      <c r="G52" s="505"/>
      <c r="H52" s="488" t="n">
        <v>970326</v>
      </c>
      <c r="I52" s="488" t="n">
        <v>986226</v>
      </c>
      <c r="J52" s="488" t="n">
        <v>999321</v>
      </c>
      <c r="K52" s="488" t="n">
        <v>1013710</v>
      </c>
      <c r="L52" s="488"/>
      <c r="M52" s="488"/>
      <c r="N52" s="488"/>
      <c r="O52" s="488"/>
      <c r="P52" s="488"/>
      <c r="Q52" s="488"/>
      <c r="R52" s="488"/>
      <c r="S52" s="488"/>
      <c r="T52" s="488"/>
      <c r="U52" s="488"/>
      <c r="V52" s="488"/>
      <c r="W52" s="488"/>
      <c r="X52" s="506"/>
      <c r="Y52" s="366" t="s">
        <v>563</v>
      </c>
      <c r="Z52" s="366"/>
      <c r="AA52" s="426" t="s">
        <v>1404</v>
      </c>
      <c r="AB52" s="426" t="s">
        <v>1404</v>
      </c>
      <c r="AC52" s="426"/>
      <c r="AD52" s="507"/>
    </row>
    <row r="53" customFormat="false" ht="16.2" hidden="true" customHeight="true" outlineLevel="0" collapsed="false">
      <c r="A53" s="483"/>
      <c r="B53" s="31"/>
      <c r="C53" s="31"/>
      <c r="D53" s="31"/>
      <c r="E53" s="31" t="s">
        <v>265</v>
      </c>
      <c r="F53" s="31" t="s">
        <v>471</v>
      </c>
      <c r="G53" s="505"/>
      <c r="H53" s="488" t="n">
        <v>970834</v>
      </c>
      <c r="I53" s="488" t="n">
        <v>988454</v>
      </c>
      <c r="J53" s="488" t="n">
        <v>1004237</v>
      </c>
      <c r="K53" s="488" t="n">
        <v>1022037</v>
      </c>
      <c r="L53" s="488"/>
      <c r="M53" s="488"/>
      <c r="N53" s="488"/>
      <c r="O53" s="488"/>
      <c r="P53" s="488"/>
      <c r="Q53" s="488"/>
      <c r="R53" s="488"/>
      <c r="S53" s="488"/>
      <c r="T53" s="488"/>
      <c r="U53" s="488"/>
      <c r="V53" s="488"/>
      <c r="W53" s="488"/>
      <c r="X53" s="506"/>
      <c r="Y53" s="366" t="s">
        <v>564</v>
      </c>
      <c r="Z53" s="366"/>
      <c r="AA53" s="426"/>
      <c r="AB53" s="426"/>
      <c r="AC53" s="426"/>
      <c r="AD53" s="507"/>
    </row>
    <row r="54" customFormat="false" ht="16.2" hidden="true" customHeight="true" outlineLevel="0" collapsed="false">
      <c r="A54" s="483"/>
      <c r="B54" s="31"/>
      <c r="C54" s="31" t="s">
        <v>268</v>
      </c>
      <c r="D54" s="31"/>
      <c r="E54" s="31" t="s">
        <v>264</v>
      </c>
      <c r="F54" s="31" t="s">
        <v>471</v>
      </c>
      <c r="G54" s="505"/>
      <c r="H54" s="488" t="n">
        <v>364386</v>
      </c>
      <c r="I54" s="488" t="n">
        <v>371507</v>
      </c>
      <c r="J54" s="488" t="n">
        <v>378946</v>
      </c>
      <c r="K54" s="488" t="n">
        <v>386476</v>
      </c>
      <c r="L54" s="488"/>
      <c r="M54" s="488"/>
      <c r="N54" s="488"/>
      <c r="O54" s="488"/>
      <c r="P54" s="488"/>
      <c r="Q54" s="488"/>
      <c r="R54" s="488"/>
      <c r="S54" s="488"/>
      <c r="T54" s="488"/>
      <c r="U54" s="488"/>
      <c r="V54" s="488"/>
      <c r="W54" s="488"/>
      <c r="X54" s="506"/>
      <c r="Y54" s="366" t="s">
        <v>565</v>
      </c>
      <c r="Z54" s="366"/>
      <c r="AA54" s="426"/>
      <c r="AB54" s="426"/>
      <c r="AC54" s="426"/>
      <c r="AD54" s="507"/>
    </row>
    <row r="55" customFormat="false" ht="16.2" hidden="true" customHeight="true" outlineLevel="0" collapsed="false">
      <c r="A55" s="483"/>
      <c r="B55" s="31"/>
      <c r="C55" s="31"/>
      <c r="D55" s="31"/>
      <c r="E55" s="31" t="s">
        <v>265</v>
      </c>
      <c r="F55" s="31" t="s">
        <v>471</v>
      </c>
      <c r="G55" s="505"/>
      <c r="H55" s="488" t="n">
        <v>300158</v>
      </c>
      <c r="I55" s="488" t="n">
        <v>308198</v>
      </c>
      <c r="J55" s="488" t="n">
        <v>316073</v>
      </c>
      <c r="K55" s="488" t="n">
        <v>324186</v>
      </c>
      <c r="L55" s="488"/>
      <c r="M55" s="488"/>
      <c r="N55" s="488"/>
      <c r="O55" s="488"/>
      <c r="P55" s="488"/>
      <c r="Q55" s="488"/>
      <c r="R55" s="488"/>
      <c r="S55" s="488"/>
      <c r="T55" s="488"/>
      <c r="U55" s="488"/>
      <c r="V55" s="488"/>
      <c r="W55" s="488"/>
      <c r="X55" s="506"/>
      <c r="Y55" s="366" t="s">
        <v>566</v>
      </c>
      <c r="Z55" s="366"/>
      <c r="AA55" s="426"/>
      <c r="AB55" s="426"/>
      <c r="AC55" s="426"/>
      <c r="AD55" s="507"/>
    </row>
    <row r="56" customFormat="false" ht="16.2" hidden="true" customHeight="true" outlineLevel="0" collapsed="false">
      <c r="A56" s="483"/>
      <c r="B56" s="31"/>
      <c r="C56" s="31" t="s">
        <v>269</v>
      </c>
      <c r="D56" s="31"/>
      <c r="E56" s="31" t="s">
        <v>264</v>
      </c>
      <c r="F56" s="31" t="s">
        <v>471</v>
      </c>
      <c r="G56" s="505"/>
      <c r="H56" s="488" t="n">
        <v>543697</v>
      </c>
      <c r="I56" s="488" t="n">
        <v>548616</v>
      </c>
      <c r="J56" s="488" t="n">
        <v>550273</v>
      </c>
      <c r="K56" s="488" t="n">
        <v>553137</v>
      </c>
      <c r="L56" s="488"/>
      <c r="M56" s="488"/>
      <c r="N56" s="488"/>
      <c r="O56" s="488"/>
      <c r="P56" s="488"/>
      <c r="Q56" s="488"/>
      <c r="R56" s="488"/>
      <c r="S56" s="488"/>
      <c r="T56" s="488"/>
      <c r="U56" s="488"/>
      <c r="V56" s="488"/>
      <c r="W56" s="488"/>
      <c r="X56" s="506"/>
      <c r="Y56" s="366" t="s">
        <v>567</v>
      </c>
      <c r="Z56" s="366"/>
      <c r="AA56" s="426"/>
      <c r="AB56" s="426"/>
      <c r="AC56" s="426"/>
      <c r="AD56" s="507"/>
    </row>
    <row r="57" customFormat="false" ht="16.2" hidden="true" customHeight="true" outlineLevel="0" collapsed="false">
      <c r="A57" s="483"/>
      <c r="B57" s="31"/>
      <c r="C57" s="31"/>
      <c r="D57" s="31"/>
      <c r="E57" s="31" t="s">
        <v>265</v>
      </c>
      <c r="F57" s="31" t="s">
        <v>471</v>
      </c>
      <c r="G57" s="505"/>
      <c r="H57" s="488" t="n">
        <v>547338</v>
      </c>
      <c r="I57" s="488" t="n">
        <v>550196</v>
      </c>
      <c r="J57" s="488" t="n">
        <v>551317</v>
      </c>
      <c r="K57" s="488" t="n">
        <v>554302</v>
      </c>
      <c r="L57" s="488"/>
      <c r="M57" s="488"/>
      <c r="N57" s="488"/>
      <c r="O57" s="488"/>
      <c r="P57" s="488"/>
      <c r="Q57" s="488"/>
      <c r="R57" s="488"/>
      <c r="S57" s="488"/>
      <c r="T57" s="488"/>
      <c r="U57" s="488"/>
      <c r="V57" s="488"/>
      <c r="W57" s="488"/>
      <c r="X57" s="506"/>
      <c r="Y57" s="366" t="s">
        <v>568</v>
      </c>
      <c r="Z57" s="366"/>
      <c r="AA57" s="426"/>
      <c r="AB57" s="426"/>
      <c r="AC57" s="426"/>
      <c r="AD57" s="507"/>
    </row>
    <row r="58" customFormat="false" ht="16.2" hidden="true" customHeight="true" outlineLevel="0" collapsed="false">
      <c r="A58" s="483"/>
      <c r="B58" s="31"/>
      <c r="C58" s="31" t="s">
        <v>270</v>
      </c>
      <c r="D58" s="31"/>
      <c r="E58" s="31" t="s">
        <v>264</v>
      </c>
      <c r="F58" s="31" t="s">
        <v>471</v>
      </c>
      <c r="G58" s="505"/>
      <c r="H58" s="488" t="n">
        <v>42083</v>
      </c>
      <c r="I58" s="488" t="n">
        <v>45565</v>
      </c>
      <c r="J58" s="488" t="n">
        <v>49222</v>
      </c>
      <c r="K58" s="488" t="n">
        <v>52979</v>
      </c>
      <c r="L58" s="488"/>
      <c r="M58" s="488"/>
      <c r="N58" s="488"/>
      <c r="O58" s="488"/>
      <c r="P58" s="488"/>
      <c r="Q58" s="488"/>
      <c r="R58" s="488"/>
      <c r="S58" s="488"/>
      <c r="T58" s="488"/>
      <c r="U58" s="488"/>
      <c r="V58" s="488"/>
      <c r="W58" s="488"/>
      <c r="X58" s="506"/>
      <c r="Y58" s="366" t="s">
        <v>569</v>
      </c>
      <c r="Z58" s="366"/>
      <c r="AA58" s="426"/>
      <c r="AB58" s="426"/>
      <c r="AC58" s="426"/>
      <c r="AD58" s="507"/>
    </row>
    <row r="59" customFormat="false" ht="16.2" hidden="true" customHeight="true" outlineLevel="0" collapsed="false">
      <c r="A59" s="483"/>
      <c r="B59" s="31"/>
      <c r="C59" s="31"/>
      <c r="D59" s="31"/>
      <c r="E59" s="31" t="s">
        <v>265</v>
      </c>
      <c r="F59" s="31" t="s">
        <v>471</v>
      </c>
      <c r="G59" s="505"/>
      <c r="H59" s="488" t="n">
        <v>50176</v>
      </c>
      <c r="I59" s="488" t="n">
        <v>54498</v>
      </c>
      <c r="J59" s="488" t="n">
        <v>58778</v>
      </c>
      <c r="K59" s="488" t="n">
        <v>63136</v>
      </c>
      <c r="L59" s="488"/>
      <c r="M59" s="488"/>
      <c r="N59" s="488"/>
      <c r="O59" s="488"/>
      <c r="P59" s="488"/>
      <c r="Q59" s="488"/>
      <c r="R59" s="488"/>
      <c r="S59" s="488"/>
      <c r="T59" s="488"/>
      <c r="U59" s="488"/>
      <c r="V59" s="488"/>
      <c r="W59" s="488"/>
      <c r="X59" s="506"/>
      <c r="Y59" s="366" t="s">
        <v>570</v>
      </c>
      <c r="Z59" s="366"/>
      <c r="AA59" s="426"/>
      <c r="AB59" s="426"/>
      <c r="AC59" s="426"/>
      <c r="AD59" s="507"/>
    </row>
    <row r="60" customFormat="false" ht="16.2" hidden="true" customHeight="true" outlineLevel="0" collapsed="false">
      <c r="A60" s="483"/>
      <c r="B60" s="31"/>
      <c r="C60" s="31" t="s">
        <v>271</v>
      </c>
      <c r="D60" s="31"/>
      <c r="E60" s="31" t="s">
        <v>264</v>
      </c>
      <c r="F60" s="31" t="s">
        <v>471</v>
      </c>
      <c r="G60" s="505"/>
      <c r="H60" s="488" t="n">
        <v>20160</v>
      </c>
      <c r="I60" s="488" t="n">
        <v>20538</v>
      </c>
      <c r="J60" s="488" t="n">
        <v>20880</v>
      </c>
      <c r="K60" s="488" t="n">
        <v>21118</v>
      </c>
      <c r="L60" s="488"/>
      <c r="M60" s="488"/>
      <c r="N60" s="488"/>
      <c r="O60" s="488"/>
      <c r="P60" s="488"/>
      <c r="Q60" s="488"/>
      <c r="R60" s="488"/>
      <c r="S60" s="488"/>
      <c r="T60" s="488"/>
      <c r="U60" s="488"/>
      <c r="V60" s="488"/>
      <c r="W60" s="488"/>
      <c r="X60" s="506"/>
      <c r="Y60" s="366" t="s">
        <v>571</v>
      </c>
      <c r="Z60" s="366"/>
      <c r="AA60" s="426"/>
      <c r="AB60" s="426"/>
      <c r="AC60" s="426"/>
      <c r="AD60" s="507"/>
    </row>
    <row r="61" customFormat="false" ht="16.2" hidden="true" customHeight="true" outlineLevel="0" collapsed="false">
      <c r="A61" s="483"/>
      <c r="B61" s="31"/>
      <c r="C61" s="31"/>
      <c r="D61" s="31"/>
      <c r="E61" s="31" t="s">
        <v>265</v>
      </c>
      <c r="F61" s="31" t="s">
        <v>471</v>
      </c>
      <c r="G61" s="505"/>
      <c r="H61" s="488" t="n">
        <v>73162</v>
      </c>
      <c r="I61" s="488" t="n">
        <v>75562</v>
      </c>
      <c r="J61" s="488" t="n">
        <v>78069</v>
      </c>
      <c r="K61" s="488" t="n">
        <v>80413</v>
      </c>
      <c r="L61" s="488"/>
      <c r="M61" s="488"/>
      <c r="N61" s="488"/>
      <c r="O61" s="488"/>
      <c r="P61" s="488"/>
      <c r="Q61" s="488"/>
      <c r="R61" s="488"/>
      <c r="S61" s="488"/>
      <c r="T61" s="488"/>
      <c r="U61" s="488"/>
      <c r="V61" s="488"/>
      <c r="W61" s="488"/>
      <c r="X61" s="506"/>
      <c r="Y61" s="366" t="s">
        <v>572</v>
      </c>
      <c r="Z61" s="366"/>
      <c r="AA61" s="426"/>
      <c r="AB61" s="426"/>
      <c r="AC61" s="426"/>
      <c r="AD61" s="507"/>
    </row>
    <row r="62" customFormat="false" ht="16.2" hidden="true" customHeight="true" outlineLevel="0" collapsed="false">
      <c r="A62" s="483" t="s">
        <v>6</v>
      </c>
      <c r="B62" s="31" t="s">
        <v>88</v>
      </c>
      <c r="C62" s="31" t="s">
        <v>114</v>
      </c>
      <c r="D62" s="31"/>
      <c r="E62" s="31" t="s">
        <v>264</v>
      </c>
      <c r="F62" s="31" t="s">
        <v>471</v>
      </c>
      <c r="G62" s="478"/>
      <c r="H62" s="488" t="n">
        <v>103007</v>
      </c>
      <c r="I62" s="488" t="n">
        <v>102172</v>
      </c>
      <c r="J62" s="488" t="n">
        <v>99607</v>
      </c>
      <c r="K62" s="488" t="n">
        <v>100336</v>
      </c>
      <c r="L62" s="488"/>
      <c r="M62" s="488"/>
      <c r="N62" s="488"/>
      <c r="O62" s="488"/>
      <c r="P62" s="488"/>
      <c r="Q62" s="488"/>
      <c r="R62" s="488"/>
      <c r="S62" s="488"/>
      <c r="T62" s="488"/>
      <c r="U62" s="488"/>
      <c r="V62" s="488"/>
      <c r="W62" s="488"/>
      <c r="X62" s="489"/>
      <c r="Y62" s="366" t="s">
        <v>573</v>
      </c>
      <c r="Z62" s="366"/>
      <c r="AA62" s="426" t="s">
        <v>1404</v>
      </c>
      <c r="AB62" s="426" t="s">
        <v>1404</v>
      </c>
      <c r="AC62" s="426"/>
      <c r="AD62" s="508"/>
    </row>
    <row r="63" customFormat="false" ht="16.2" hidden="true" customHeight="true" outlineLevel="0" collapsed="false">
      <c r="A63" s="483"/>
      <c r="B63" s="31"/>
      <c r="C63" s="31"/>
      <c r="D63" s="31"/>
      <c r="E63" s="31" t="s">
        <v>265</v>
      </c>
      <c r="F63" s="31" t="s">
        <v>471</v>
      </c>
      <c r="G63" s="478"/>
      <c r="H63" s="488" t="n">
        <v>95915</v>
      </c>
      <c r="I63" s="488" t="n">
        <v>94894</v>
      </c>
      <c r="J63" s="488" t="n">
        <v>92371</v>
      </c>
      <c r="K63" s="488" t="n">
        <v>92648</v>
      </c>
      <c r="L63" s="488"/>
      <c r="M63" s="488"/>
      <c r="N63" s="488"/>
      <c r="O63" s="488"/>
      <c r="P63" s="488"/>
      <c r="Q63" s="488"/>
      <c r="R63" s="488"/>
      <c r="S63" s="488"/>
      <c r="T63" s="488"/>
      <c r="U63" s="488"/>
      <c r="V63" s="488"/>
      <c r="W63" s="488"/>
      <c r="X63" s="489"/>
      <c r="Y63" s="366" t="s">
        <v>574</v>
      </c>
      <c r="Z63" s="366"/>
      <c r="AA63" s="426"/>
      <c r="AB63" s="426"/>
      <c r="AC63" s="426"/>
      <c r="AD63" s="508"/>
    </row>
    <row r="64" customFormat="false" ht="16.2" hidden="true" customHeight="true" outlineLevel="0" collapsed="false">
      <c r="A64" s="483"/>
      <c r="B64" s="31"/>
      <c r="C64" s="31" t="s">
        <v>115</v>
      </c>
      <c r="D64" s="31"/>
      <c r="E64" s="31" t="s">
        <v>264</v>
      </c>
      <c r="F64" s="31" t="s">
        <v>471</v>
      </c>
      <c r="G64" s="478"/>
      <c r="H64" s="488" t="n">
        <v>111658</v>
      </c>
      <c r="I64" s="488" t="n">
        <v>111577</v>
      </c>
      <c r="J64" s="488" t="n">
        <v>110690</v>
      </c>
      <c r="K64" s="488" t="n">
        <v>108278</v>
      </c>
      <c r="L64" s="488"/>
      <c r="M64" s="488"/>
      <c r="N64" s="488"/>
      <c r="O64" s="488"/>
      <c r="P64" s="488"/>
      <c r="Q64" s="488"/>
      <c r="R64" s="488"/>
      <c r="S64" s="488"/>
      <c r="T64" s="488"/>
      <c r="U64" s="488"/>
      <c r="V64" s="488"/>
      <c r="W64" s="488"/>
      <c r="X64" s="489"/>
      <c r="Y64" s="366" t="s">
        <v>575</v>
      </c>
      <c r="Z64" s="366"/>
      <c r="AA64" s="426"/>
      <c r="AB64" s="426"/>
      <c r="AC64" s="426"/>
      <c r="AD64" s="508"/>
    </row>
    <row r="65" customFormat="false" ht="16.2" hidden="true" customHeight="true" outlineLevel="0" collapsed="false">
      <c r="A65" s="483"/>
      <c r="B65" s="31"/>
      <c r="C65" s="31"/>
      <c r="D65" s="31"/>
      <c r="E65" s="31" t="s">
        <v>265</v>
      </c>
      <c r="F65" s="31" t="s">
        <v>471</v>
      </c>
      <c r="G65" s="478"/>
      <c r="H65" s="488" t="n">
        <v>97825</v>
      </c>
      <c r="I65" s="488" t="n">
        <v>98336</v>
      </c>
      <c r="J65" s="488" t="n">
        <v>98313</v>
      </c>
      <c r="K65" s="488" t="n">
        <v>96745</v>
      </c>
      <c r="L65" s="488"/>
      <c r="M65" s="488"/>
      <c r="N65" s="488"/>
      <c r="O65" s="488"/>
      <c r="P65" s="488"/>
      <c r="Q65" s="488"/>
      <c r="R65" s="488"/>
      <c r="S65" s="488"/>
      <c r="T65" s="488"/>
      <c r="U65" s="488"/>
      <c r="V65" s="488"/>
      <c r="W65" s="488"/>
      <c r="X65" s="489"/>
      <c r="Y65" s="366" t="s">
        <v>576</v>
      </c>
      <c r="Z65" s="366"/>
      <c r="AA65" s="426"/>
      <c r="AB65" s="426"/>
      <c r="AC65" s="426"/>
      <c r="AD65" s="508"/>
    </row>
    <row r="66" customFormat="false" ht="16.2" hidden="true" customHeight="true" outlineLevel="0" collapsed="false">
      <c r="A66" s="483"/>
      <c r="B66" s="31"/>
      <c r="C66" s="31" t="s">
        <v>116</v>
      </c>
      <c r="D66" s="31"/>
      <c r="E66" s="31" t="s">
        <v>264</v>
      </c>
      <c r="F66" s="31" t="s">
        <v>471</v>
      </c>
      <c r="G66" s="478"/>
      <c r="H66" s="488" t="n">
        <v>72473</v>
      </c>
      <c r="I66" s="488" t="n">
        <v>77180</v>
      </c>
      <c r="J66" s="488" t="n">
        <v>83683</v>
      </c>
      <c r="K66" s="488" t="n">
        <v>88037</v>
      </c>
      <c r="L66" s="488"/>
      <c r="M66" s="488"/>
      <c r="N66" s="488"/>
      <c r="O66" s="488"/>
      <c r="P66" s="488"/>
      <c r="Q66" s="488"/>
      <c r="R66" s="488"/>
      <c r="S66" s="488"/>
      <c r="T66" s="488"/>
      <c r="U66" s="488"/>
      <c r="V66" s="488"/>
      <c r="W66" s="488"/>
      <c r="X66" s="489"/>
      <c r="Y66" s="366" t="s">
        <v>577</v>
      </c>
      <c r="Z66" s="366"/>
      <c r="AA66" s="426"/>
      <c r="AB66" s="426"/>
      <c r="AC66" s="426"/>
      <c r="AD66" s="508"/>
    </row>
    <row r="67" customFormat="false" ht="16.2" hidden="true" customHeight="true" outlineLevel="0" collapsed="false">
      <c r="A67" s="483"/>
      <c r="B67" s="31"/>
      <c r="C67" s="31"/>
      <c r="D67" s="31"/>
      <c r="E67" s="31" t="s">
        <v>265</v>
      </c>
      <c r="F67" s="31" t="s">
        <v>471</v>
      </c>
      <c r="G67" s="478"/>
      <c r="H67" s="488" t="n">
        <v>52183</v>
      </c>
      <c r="I67" s="488" t="n">
        <v>56650</v>
      </c>
      <c r="J67" s="488" t="n">
        <v>62623</v>
      </c>
      <c r="K67" s="488" t="n">
        <v>67127</v>
      </c>
      <c r="L67" s="488"/>
      <c r="M67" s="488"/>
      <c r="N67" s="488"/>
      <c r="O67" s="488"/>
      <c r="P67" s="488"/>
      <c r="Q67" s="488"/>
      <c r="R67" s="488"/>
      <c r="S67" s="488"/>
      <c r="T67" s="488"/>
      <c r="U67" s="488"/>
      <c r="V67" s="488"/>
      <c r="W67" s="488"/>
      <c r="X67" s="489"/>
      <c r="Y67" s="366" t="s">
        <v>578</v>
      </c>
      <c r="Z67" s="366"/>
      <c r="AA67" s="426"/>
      <c r="AB67" s="426"/>
      <c r="AC67" s="426"/>
      <c r="AD67" s="508"/>
    </row>
    <row r="68" customFormat="false" ht="16.2" hidden="true" customHeight="true" outlineLevel="0" collapsed="false">
      <c r="A68" s="483"/>
      <c r="B68" s="31"/>
      <c r="C68" s="31" t="s">
        <v>117</v>
      </c>
      <c r="D68" s="31"/>
      <c r="E68" s="31" t="s">
        <v>264</v>
      </c>
      <c r="F68" s="31" t="s">
        <v>471</v>
      </c>
      <c r="G68" s="478"/>
      <c r="H68" s="488" t="n">
        <v>34585</v>
      </c>
      <c r="I68" s="488" t="n">
        <v>35661</v>
      </c>
      <c r="J68" s="488" t="n">
        <v>37382</v>
      </c>
      <c r="K68" s="488" t="n">
        <v>39401</v>
      </c>
      <c r="L68" s="488"/>
      <c r="M68" s="488"/>
      <c r="N68" s="488"/>
      <c r="O68" s="488"/>
      <c r="P68" s="488"/>
      <c r="Q68" s="488"/>
      <c r="R68" s="488"/>
      <c r="S68" s="488"/>
      <c r="T68" s="488"/>
      <c r="U68" s="488"/>
      <c r="V68" s="488"/>
      <c r="W68" s="488"/>
      <c r="X68" s="489"/>
      <c r="Y68" s="366" t="s">
        <v>579</v>
      </c>
      <c r="Z68" s="366"/>
      <c r="AA68" s="426"/>
      <c r="AB68" s="426"/>
      <c r="AC68" s="426"/>
      <c r="AD68" s="508"/>
    </row>
    <row r="69" customFormat="false" ht="16.2" hidden="true" customHeight="true" outlineLevel="0" collapsed="false">
      <c r="A69" s="483"/>
      <c r="B69" s="31"/>
      <c r="C69" s="31"/>
      <c r="D69" s="31"/>
      <c r="E69" s="31" t="s">
        <v>265</v>
      </c>
      <c r="F69" s="31" t="s">
        <v>471</v>
      </c>
      <c r="G69" s="478"/>
      <c r="H69" s="488" t="n">
        <v>22053</v>
      </c>
      <c r="I69" s="488" t="n">
        <v>23427</v>
      </c>
      <c r="J69" s="488" t="n">
        <v>24939</v>
      </c>
      <c r="K69" s="488" t="n">
        <v>26705</v>
      </c>
      <c r="L69" s="488"/>
      <c r="M69" s="488"/>
      <c r="N69" s="488"/>
      <c r="O69" s="488"/>
      <c r="P69" s="488"/>
      <c r="Q69" s="488"/>
      <c r="R69" s="488"/>
      <c r="S69" s="488"/>
      <c r="T69" s="488"/>
      <c r="U69" s="488"/>
      <c r="V69" s="488"/>
      <c r="W69" s="488"/>
      <c r="X69" s="489"/>
      <c r="Y69" s="366" t="s">
        <v>580</v>
      </c>
      <c r="Z69" s="366"/>
      <c r="AA69" s="426"/>
      <c r="AB69" s="426"/>
      <c r="AC69" s="426"/>
      <c r="AD69" s="508"/>
    </row>
    <row r="70" customFormat="false" ht="16.2" hidden="true" customHeight="true" outlineLevel="0" collapsed="false">
      <c r="A70" s="483"/>
      <c r="B70" s="31"/>
      <c r="C70" s="31" t="s">
        <v>118</v>
      </c>
      <c r="D70" s="31"/>
      <c r="E70" s="31" t="s">
        <v>264</v>
      </c>
      <c r="F70" s="31" t="s">
        <v>471</v>
      </c>
      <c r="G70" s="478"/>
      <c r="H70" s="488" t="n">
        <v>17173</v>
      </c>
      <c r="I70" s="488" t="n">
        <v>18171</v>
      </c>
      <c r="J70" s="488" t="n">
        <v>19300</v>
      </c>
      <c r="K70" s="488" t="n">
        <v>20443</v>
      </c>
      <c r="L70" s="488"/>
      <c r="M70" s="488"/>
      <c r="N70" s="488"/>
      <c r="O70" s="488"/>
      <c r="P70" s="488"/>
      <c r="Q70" s="488"/>
      <c r="R70" s="488"/>
      <c r="S70" s="488"/>
      <c r="T70" s="488"/>
      <c r="U70" s="488"/>
      <c r="V70" s="488"/>
      <c r="W70" s="488"/>
      <c r="X70" s="489"/>
      <c r="Y70" s="366" t="s">
        <v>581</v>
      </c>
      <c r="Z70" s="366"/>
      <c r="AA70" s="426"/>
      <c r="AB70" s="426"/>
      <c r="AC70" s="426"/>
      <c r="AD70" s="508"/>
    </row>
    <row r="71" customFormat="false" ht="16.2" hidden="true" customHeight="true" outlineLevel="0" collapsed="false">
      <c r="A71" s="483"/>
      <c r="B71" s="31"/>
      <c r="C71" s="31"/>
      <c r="D71" s="31"/>
      <c r="E71" s="31" t="s">
        <v>265</v>
      </c>
      <c r="F71" s="31" t="s">
        <v>471</v>
      </c>
      <c r="G71" s="478"/>
      <c r="H71" s="488" t="n">
        <v>12382</v>
      </c>
      <c r="I71" s="488" t="n">
        <v>13180</v>
      </c>
      <c r="J71" s="488" t="n">
        <v>14196</v>
      </c>
      <c r="K71" s="488" t="n">
        <v>15346</v>
      </c>
      <c r="L71" s="488"/>
      <c r="M71" s="488"/>
      <c r="N71" s="488"/>
      <c r="O71" s="488"/>
      <c r="P71" s="488"/>
      <c r="Q71" s="488"/>
      <c r="R71" s="488"/>
      <c r="S71" s="488"/>
      <c r="T71" s="488"/>
      <c r="U71" s="488"/>
      <c r="V71" s="488"/>
      <c r="W71" s="488"/>
      <c r="X71" s="489"/>
      <c r="Y71" s="366" t="s">
        <v>582</v>
      </c>
      <c r="Z71" s="366"/>
      <c r="AA71" s="426"/>
      <c r="AB71" s="426"/>
      <c r="AC71" s="426"/>
      <c r="AD71" s="508"/>
    </row>
    <row r="72" customFormat="false" ht="16.2" hidden="true" customHeight="true" outlineLevel="0" collapsed="false">
      <c r="A72" s="483"/>
      <c r="B72" s="31"/>
      <c r="C72" s="31" t="s">
        <v>272</v>
      </c>
      <c r="D72" s="31"/>
      <c r="E72" s="31" t="s">
        <v>264</v>
      </c>
      <c r="F72" s="31" t="s">
        <v>471</v>
      </c>
      <c r="G72" s="478"/>
      <c r="H72" s="488" t="n">
        <v>25490</v>
      </c>
      <c r="I72" s="488" t="n">
        <v>26746</v>
      </c>
      <c r="J72" s="488" t="n">
        <v>28284</v>
      </c>
      <c r="K72" s="488" t="n">
        <v>29981</v>
      </c>
      <c r="L72" s="488"/>
      <c r="M72" s="488"/>
      <c r="N72" s="488"/>
      <c r="O72" s="488"/>
      <c r="P72" s="488"/>
      <c r="Q72" s="488"/>
      <c r="R72" s="488"/>
      <c r="S72" s="488"/>
      <c r="T72" s="488"/>
      <c r="U72" s="488"/>
      <c r="V72" s="488"/>
      <c r="W72" s="488"/>
      <c r="X72" s="489"/>
      <c r="Y72" s="366" t="s">
        <v>583</v>
      </c>
      <c r="Z72" s="366"/>
      <c r="AA72" s="426"/>
      <c r="AB72" s="426"/>
      <c r="AC72" s="426"/>
      <c r="AD72" s="508"/>
    </row>
    <row r="73" customFormat="false" ht="16.2" hidden="true" customHeight="true" outlineLevel="0" collapsed="false">
      <c r="A73" s="483"/>
      <c r="B73" s="31"/>
      <c r="C73" s="31"/>
      <c r="D73" s="31"/>
      <c r="E73" s="31" t="s">
        <v>265</v>
      </c>
      <c r="F73" s="31" t="s">
        <v>471</v>
      </c>
      <c r="G73" s="478"/>
      <c r="H73" s="488" t="n">
        <v>19700</v>
      </c>
      <c r="I73" s="488" t="n">
        <v>21711</v>
      </c>
      <c r="J73" s="488" t="n">
        <v>23631</v>
      </c>
      <c r="K73" s="488" t="n">
        <v>25615</v>
      </c>
      <c r="L73" s="488"/>
      <c r="M73" s="488"/>
      <c r="N73" s="488"/>
      <c r="O73" s="488"/>
      <c r="P73" s="488"/>
      <c r="Q73" s="488"/>
      <c r="R73" s="488"/>
      <c r="S73" s="488"/>
      <c r="T73" s="488"/>
      <c r="U73" s="488"/>
      <c r="V73" s="488"/>
      <c r="W73" s="488"/>
      <c r="X73" s="489"/>
      <c r="Y73" s="366" t="s">
        <v>584</v>
      </c>
      <c r="Z73" s="366"/>
      <c r="AA73" s="426"/>
      <c r="AB73" s="426"/>
      <c r="AC73" s="426"/>
      <c r="AD73" s="508"/>
    </row>
    <row r="74" customFormat="false" ht="16.2" hidden="true" customHeight="true" outlineLevel="0" collapsed="false">
      <c r="A74" s="483"/>
      <c r="B74" s="31" t="s">
        <v>89</v>
      </c>
      <c r="C74" s="31" t="s">
        <v>114</v>
      </c>
      <c r="D74" s="31"/>
      <c r="E74" s="31" t="s">
        <v>264</v>
      </c>
      <c r="F74" s="31" t="s">
        <v>473</v>
      </c>
      <c r="G74" s="478"/>
      <c r="H74" s="509" t="n">
        <f aca="false">H62/(H62+H86+H110+H134)*100</f>
        <v>99.7540213633414</v>
      </c>
      <c r="I74" s="509" t="n">
        <f aca="false">I62/(I62+I86+I110+I134)*100</f>
        <v>99.8065839601446</v>
      </c>
      <c r="J74" s="509" t="n">
        <f aca="false">J62/(J62+J86+J110+J134)*100</f>
        <v>99.860646040944</v>
      </c>
      <c r="K74" s="509" t="n">
        <f aca="false">K62/(K62+K86+K110+K134)*100</f>
        <v>99.8944664582545</v>
      </c>
      <c r="L74" s="509"/>
      <c r="M74" s="509"/>
      <c r="N74" s="509"/>
      <c r="O74" s="509"/>
      <c r="P74" s="509"/>
      <c r="Q74" s="509"/>
      <c r="R74" s="509"/>
      <c r="S74" s="509"/>
      <c r="T74" s="509"/>
      <c r="U74" s="509"/>
      <c r="V74" s="509"/>
      <c r="W74" s="509"/>
      <c r="X74" s="489"/>
      <c r="Y74" s="366" t="s">
        <v>585</v>
      </c>
      <c r="Z74" s="366" t="s">
        <v>1303</v>
      </c>
      <c r="AA74" s="426" t="s">
        <v>1404</v>
      </c>
      <c r="AB74" s="426" t="s">
        <v>1404</v>
      </c>
      <c r="AC74" s="426"/>
      <c r="AD74" s="508"/>
    </row>
    <row r="75" customFormat="false" ht="16.2" hidden="true" customHeight="false" outlineLevel="0" collapsed="false">
      <c r="A75" s="483"/>
      <c r="B75" s="31"/>
      <c r="C75" s="31"/>
      <c r="D75" s="31"/>
      <c r="E75" s="31" t="s">
        <v>265</v>
      </c>
      <c r="F75" s="31" t="s">
        <v>473</v>
      </c>
      <c r="G75" s="478"/>
      <c r="H75" s="509" t="n">
        <f aca="false">H63/(H63+H87+H111+H135)*100</f>
        <v>98.8417028205155</v>
      </c>
      <c r="I75" s="509" t="n">
        <f aca="false">I63/(I63+I87+I111+I135)*100</f>
        <v>99.0635863494483</v>
      </c>
      <c r="J75" s="509" t="n">
        <f aca="false">J63/(J63+J87+J111+J135)*100</f>
        <v>99.2148396382462</v>
      </c>
      <c r="K75" s="509" t="n">
        <f aca="false">K63/(K63+K87+K111+K135)*100</f>
        <v>99.3544235924933</v>
      </c>
      <c r="L75" s="509"/>
      <c r="M75" s="509"/>
      <c r="N75" s="509"/>
      <c r="O75" s="509"/>
      <c r="P75" s="509"/>
      <c r="Q75" s="509"/>
      <c r="R75" s="509"/>
      <c r="S75" s="509"/>
      <c r="T75" s="509"/>
      <c r="U75" s="509"/>
      <c r="V75" s="509"/>
      <c r="W75" s="509"/>
      <c r="X75" s="489"/>
      <c r="Y75" s="366" t="s">
        <v>586</v>
      </c>
      <c r="Z75" s="366" t="s">
        <v>1304</v>
      </c>
      <c r="AA75" s="426"/>
      <c r="AB75" s="426"/>
      <c r="AC75" s="426"/>
      <c r="AD75" s="508"/>
    </row>
    <row r="76" customFormat="false" ht="16.2" hidden="true" customHeight="true" outlineLevel="0" collapsed="false">
      <c r="A76" s="483"/>
      <c r="B76" s="31"/>
      <c r="C76" s="31" t="s">
        <v>115</v>
      </c>
      <c r="D76" s="31"/>
      <c r="E76" s="31" t="s">
        <v>264</v>
      </c>
      <c r="F76" s="31" t="s">
        <v>473</v>
      </c>
      <c r="G76" s="478"/>
      <c r="H76" s="509" t="n">
        <f aca="false">H64/(H64+H88+H112+H136)*100</f>
        <v>95.3689784762556</v>
      </c>
      <c r="I76" s="509" t="n">
        <f aca="false">I64/(I64+I88+I112+I136)*100</f>
        <v>95.7150945338503</v>
      </c>
      <c r="J76" s="509" t="n">
        <f aca="false">J64/(J64+J88+J112+J136)*100</f>
        <v>96.3812409661634</v>
      </c>
      <c r="K76" s="509" t="n">
        <f aca="false">K64/(K64+K88+K112+K136)*100</f>
        <v>96.7147808067455</v>
      </c>
      <c r="L76" s="509"/>
      <c r="M76" s="509"/>
      <c r="N76" s="509"/>
      <c r="O76" s="509"/>
      <c r="P76" s="509"/>
      <c r="Q76" s="509"/>
      <c r="R76" s="509"/>
      <c r="S76" s="509"/>
      <c r="T76" s="509"/>
      <c r="U76" s="509"/>
      <c r="V76" s="509"/>
      <c r="W76" s="509"/>
      <c r="X76" s="489"/>
      <c r="Y76" s="366" t="s">
        <v>587</v>
      </c>
      <c r="Z76" s="366" t="s">
        <v>1305</v>
      </c>
      <c r="AA76" s="426"/>
      <c r="AB76" s="426"/>
      <c r="AC76" s="426"/>
      <c r="AD76" s="508"/>
    </row>
    <row r="77" customFormat="false" ht="16.2" hidden="true" customHeight="false" outlineLevel="0" collapsed="false">
      <c r="A77" s="483"/>
      <c r="B77" s="31"/>
      <c r="C77" s="31"/>
      <c r="D77" s="31"/>
      <c r="E77" s="31" t="s">
        <v>265</v>
      </c>
      <c r="F77" s="31" t="s">
        <v>473</v>
      </c>
      <c r="G77" s="478"/>
      <c r="H77" s="509" t="n">
        <f aca="false">H65/(H65+H89+H113+H137)*100</f>
        <v>87.4655770537534</v>
      </c>
      <c r="I77" s="509" t="n">
        <f aca="false">I65/(I65+I89+I113+I137)*100</f>
        <v>88.5008954847767</v>
      </c>
      <c r="J77" s="509" t="n">
        <f aca="false">J65/(J65+J89+J113+J137)*100</f>
        <v>89.948672906431</v>
      </c>
      <c r="K77" s="509" t="n">
        <f aca="false">K65/(K65+K89+K113+K137)*100</f>
        <v>90.7645254200715</v>
      </c>
      <c r="L77" s="509"/>
      <c r="M77" s="509"/>
      <c r="N77" s="509"/>
      <c r="O77" s="509"/>
      <c r="P77" s="509"/>
      <c r="Q77" s="509"/>
      <c r="R77" s="509"/>
      <c r="S77" s="509"/>
      <c r="T77" s="509"/>
      <c r="U77" s="509"/>
      <c r="V77" s="509"/>
      <c r="W77" s="509"/>
      <c r="X77" s="489"/>
      <c r="Y77" s="366" t="s">
        <v>588</v>
      </c>
      <c r="Z77" s="366" t="s">
        <v>1306</v>
      </c>
      <c r="AA77" s="426"/>
      <c r="AB77" s="426"/>
      <c r="AC77" s="426"/>
      <c r="AD77" s="508"/>
    </row>
    <row r="78" customFormat="false" ht="16.2" hidden="true" customHeight="true" outlineLevel="0" collapsed="false">
      <c r="A78" s="483"/>
      <c r="B78" s="31"/>
      <c r="C78" s="31" t="s">
        <v>116</v>
      </c>
      <c r="D78" s="31"/>
      <c r="E78" s="31" t="s">
        <v>264</v>
      </c>
      <c r="F78" s="31" t="s">
        <v>473</v>
      </c>
      <c r="G78" s="478"/>
      <c r="H78" s="509" t="n">
        <f aca="false">H66/(H66+H90+H114+H138)*100</f>
        <v>70.6392062068697</v>
      </c>
      <c r="I78" s="509" t="n">
        <f aca="false">I66/(I66+I90+I114+I138)*100</f>
        <v>72.497393362703</v>
      </c>
      <c r="J78" s="509" t="n">
        <f aca="false">J66/(J66+J90+J114+J138)*100</f>
        <v>75.1032093624354</v>
      </c>
      <c r="K78" s="509" t="n">
        <f aca="false">K66/(K66+K90+K114+K138)*100</f>
        <v>76.4913896467236</v>
      </c>
      <c r="L78" s="509"/>
      <c r="M78" s="509"/>
      <c r="N78" s="509"/>
      <c r="O78" s="509"/>
      <c r="P78" s="509"/>
      <c r="Q78" s="509"/>
      <c r="R78" s="509"/>
      <c r="S78" s="509"/>
      <c r="T78" s="509"/>
      <c r="U78" s="509"/>
      <c r="V78" s="509"/>
      <c r="W78" s="509"/>
      <c r="X78" s="489"/>
      <c r="Y78" s="366" t="s">
        <v>589</v>
      </c>
      <c r="Z78" s="366" t="s">
        <v>1307</v>
      </c>
      <c r="AA78" s="426"/>
      <c r="AB78" s="426"/>
      <c r="AC78" s="426"/>
      <c r="AD78" s="508"/>
    </row>
    <row r="79" customFormat="false" ht="16.2" hidden="true" customHeight="false" outlineLevel="0" collapsed="false">
      <c r="A79" s="483"/>
      <c r="B79" s="31"/>
      <c r="C79" s="31"/>
      <c r="D79" s="31"/>
      <c r="E79" s="31" t="s">
        <v>265</v>
      </c>
      <c r="F79" s="31" t="s">
        <v>473</v>
      </c>
      <c r="G79" s="478"/>
      <c r="H79" s="509" t="n">
        <f aca="false">H67/(H67+H91+H115+H139)*100</f>
        <v>50.7848919252966</v>
      </c>
      <c r="I79" s="509" t="n">
        <f aca="false">I67/(I67+I91+I115+I139)*100</f>
        <v>53.7216337445828</v>
      </c>
      <c r="J79" s="509" t="n">
        <f aca="false">J67/(J67+J91+J115+J139)*100</f>
        <v>57.3307943715612</v>
      </c>
      <c r="K79" s="509" t="n">
        <f aca="false">K67/(K67+K91+K115+K139)*100</f>
        <v>59.5620269562826</v>
      </c>
      <c r="L79" s="509"/>
      <c r="M79" s="509"/>
      <c r="N79" s="509"/>
      <c r="O79" s="509"/>
      <c r="P79" s="509"/>
      <c r="Q79" s="509"/>
      <c r="R79" s="509"/>
      <c r="S79" s="509"/>
      <c r="T79" s="509"/>
      <c r="U79" s="509"/>
      <c r="V79" s="509"/>
      <c r="W79" s="509"/>
      <c r="X79" s="489"/>
      <c r="Y79" s="366" t="s">
        <v>590</v>
      </c>
      <c r="Z79" s="366" t="s">
        <v>1308</v>
      </c>
      <c r="AA79" s="426"/>
      <c r="AB79" s="426"/>
      <c r="AC79" s="426"/>
      <c r="AD79" s="508"/>
    </row>
    <row r="80" customFormat="false" ht="16.2" hidden="true" customHeight="true" outlineLevel="0" collapsed="false">
      <c r="A80" s="483"/>
      <c r="B80" s="31"/>
      <c r="C80" s="31" t="s">
        <v>117</v>
      </c>
      <c r="D80" s="31"/>
      <c r="E80" s="31" t="s">
        <v>264</v>
      </c>
      <c r="F80" s="31" t="s">
        <v>473</v>
      </c>
      <c r="G80" s="478"/>
      <c r="H80" s="509" t="n">
        <f aca="false">H68/(H68+H92+H116+H140)*100</f>
        <v>33.6367791945068</v>
      </c>
      <c r="I80" s="509" t="n">
        <f aca="false">I68/(I68+I92+I116+I140)*100</f>
        <v>35.3054738780481</v>
      </c>
      <c r="J80" s="509" t="n">
        <f aca="false">J68/(J68+J92+J116+J140)*100</f>
        <v>37.7047526829662</v>
      </c>
      <c r="K80" s="509" t="n">
        <f aca="false">K68/(K68+K92+K116+K140)*100</f>
        <v>39.9405974718446</v>
      </c>
      <c r="L80" s="509"/>
      <c r="M80" s="509"/>
      <c r="N80" s="509"/>
      <c r="O80" s="509"/>
      <c r="P80" s="509"/>
      <c r="Q80" s="509"/>
      <c r="R80" s="509"/>
      <c r="S80" s="509"/>
      <c r="T80" s="509"/>
      <c r="U80" s="509"/>
      <c r="V80" s="509"/>
      <c r="W80" s="509"/>
      <c r="X80" s="489"/>
      <c r="Y80" s="366" t="s">
        <v>591</v>
      </c>
      <c r="Z80" s="366" t="s">
        <v>1309</v>
      </c>
      <c r="AA80" s="426"/>
      <c r="AB80" s="426"/>
      <c r="AC80" s="426"/>
      <c r="AD80" s="508"/>
    </row>
    <row r="81" customFormat="false" ht="16.2" hidden="true" customHeight="false" outlineLevel="0" collapsed="false">
      <c r="A81" s="483"/>
      <c r="B81" s="31"/>
      <c r="C81" s="31"/>
      <c r="D81" s="31"/>
      <c r="E81" s="31" t="s">
        <v>265</v>
      </c>
      <c r="F81" s="31" t="s">
        <v>473</v>
      </c>
      <c r="G81" s="478"/>
      <c r="H81" s="509" t="n">
        <f aca="false">H69/(H69+H93+H117+H141)*100</f>
        <v>20.3544233697909</v>
      </c>
      <c r="I81" s="509" t="n">
        <f aca="false">I69/(I69+I93+I117+I141)*100</f>
        <v>21.9586266367974</v>
      </c>
      <c r="J81" s="509" t="n">
        <f aca="false">J69/(J69+J93+J117+J141)*100</f>
        <v>23.7779239724264</v>
      </c>
      <c r="K81" s="509" t="n">
        <f aca="false">K69/(K69+K93+K117+K141)*100</f>
        <v>25.7137354966058</v>
      </c>
      <c r="L81" s="509"/>
      <c r="M81" s="509"/>
      <c r="N81" s="509"/>
      <c r="O81" s="509"/>
      <c r="P81" s="509"/>
      <c r="Q81" s="509"/>
      <c r="R81" s="509"/>
      <c r="S81" s="509"/>
      <c r="T81" s="509"/>
      <c r="U81" s="509"/>
      <c r="V81" s="509"/>
      <c r="W81" s="509"/>
      <c r="X81" s="489"/>
      <c r="Y81" s="366" t="s">
        <v>592</v>
      </c>
      <c r="Z81" s="366" t="s">
        <v>1310</v>
      </c>
      <c r="AA81" s="426"/>
      <c r="AB81" s="426"/>
      <c r="AC81" s="426"/>
      <c r="AD81" s="508"/>
    </row>
    <row r="82" customFormat="false" ht="16.2" hidden="true" customHeight="true" outlineLevel="0" collapsed="false">
      <c r="A82" s="483"/>
      <c r="B82" s="31"/>
      <c r="C82" s="31" t="s">
        <v>118</v>
      </c>
      <c r="D82" s="31"/>
      <c r="E82" s="31" t="s">
        <v>264</v>
      </c>
      <c r="F82" s="31" t="s">
        <v>473</v>
      </c>
      <c r="G82" s="478"/>
      <c r="H82" s="509" t="n">
        <f aca="false">H70/(H70+H94+H118+H142)*100</f>
        <v>15.9424057037291</v>
      </c>
      <c r="I82" s="509" t="n">
        <f aca="false">I70/(I70+I94+I118+I142)*100</f>
        <v>16.9175767393794</v>
      </c>
      <c r="J82" s="509" t="n">
        <f aca="false">J70/(J70+J94+J118+J142)*100</f>
        <v>18.0478408049524</v>
      </c>
      <c r="K82" s="509" t="n">
        <f aca="false">K70/(K70+K94+K118+K142)*100</f>
        <v>19.2531550197777</v>
      </c>
      <c r="L82" s="509"/>
      <c r="M82" s="509"/>
      <c r="N82" s="509"/>
      <c r="O82" s="509"/>
      <c r="P82" s="509"/>
      <c r="Q82" s="509"/>
      <c r="R82" s="509"/>
      <c r="S82" s="509"/>
      <c r="T82" s="509"/>
      <c r="U82" s="509"/>
      <c r="V82" s="509"/>
      <c r="W82" s="509"/>
      <c r="X82" s="489"/>
      <c r="Y82" s="366" t="s">
        <v>593</v>
      </c>
      <c r="Z82" s="366" t="s">
        <v>1311</v>
      </c>
      <c r="AA82" s="426"/>
      <c r="AB82" s="426"/>
      <c r="AC82" s="426"/>
      <c r="AD82" s="508"/>
    </row>
    <row r="83" customFormat="false" ht="16.2" hidden="true" customHeight="false" outlineLevel="0" collapsed="false">
      <c r="A83" s="483"/>
      <c r="B83" s="31"/>
      <c r="C83" s="31"/>
      <c r="D83" s="31"/>
      <c r="E83" s="31" t="s">
        <v>265</v>
      </c>
      <c r="F83" s="31" t="s">
        <v>473</v>
      </c>
      <c r="G83" s="478"/>
      <c r="H83" s="509" t="n">
        <f aca="false">H71/(H71+H95+H119+H143)*100</f>
        <v>10.902719075796</v>
      </c>
      <c r="I83" s="509" t="n">
        <f aca="false">I71/(I71+I95+I119+I143)*100</f>
        <v>11.6627879195462</v>
      </c>
      <c r="J83" s="509" t="n">
        <f aca="false">J71/(J71+J95+J119+J143)*100</f>
        <v>12.6495878814881</v>
      </c>
      <c r="K83" s="509" t="n">
        <f aca="false">K71/(K71+K95+K119+K143)*100</f>
        <v>13.6713912818822</v>
      </c>
      <c r="L83" s="509"/>
      <c r="M83" s="509"/>
      <c r="N83" s="509"/>
      <c r="O83" s="509"/>
      <c r="P83" s="509"/>
      <c r="Q83" s="509"/>
      <c r="R83" s="509"/>
      <c r="S83" s="509"/>
      <c r="T83" s="509"/>
      <c r="U83" s="509"/>
      <c r="V83" s="509"/>
      <c r="W83" s="509"/>
      <c r="X83" s="489"/>
      <c r="Y83" s="366" t="s">
        <v>594</v>
      </c>
      <c r="Z83" s="366" t="s">
        <v>1312</v>
      </c>
      <c r="AA83" s="426"/>
      <c r="AB83" s="426"/>
      <c r="AC83" s="426"/>
      <c r="AD83" s="508"/>
    </row>
    <row r="84" customFormat="false" ht="16.2" hidden="true" customHeight="true" outlineLevel="0" collapsed="false">
      <c r="A84" s="483"/>
      <c r="B84" s="31"/>
      <c r="C84" s="31" t="s">
        <v>272</v>
      </c>
      <c r="D84" s="31"/>
      <c r="E84" s="31" t="s">
        <v>264</v>
      </c>
      <c r="F84" s="31" t="s">
        <v>473</v>
      </c>
      <c r="G84" s="478"/>
      <c r="H84" s="509" t="n">
        <f aca="false">H72/(H72+H96+H120+H144)*100</f>
        <v>5.83494143312022</v>
      </c>
      <c r="I84" s="509" t="n">
        <f aca="false">I72/(I72+I96+I120+I144)*100</f>
        <v>5.91190714596748</v>
      </c>
      <c r="J84" s="509" t="n">
        <f aca="false">J72/(J72+J96+J120+J144)*100</f>
        <v>6.05364033876757</v>
      </c>
      <c r="K84" s="509" t="n">
        <f aca="false">K72/(K72+K96+K120+K144)*100</f>
        <v>6.22801933571394</v>
      </c>
      <c r="L84" s="509"/>
      <c r="M84" s="509"/>
      <c r="N84" s="509"/>
      <c r="O84" s="509"/>
      <c r="P84" s="509"/>
      <c r="Q84" s="509"/>
      <c r="R84" s="509"/>
      <c r="S84" s="509"/>
      <c r="T84" s="509"/>
      <c r="U84" s="509"/>
      <c r="V84" s="509"/>
      <c r="W84" s="509"/>
      <c r="X84" s="489"/>
      <c r="Y84" s="366" t="s">
        <v>595</v>
      </c>
      <c r="Z84" s="366" t="s">
        <v>1313</v>
      </c>
      <c r="AA84" s="426"/>
      <c r="AB84" s="426"/>
      <c r="AC84" s="426"/>
      <c r="AD84" s="508"/>
    </row>
    <row r="85" customFormat="false" ht="16.2" hidden="true" customHeight="false" outlineLevel="0" collapsed="false">
      <c r="A85" s="483"/>
      <c r="B85" s="31"/>
      <c r="C85" s="31"/>
      <c r="D85" s="31"/>
      <c r="E85" s="31" t="s">
        <v>265</v>
      </c>
      <c r="F85" s="31" t="s">
        <v>473</v>
      </c>
      <c r="G85" s="478"/>
      <c r="H85" s="509" t="n">
        <f aca="false">H73/(H73+H97+H121+H145)*100</f>
        <v>4.50610153596304</v>
      </c>
      <c r="I85" s="509" t="n">
        <f aca="false">I73/(I73+I97+I121+I145)*100</f>
        <v>4.75698012502109</v>
      </c>
      <c r="J85" s="509" t="n">
        <f aca="false">J73/(J73+J97+J121+J145)*100</f>
        <v>4.96974744320154</v>
      </c>
      <c r="K85" s="509" t="n">
        <f aca="false">K73/(K73+K97+K121+K145)*100</f>
        <v>5.19160182653584</v>
      </c>
      <c r="L85" s="509"/>
      <c r="M85" s="509"/>
      <c r="N85" s="509"/>
      <c r="O85" s="509"/>
      <c r="P85" s="509"/>
      <c r="Q85" s="509"/>
      <c r="R85" s="509"/>
      <c r="S85" s="509"/>
      <c r="T85" s="509"/>
      <c r="U85" s="509"/>
      <c r="V85" s="509"/>
      <c r="W85" s="509"/>
      <c r="X85" s="489"/>
      <c r="Y85" s="366" t="s">
        <v>596</v>
      </c>
      <c r="Z85" s="366" t="s">
        <v>1314</v>
      </c>
      <c r="AA85" s="426"/>
      <c r="AB85" s="426"/>
      <c r="AC85" s="426"/>
      <c r="AD85" s="508"/>
    </row>
    <row r="86" customFormat="false" ht="16.2" hidden="true" customHeight="true" outlineLevel="0" collapsed="false">
      <c r="A86" s="483" t="s">
        <v>7</v>
      </c>
      <c r="B86" s="31" t="s">
        <v>90</v>
      </c>
      <c r="C86" s="31" t="s">
        <v>114</v>
      </c>
      <c r="D86" s="31"/>
      <c r="E86" s="31" t="s">
        <v>264</v>
      </c>
      <c r="F86" s="31" t="s">
        <v>471</v>
      </c>
      <c r="G86" s="478"/>
      <c r="H86" s="484" t="n">
        <v>245</v>
      </c>
      <c r="I86" s="484" t="n">
        <v>187</v>
      </c>
      <c r="J86" s="484" t="n">
        <v>134</v>
      </c>
      <c r="K86" s="484" t="n">
        <v>99</v>
      </c>
      <c r="L86" s="484"/>
      <c r="M86" s="484"/>
      <c r="N86" s="484"/>
      <c r="O86" s="484"/>
      <c r="P86" s="484"/>
      <c r="Q86" s="484"/>
      <c r="R86" s="484"/>
      <c r="S86" s="484"/>
      <c r="T86" s="484"/>
      <c r="U86" s="484"/>
      <c r="V86" s="484"/>
      <c r="W86" s="484"/>
      <c r="X86" s="487"/>
      <c r="Y86" s="366" t="s">
        <v>597</v>
      </c>
      <c r="Z86" s="366"/>
      <c r="AA86" s="426" t="s">
        <v>1404</v>
      </c>
      <c r="AB86" s="426" t="s">
        <v>1404</v>
      </c>
      <c r="AC86" s="426"/>
      <c r="AD86" s="510"/>
    </row>
    <row r="87" customFormat="false" ht="16.2" hidden="true" customHeight="true" outlineLevel="0" collapsed="false">
      <c r="A87" s="483"/>
      <c r="B87" s="31"/>
      <c r="C87" s="31"/>
      <c r="D87" s="31"/>
      <c r="E87" s="31" t="s">
        <v>265</v>
      </c>
      <c r="F87" s="31" t="s">
        <v>471</v>
      </c>
      <c r="G87" s="478"/>
      <c r="H87" s="484" t="n">
        <v>1043</v>
      </c>
      <c r="I87" s="484" t="n">
        <v>834</v>
      </c>
      <c r="J87" s="484" t="n">
        <v>668</v>
      </c>
      <c r="K87" s="484" t="n">
        <v>544</v>
      </c>
      <c r="L87" s="484"/>
      <c r="M87" s="484"/>
      <c r="N87" s="484"/>
      <c r="O87" s="484"/>
      <c r="P87" s="484"/>
      <c r="Q87" s="484"/>
      <c r="R87" s="484"/>
      <c r="S87" s="484"/>
      <c r="T87" s="484"/>
      <c r="U87" s="484"/>
      <c r="V87" s="484"/>
      <c r="W87" s="484"/>
      <c r="X87" s="487"/>
      <c r="Y87" s="366" t="s">
        <v>598</v>
      </c>
      <c r="Z87" s="366"/>
      <c r="AA87" s="426"/>
      <c r="AB87" s="426"/>
      <c r="AC87" s="426"/>
      <c r="AD87" s="510"/>
    </row>
    <row r="88" customFormat="false" ht="16.2" hidden="true" customHeight="true" outlineLevel="0" collapsed="false">
      <c r="A88" s="483"/>
      <c r="B88" s="31"/>
      <c r="C88" s="31" t="s">
        <v>115</v>
      </c>
      <c r="D88" s="31"/>
      <c r="E88" s="31" t="s">
        <v>264</v>
      </c>
      <c r="F88" s="31" t="s">
        <v>471</v>
      </c>
      <c r="G88" s="478"/>
      <c r="H88" s="484" t="n">
        <v>4862</v>
      </c>
      <c r="I88" s="484" t="n">
        <v>4438</v>
      </c>
      <c r="J88" s="484" t="n">
        <v>3617</v>
      </c>
      <c r="K88" s="484" t="n">
        <v>3214</v>
      </c>
      <c r="L88" s="484"/>
      <c r="M88" s="484"/>
      <c r="N88" s="484"/>
      <c r="O88" s="484"/>
      <c r="P88" s="484"/>
      <c r="Q88" s="484"/>
      <c r="R88" s="484"/>
      <c r="S88" s="484"/>
      <c r="T88" s="484"/>
      <c r="U88" s="484"/>
      <c r="V88" s="484"/>
      <c r="W88" s="484"/>
      <c r="X88" s="487"/>
      <c r="Y88" s="366" t="s">
        <v>599</v>
      </c>
      <c r="Z88" s="366"/>
      <c r="AA88" s="426"/>
      <c r="AB88" s="426"/>
      <c r="AC88" s="426"/>
      <c r="AD88" s="510"/>
    </row>
    <row r="89" customFormat="false" ht="16.2" hidden="true" customHeight="true" outlineLevel="0" collapsed="false">
      <c r="A89" s="483"/>
      <c r="B89" s="31"/>
      <c r="C89" s="31"/>
      <c r="D89" s="31"/>
      <c r="E89" s="31" t="s">
        <v>265</v>
      </c>
      <c r="F89" s="31" t="s">
        <v>471</v>
      </c>
      <c r="G89" s="478"/>
      <c r="H89" s="484" t="n">
        <v>12602</v>
      </c>
      <c r="I89" s="484" t="n">
        <v>11375</v>
      </c>
      <c r="J89" s="484" t="n">
        <v>9619</v>
      </c>
      <c r="K89" s="484" t="n">
        <v>8578</v>
      </c>
      <c r="L89" s="484"/>
      <c r="M89" s="484"/>
      <c r="N89" s="484"/>
      <c r="O89" s="484"/>
      <c r="P89" s="484"/>
      <c r="Q89" s="484"/>
      <c r="R89" s="484"/>
      <c r="S89" s="484"/>
      <c r="T89" s="484"/>
      <c r="U89" s="484"/>
      <c r="V89" s="484"/>
      <c r="W89" s="484"/>
      <c r="X89" s="487"/>
      <c r="Y89" s="366" t="s">
        <v>600</v>
      </c>
      <c r="Z89" s="366"/>
      <c r="AA89" s="426"/>
      <c r="AB89" s="426"/>
      <c r="AC89" s="426"/>
      <c r="AD89" s="510"/>
    </row>
    <row r="90" customFormat="false" ht="16.2" hidden="true" customHeight="true" outlineLevel="0" collapsed="false">
      <c r="A90" s="483"/>
      <c r="B90" s="31"/>
      <c r="C90" s="31" t="s">
        <v>116</v>
      </c>
      <c r="D90" s="31"/>
      <c r="E90" s="31" t="s">
        <v>264</v>
      </c>
      <c r="F90" s="31" t="s">
        <v>471</v>
      </c>
      <c r="G90" s="478"/>
      <c r="H90" s="484" t="n">
        <v>27637</v>
      </c>
      <c r="I90" s="484" t="n">
        <v>26644</v>
      </c>
      <c r="J90" s="484" t="n">
        <v>24981</v>
      </c>
      <c r="K90" s="484" t="n">
        <v>24206</v>
      </c>
      <c r="L90" s="484"/>
      <c r="M90" s="484"/>
      <c r="N90" s="484"/>
      <c r="O90" s="484"/>
      <c r="P90" s="484"/>
      <c r="Q90" s="484"/>
      <c r="R90" s="484"/>
      <c r="S90" s="484"/>
      <c r="T90" s="484"/>
      <c r="U90" s="484"/>
      <c r="V90" s="484"/>
      <c r="W90" s="484"/>
      <c r="X90" s="487"/>
      <c r="Y90" s="366" t="s">
        <v>601</v>
      </c>
      <c r="Z90" s="366"/>
      <c r="AA90" s="426"/>
      <c r="AB90" s="426"/>
      <c r="AC90" s="426"/>
      <c r="AD90" s="510"/>
    </row>
    <row r="91" customFormat="false" ht="16.2" hidden="true" customHeight="true" outlineLevel="0" collapsed="false">
      <c r="A91" s="483"/>
      <c r="B91" s="31"/>
      <c r="C91" s="31"/>
      <c r="D91" s="31"/>
      <c r="E91" s="31" t="s">
        <v>265</v>
      </c>
      <c r="F91" s="31" t="s">
        <v>471</v>
      </c>
      <c r="G91" s="478"/>
      <c r="H91" s="484" t="n">
        <v>46264</v>
      </c>
      <c r="I91" s="484" t="n">
        <v>44242</v>
      </c>
      <c r="J91" s="484" t="n">
        <v>41802</v>
      </c>
      <c r="K91" s="484" t="n">
        <v>40662</v>
      </c>
      <c r="L91" s="484"/>
      <c r="M91" s="484"/>
      <c r="N91" s="484"/>
      <c r="O91" s="484"/>
      <c r="P91" s="484"/>
      <c r="Q91" s="484"/>
      <c r="R91" s="484"/>
      <c r="S91" s="484"/>
      <c r="T91" s="484"/>
      <c r="U91" s="484"/>
      <c r="V91" s="484"/>
      <c r="W91" s="484"/>
      <c r="X91" s="487"/>
      <c r="Y91" s="366" t="s">
        <v>602</v>
      </c>
      <c r="Z91" s="366"/>
      <c r="AA91" s="426"/>
      <c r="AB91" s="426"/>
      <c r="AC91" s="426"/>
      <c r="AD91" s="510"/>
    </row>
    <row r="92" customFormat="false" ht="16.2" hidden="true" customHeight="true" outlineLevel="0" collapsed="false">
      <c r="A92" s="483"/>
      <c r="B92" s="31"/>
      <c r="C92" s="31" t="s">
        <v>117</v>
      </c>
      <c r="D92" s="31"/>
      <c r="E92" s="31" t="s">
        <v>264</v>
      </c>
      <c r="F92" s="31" t="s">
        <v>471</v>
      </c>
      <c r="G92" s="478"/>
      <c r="H92" s="484" t="n">
        <v>63191</v>
      </c>
      <c r="I92" s="484" t="n">
        <v>60096</v>
      </c>
      <c r="J92" s="484" t="n">
        <v>56214</v>
      </c>
      <c r="K92" s="484" t="n">
        <v>53519</v>
      </c>
      <c r="L92" s="484"/>
      <c r="M92" s="484"/>
      <c r="N92" s="484"/>
      <c r="O92" s="484"/>
      <c r="P92" s="484"/>
      <c r="Q92" s="484"/>
      <c r="R92" s="484"/>
      <c r="S92" s="484"/>
      <c r="T92" s="484"/>
      <c r="U92" s="484"/>
      <c r="V92" s="484"/>
      <c r="W92" s="484"/>
      <c r="X92" s="487"/>
      <c r="Y92" s="366" t="s">
        <v>603</v>
      </c>
      <c r="Z92" s="366"/>
      <c r="AA92" s="426"/>
      <c r="AB92" s="426"/>
      <c r="AC92" s="426"/>
      <c r="AD92" s="510"/>
    </row>
    <row r="93" customFormat="false" ht="16.2" hidden="true" customHeight="true" outlineLevel="0" collapsed="false">
      <c r="A93" s="483"/>
      <c r="B93" s="31"/>
      <c r="C93" s="31"/>
      <c r="D93" s="31"/>
      <c r="E93" s="31" t="s">
        <v>265</v>
      </c>
      <c r="F93" s="31" t="s">
        <v>471</v>
      </c>
      <c r="G93" s="478"/>
      <c r="H93" s="484" t="n">
        <v>78709</v>
      </c>
      <c r="I93" s="484" t="n">
        <v>75348</v>
      </c>
      <c r="J93" s="484" t="n">
        <v>71744</v>
      </c>
      <c r="K93" s="484" t="n">
        <v>68691</v>
      </c>
      <c r="L93" s="484"/>
      <c r="M93" s="484"/>
      <c r="N93" s="484"/>
      <c r="O93" s="484"/>
      <c r="P93" s="484"/>
      <c r="Q93" s="484"/>
      <c r="R93" s="484"/>
      <c r="S93" s="484"/>
      <c r="T93" s="484"/>
      <c r="U93" s="484"/>
      <c r="V93" s="484"/>
      <c r="W93" s="484"/>
      <c r="X93" s="487"/>
      <c r="Y93" s="366" t="s">
        <v>604</v>
      </c>
      <c r="Z93" s="366"/>
      <c r="AA93" s="426"/>
      <c r="AB93" s="426"/>
      <c r="AC93" s="426"/>
      <c r="AD93" s="510"/>
    </row>
    <row r="94" customFormat="false" ht="16.2" hidden="true" customHeight="true" outlineLevel="0" collapsed="false">
      <c r="A94" s="483"/>
      <c r="B94" s="31"/>
      <c r="C94" s="31" t="s">
        <v>118</v>
      </c>
      <c r="D94" s="31"/>
      <c r="E94" s="31" t="s">
        <v>264</v>
      </c>
      <c r="F94" s="31" t="s">
        <v>471</v>
      </c>
      <c r="G94" s="478"/>
      <c r="H94" s="484" t="n">
        <v>83142</v>
      </c>
      <c r="I94" s="484" t="n">
        <v>81351</v>
      </c>
      <c r="J94" s="484" t="n">
        <v>79276</v>
      </c>
      <c r="K94" s="484" t="n">
        <v>77024</v>
      </c>
      <c r="L94" s="484"/>
      <c r="M94" s="484"/>
      <c r="N94" s="484"/>
      <c r="O94" s="484"/>
      <c r="P94" s="484"/>
      <c r="Q94" s="484"/>
      <c r="R94" s="484"/>
      <c r="S94" s="484"/>
      <c r="T94" s="484"/>
      <c r="U94" s="484"/>
      <c r="V94" s="484"/>
      <c r="W94" s="484"/>
      <c r="X94" s="487"/>
      <c r="Y94" s="366" t="s">
        <v>605</v>
      </c>
      <c r="Z94" s="366"/>
      <c r="AA94" s="426"/>
      <c r="AB94" s="426"/>
      <c r="AC94" s="426"/>
      <c r="AD94" s="510"/>
    </row>
    <row r="95" customFormat="false" ht="16.2" hidden="true" customHeight="true" outlineLevel="0" collapsed="false">
      <c r="A95" s="483"/>
      <c r="B95" s="31"/>
      <c r="C95" s="31"/>
      <c r="D95" s="31"/>
      <c r="E95" s="31" t="s">
        <v>265</v>
      </c>
      <c r="F95" s="31" t="s">
        <v>471</v>
      </c>
      <c r="G95" s="478"/>
      <c r="H95" s="484" t="n">
        <v>90236</v>
      </c>
      <c r="I95" s="484" t="n">
        <v>88592</v>
      </c>
      <c r="J95" s="484" t="n">
        <v>86554</v>
      </c>
      <c r="K95" s="484" t="n">
        <v>85033</v>
      </c>
      <c r="L95" s="484"/>
      <c r="M95" s="484"/>
      <c r="N95" s="484"/>
      <c r="O95" s="484"/>
      <c r="P95" s="484"/>
      <c r="Q95" s="484"/>
      <c r="R95" s="484"/>
      <c r="S95" s="484"/>
      <c r="T95" s="484"/>
      <c r="U95" s="484"/>
      <c r="V95" s="484"/>
      <c r="W95" s="484"/>
      <c r="X95" s="487"/>
      <c r="Y95" s="366" t="s">
        <v>606</v>
      </c>
      <c r="Z95" s="366"/>
      <c r="AA95" s="426"/>
      <c r="AB95" s="426"/>
      <c r="AC95" s="426"/>
      <c r="AD95" s="510"/>
    </row>
    <row r="96" customFormat="false" ht="16.2" hidden="true" customHeight="true" outlineLevel="0" collapsed="false">
      <c r="A96" s="483"/>
      <c r="B96" s="31"/>
      <c r="C96" s="31" t="s">
        <v>272</v>
      </c>
      <c r="D96" s="31"/>
      <c r="E96" s="31" t="s">
        <v>264</v>
      </c>
      <c r="F96" s="31" t="s">
        <v>471</v>
      </c>
      <c r="G96" s="478"/>
      <c r="H96" s="484" t="n">
        <v>364620</v>
      </c>
      <c r="I96" s="484" t="n">
        <v>375900</v>
      </c>
      <c r="J96" s="484" t="n">
        <v>386051</v>
      </c>
      <c r="K96" s="484" t="n">
        <v>395075</v>
      </c>
      <c r="L96" s="484"/>
      <c r="M96" s="484"/>
      <c r="N96" s="484"/>
      <c r="O96" s="484"/>
      <c r="P96" s="484"/>
      <c r="Q96" s="484"/>
      <c r="R96" s="484"/>
      <c r="S96" s="484"/>
      <c r="T96" s="484"/>
      <c r="U96" s="484"/>
      <c r="V96" s="484"/>
      <c r="W96" s="484"/>
      <c r="X96" s="487"/>
      <c r="Y96" s="366" t="s">
        <v>607</v>
      </c>
      <c r="Z96" s="366"/>
      <c r="AA96" s="426"/>
      <c r="AB96" s="426"/>
      <c r="AC96" s="426"/>
      <c r="AD96" s="510"/>
    </row>
    <row r="97" customFormat="false" ht="16.2" hidden="true" customHeight="true" outlineLevel="0" collapsed="false">
      <c r="A97" s="483"/>
      <c r="B97" s="31"/>
      <c r="C97" s="31"/>
      <c r="D97" s="31"/>
      <c r="E97" s="31" t="s">
        <v>265</v>
      </c>
      <c r="F97" s="31" t="s">
        <v>471</v>
      </c>
      <c r="G97" s="478"/>
      <c r="H97" s="484" t="n">
        <v>318484</v>
      </c>
      <c r="I97" s="484" t="n">
        <v>329805</v>
      </c>
      <c r="J97" s="484" t="n">
        <v>340930</v>
      </c>
      <c r="K97" s="484" t="n">
        <v>350794</v>
      </c>
      <c r="L97" s="484"/>
      <c r="M97" s="484"/>
      <c r="N97" s="484"/>
      <c r="O97" s="484"/>
      <c r="P97" s="484"/>
      <c r="Q97" s="484"/>
      <c r="R97" s="484"/>
      <c r="S97" s="484"/>
      <c r="T97" s="484"/>
      <c r="U97" s="484"/>
      <c r="V97" s="484"/>
      <c r="W97" s="484"/>
      <c r="X97" s="487"/>
      <c r="Y97" s="366" t="s">
        <v>608</v>
      </c>
      <c r="Z97" s="366"/>
      <c r="AA97" s="426"/>
      <c r="AB97" s="426"/>
      <c r="AC97" s="426"/>
      <c r="AD97" s="510"/>
    </row>
    <row r="98" customFormat="false" ht="16.2" hidden="true" customHeight="true" outlineLevel="0" collapsed="false">
      <c r="A98" s="483"/>
      <c r="B98" s="31" t="s">
        <v>91</v>
      </c>
      <c r="C98" s="31" t="s">
        <v>114</v>
      </c>
      <c r="D98" s="31"/>
      <c r="E98" s="31" t="s">
        <v>264</v>
      </c>
      <c r="F98" s="31" t="s">
        <v>473</v>
      </c>
      <c r="G98" s="478"/>
      <c r="H98" s="509" t="n">
        <f aca="false">H86/(H62+H86+H110+H134)*100</f>
        <v>0.237262858194284</v>
      </c>
      <c r="I98" s="509" t="n">
        <f aca="false">I86/(I62+I86+I110+I134)*100</f>
        <v>0.182670704307903</v>
      </c>
      <c r="J98" s="509" t="n">
        <f aca="false">J86/(J62+J86+J110+J134)*100</f>
        <v>0.134341226715858</v>
      </c>
      <c r="K98" s="509" t="n">
        <f aca="false">K86/(K62+K86+K110+K134)*100</f>
        <v>0.0985643455924812</v>
      </c>
      <c r="L98" s="509"/>
      <c r="M98" s="509"/>
      <c r="N98" s="509"/>
      <c r="O98" s="509"/>
      <c r="P98" s="509"/>
      <c r="Q98" s="509"/>
      <c r="R98" s="509"/>
      <c r="S98" s="509"/>
      <c r="T98" s="509"/>
      <c r="U98" s="509"/>
      <c r="V98" s="509"/>
      <c r="W98" s="509"/>
      <c r="X98" s="487"/>
      <c r="Y98" s="366" t="s">
        <v>609</v>
      </c>
      <c r="Z98" s="366" t="s">
        <v>1303</v>
      </c>
      <c r="AA98" s="426" t="s">
        <v>1404</v>
      </c>
      <c r="AB98" s="426" t="s">
        <v>1404</v>
      </c>
      <c r="AC98" s="426"/>
      <c r="AD98" s="510"/>
    </row>
    <row r="99" customFormat="false" ht="16.2" hidden="true" customHeight="false" outlineLevel="0" collapsed="false">
      <c r="A99" s="483"/>
      <c r="B99" s="31"/>
      <c r="C99" s="31"/>
      <c r="D99" s="31"/>
      <c r="E99" s="31" t="s">
        <v>265</v>
      </c>
      <c r="F99" s="31" t="s">
        <v>473</v>
      </c>
      <c r="G99" s="478"/>
      <c r="H99" s="509" t="n">
        <f aca="false">H87/(H63+H87+H111+H135)*100</f>
        <v>1.0748255855893</v>
      </c>
      <c r="I99" s="509" t="n">
        <f aca="false">I87/(I63+I87+I111+I135)*100</f>
        <v>0.870645467737053</v>
      </c>
      <c r="J99" s="509" t="n">
        <f aca="false">J87/(J63+J87+J111+J135)*100</f>
        <v>0.717492642478142</v>
      </c>
      <c r="K99" s="509" t="n">
        <f aca="false">K87/(K63+K87+K111+K135)*100</f>
        <v>0.583378016085791</v>
      </c>
      <c r="L99" s="509"/>
      <c r="M99" s="509"/>
      <c r="N99" s="509"/>
      <c r="O99" s="509"/>
      <c r="P99" s="509"/>
      <c r="Q99" s="509"/>
      <c r="R99" s="509"/>
      <c r="S99" s="509"/>
      <c r="T99" s="509"/>
      <c r="U99" s="509"/>
      <c r="V99" s="509"/>
      <c r="W99" s="509"/>
      <c r="X99" s="487"/>
      <c r="Y99" s="366" t="s">
        <v>610</v>
      </c>
      <c r="Z99" s="366" t="s">
        <v>1304</v>
      </c>
      <c r="AA99" s="426"/>
      <c r="AB99" s="426"/>
      <c r="AC99" s="426"/>
      <c r="AD99" s="510"/>
    </row>
    <row r="100" customFormat="false" ht="16.2" hidden="true" customHeight="true" outlineLevel="0" collapsed="false">
      <c r="A100" s="483"/>
      <c r="B100" s="31"/>
      <c r="C100" s="31" t="s">
        <v>115</v>
      </c>
      <c r="D100" s="31"/>
      <c r="E100" s="31" t="s">
        <v>264</v>
      </c>
      <c r="F100" s="31" t="s">
        <v>473</v>
      </c>
      <c r="G100" s="478"/>
      <c r="H100" s="509" t="n">
        <f aca="false">H88/(H64+H88+H112+H136)*100</f>
        <v>4.15271609156133</v>
      </c>
      <c r="I100" s="509" t="n">
        <f aca="false">I88/(I64+I88+I112+I136)*100</f>
        <v>3.80708918093539</v>
      </c>
      <c r="J100" s="509" t="n">
        <f aca="false">J88/(J64+J88+J112+J136)*100</f>
        <v>3.14943489542518</v>
      </c>
      <c r="K100" s="509" t="n">
        <f aca="false">K88/(K64+K88+K112+K136)*100</f>
        <v>2.8707706599021</v>
      </c>
      <c r="L100" s="509"/>
      <c r="M100" s="509"/>
      <c r="N100" s="509"/>
      <c r="O100" s="509"/>
      <c r="P100" s="509"/>
      <c r="Q100" s="509"/>
      <c r="R100" s="509"/>
      <c r="S100" s="509"/>
      <c r="T100" s="509"/>
      <c r="U100" s="509"/>
      <c r="V100" s="509"/>
      <c r="W100" s="509"/>
      <c r="X100" s="487"/>
      <c r="Y100" s="366" t="s">
        <v>611</v>
      </c>
      <c r="Z100" s="366" t="s">
        <v>1305</v>
      </c>
      <c r="AA100" s="426"/>
      <c r="AB100" s="426"/>
      <c r="AC100" s="426"/>
      <c r="AD100" s="510"/>
    </row>
    <row r="101" customFormat="false" ht="16.2" hidden="true" customHeight="false" outlineLevel="0" collapsed="false">
      <c r="A101" s="483"/>
      <c r="B101" s="31"/>
      <c r="C101" s="31"/>
      <c r="D101" s="31"/>
      <c r="E101" s="31" t="s">
        <v>265</v>
      </c>
      <c r="F101" s="31" t="s">
        <v>473</v>
      </c>
      <c r="G101" s="478"/>
      <c r="H101" s="509" t="n">
        <f aca="false">H89/(H65+H89+H113+H137)*100</f>
        <v>11.2674797038733</v>
      </c>
      <c r="I101" s="509" t="n">
        <f aca="false">I89/(I65+I89+I113+I137)*100</f>
        <v>10.2373259654586</v>
      </c>
      <c r="J101" s="509" t="n">
        <f aca="false">J89/(J65+J89+J113+J137)*100</f>
        <v>8.80062946596035</v>
      </c>
      <c r="K101" s="509" t="n">
        <f aca="false">K89/(K65+K89+K113+K137)*100</f>
        <v>8.04773475686985</v>
      </c>
      <c r="L101" s="509"/>
      <c r="M101" s="509"/>
      <c r="N101" s="509"/>
      <c r="O101" s="509"/>
      <c r="P101" s="509"/>
      <c r="Q101" s="509"/>
      <c r="R101" s="509"/>
      <c r="S101" s="509"/>
      <c r="T101" s="509"/>
      <c r="U101" s="509"/>
      <c r="V101" s="509"/>
      <c r="W101" s="509"/>
      <c r="X101" s="487"/>
      <c r="Y101" s="366" t="s">
        <v>612</v>
      </c>
      <c r="Z101" s="366" t="s">
        <v>1306</v>
      </c>
      <c r="AA101" s="426"/>
      <c r="AB101" s="426"/>
      <c r="AC101" s="426"/>
      <c r="AD101" s="510"/>
    </row>
    <row r="102" customFormat="false" ht="16.2" hidden="true" customHeight="true" outlineLevel="0" collapsed="false">
      <c r="A102" s="483"/>
      <c r="B102" s="31"/>
      <c r="C102" s="31" t="s">
        <v>116</v>
      </c>
      <c r="D102" s="31"/>
      <c r="E102" s="31" t="s">
        <v>264</v>
      </c>
      <c r="F102" s="31" t="s">
        <v>473</v>
      </c>
      <c r="G102" s="478"/>
      <c r="H102" s="509" t="n">
        <f aca="false">H90/(H66+H90+H114+H138)*100</f>
        <v>26.937697376116</v>
      </c>
      <c r="I102" s="509" t="n">
        <f aca="false">I90/(I66+I90+I114+I138)*100</f>
        <v>25.0274753661034</v>
      </c>
      <c r="J102" s="509" t="n">
        <f aca="false">J90/(J66+J90+J114+J138)*100</f>
        <v>22.4197659391154</v>
      </c>
      <c r="K102" s="509" t="n">
        <f aca="false">K90/(K66+K90+K114+K138)*100</f>
        <v>21.0315046831286</v>
      </c>
      <c r="L102" s="509"/>
      <c r="M102" s="509"/>
      <c r="N102" s="509"/>
      <c r="O102" s="509"/>
      <c r="P102" s="509"/>
      <c r="Q102" s="509"/>
      <c r="R102" s="509"/>
      <c r="S102" s="509"/>
      <c r="T102" s="509"/>
      <c r="U102" s="509"/>
      <c r="V102" s="509"/>
      <c r="W102" s="509"/>
      <c r="X102" s="487"/>
      <c r="Y102" s="366" t="s">
        <v>613</v>
      </c>
      <c r="Z102" s="366" t="s">
        <v>1307</v>
      </c>
      <c r="AA102" s="426"/>
      <c r="AB102" s="426"/>
      <c r="AC102" s="426"/>
      <c r="AD102" s="510"/>
    </row>
    <row r="103" customFormat="false" ht="16.2" hidden="true" customHeight="false" outlineLevel="0" collapsed="false">
      <c r="A103" s="483"/>
      <c r="B103" s="31"/>
      <c r="C103" s="31"/>
      <c r="D103" s="31"/>
      <c r="E103" s="31" t="s">
        <v>265</v>
      </c>
      <c r="F103" s="31" t="s">
        <v>473</v>
      </c>
      <c r="G103" s="478"/>
      <c r="H103" s="509" t="n">
        <f aca="false">H91/(H67+H91+H115+H139)*100</f>
        <v>45.024476171012</v>
      </c>
      <c r="I103" s="509" t="n">
        <f aca="false">I91/(I67+I91+I115+I139)*100</f>
        <v>41.9550312467402</v>
      </c>
      <c r="J103" s="509" t="n">
        <f aca="false">J91/(J67+J91+J115+J139)*100</f>
        <v>38.2693557689667</v>
      </c>
      <c r="K103" s="509" t="n">
        <f aca="false">K91/(K67+K91+K115+K139)*100</f>
        <v>36.0795378922991</v>
      </c>
      <c r="L103" s="509"/>
      <c r="M103" s="509"/>
      <c r="N103" s="509"/>
      <c r="O103" s="509"/>
      <c r="P103" s="509"/>
      <c r="Q103" s="509"/>
      <c r="R103" s="509"/>
      <c r="S103" s="509"/>
      <c r="T103" s="509"/>
      <c r="U103" s="509"/>
      <c r="V103" s="509"/>
      <c r="W103" s="509"/>
      <c r="X103" s="487"/>
      <c r="Y103" s="366" t="s">
        <v>614</v>
      </c>
      <c r="Z103" s="366" t="s">
        <v>1308</v>
      </c>
      <c r="AA103" s="426"/>
      <c r="AB103" s="426"/>
      <c r="AC103" s="426"/>
      <c r="AD103" s="510"/>
    </row>
    <row r="104" customFormat="false" ht="16.2" hidden="true" customHeight="true" outlineLevel="0" collapsed="false">
      <c r="A104" s="483"/>
      <c r="B104" s="31"/>
      <c r="C104" s="31" t="s">
        <v>117</v>
      </c>
      <c r="D104" s="31"/>
      <c r="E104" s="31" t="s">
        <v>264</v>
      </c>
      <c r="F104" s="31" t="s">
        <v>473</v>
      </c>
      <c r="G104" s="478"/>
      <c r="H104" s="509" t="n">
        <f aca="false">H92/(H68+H92+H116+H140)*100</f>
        <v>61.4584852994096</v>
      </c>
      <c r="I104" s="509" t="n">
        <f aca="false">I92/(I68+I92+I116+I140)*100</f>
        <v>59.4968665538032</v>
      </c>
      <c r="J104" s="509" t="n">
        <f aca="false">J92/(J68+J92+J116+J140)*100</f>
        <v>56.6993464052288</v>
      </c>
      <c r="K104" s="509" t="n">
        <f aca="false">K92/(K68+K92+K116+K140)*100</f>
        <v>54.2519437602003</v>
      </c>
      <c r="L104" s="509"/>
      <c r="M104" s="509"/>
      <c r="N104" s="509"/>
      <c r="O104" s="509"/>
      <c r="P104" s="509"/>
      <c r="Q104" s="509"/>
      <c r="R104" s="509"/>
      <c r="S104" s="509"/>
      <c r="T104" s="509"/>
      <c r="U104" s="509"/>
      <c r="V104" s="509"/>
      <c r="W104" s="509"/>
      <c r="X104" s="487"/>
      <c r="Y104" s="366" t="s">
        <v>615</v>
      </c>
      <c r="Z104" s="366" t="s">
        <v>1309</v>
      </c>
      <c r="AA104" s="426"/>
      <c r="AB104" s="426"/>
      <c r="AC104" s="426"/>
      <c r="AD104" s="510"/>
    </row>
    <row r="105" customFormat="false" ht="16.2" hidden="true" customHeight="false" outlineLevel="0" collapsed="false">
      <c r="A105" s="483"/>
      <c r="B105" s="31"/>
      <c r="C105" s="31"/>
      <c r="D105" s="31"/>
      <c r="E105" s="31" t="s">
        <v>265</v>
      </c>
      <c r="F105" s="31" t="s">
        <v>473</v>
      </c>
      <c r="G105" s="478"/>
      <c r="H105" s="509" t="n">
        <f aca="false">H93/(H69+H93+H117+H141)*100</f>
        <v>72.6466380543634</v>
      </c>
      <c r="I105" s="509" t="n">
        <f aca="false">I93/(I69+I93+I117+I141)*100</f>
        <v>70.6252870546552</v>
      </c>
      <c r="J105" s="509" t="n">
        <f aca="false">J93/(J69+J93+J117+J141)*100</f>
        <v>68.4038404698569</v>
      </c>
      <c r="K105" s="509" t="n">
        <f aca="false">K93/(K69+K93+K117+K141)*100</f>
        <v>66.1412546338645</v>
      </c>
      <c r="L105" s="509"/>
      <c r="M105" s="509"/>
      <c r="N105" s="509"/>
      <c r="O105" s="509"/>
      <c r="P105" s="509"/>
      <c r="Q105" s="509"/>
      <c r="R105" s="509"/>
      <c r="S105" s="509"/>
      <c r="T105" s="509"/>
      <c r="U105" s="509"/>
      <c r="V105" s="509"/>
      <c r="W105" s="509"/>
      <c r="X105" s="487"/>
      <c r="Y105" s="366" t="s">
        <v>616</v>
      </c>
      <c r="Z105" s="366" t="s">
        <v>1310</v>
      </c>
      <c r="AA105" s="426"/>
      <c r="AB105" s="426"/>
      <c r="AC105" s="426"/>
      <c r="AD105" s="510"/>
    </row>
    <row r="106" customFormat="false" ht="16.2" hidden="true" customHeight="true" outlineLevel="0" collapsed="false">
      <c r="A106" s="483"/>
      <c r="B106" s="31"/>
      <c r="C106" s="31" t="s">
        <v>118</v>
      </c>
      <c r="D106" s="31"/>
      <c r="E106" s="31" t="s">
        <v>264</v>
      </c>
      <c r="F106" s="31" t="s">
        <v>473</v>
      </c>
      <c r="G106" s="478"/>
      <c r="H106" s="509" t="n">
        <f aca="false">H94/(H70+H94+H118+H142)*100</f>
        <v>77.1841550701362</v>
      </c>
      <c r="I106" s="509" t="n">
        <f aca="false">I94/(I70+I94+I118+I142)*100</f>
        <v>75.7394631734771</v>
      </c>
      <c r="J106" s="509" t="n">
        <f aca="false">J94/(J70+J94+J118+J142)*100</f>
        <v>74.1326750079485</v>
      </c>
      <c r="K106" s="509" t="n">
        <f aca="false">K94/(K70+K94+K118+K142)*100</f>
        <v>72.5409681672632</v>
      </c>
      <c r="L106" s="509"/>
      <c r="M106" s="509"/>
      <c r="N106" s="509"/>
      <c r="O106" s="509"/>
      <c r="P106" s="509"/>
      <c r="Q106" s="509"/>
      <c r="R106" s="509"/>
      <c r="S106" s="509"/>
      <c r="T106" s="509"/>
      <c r="U106" s="509"/>
      <c r="V106" s="509"/>
      <c r="W106" s="509"/>
      <c r="X106" s="487"/>
      <c r="Y106" s="366" t="s">
        <v>617</v>
      </c>
      <c r="Z106" s="366" t="s">
        <v>1311</v>
      </c>
      <c r="AA106" s="426"/>
      <c r="AB106" s="426"/>
      <c r="AC106" s="426"/>
      <c r="AD106" s="510"/>
    </row>
    <row r="107" customFormat="false" ht="16.2" hidden="true" customHeight="false" outlineLevel="0" collapsed="false">
      <c r="A107" s="483"/>
      <c r="B107" s="31"/>
      <c r="C107" s="31"/>
      <c r="D107" s="31"/>
      <c r="E107" s="31" t="s">
        <v>265</v>
      </c>
      <c r="F107" s="31" t="s">
        <v>473</v>
      </c>
      <c r="G107" s="478"/>
      <c r="H107" s="509" t="n">
        <f aca="false">H95/(H71+H95+H119+H143)*100</f>
        <v>79.4554804170189</v>
      </c>
      <c r="I107" s="509" t="n">
        <f aca="false">I95/(I71+I95+I119+I143)*100</f>
        <v>78.3937562495023</v>
      </c>
      <c r="J107" s="509" t="n">
        <f aca="false">J95/(J71+J95+J119+J143)*100</f>
        <v>77.125417687681</v>
      </c>
      <c r="K107" s="509" t="n">
        <f aca="false">K95/(K71+K95+K119+K143)*100</f>
        <v>75.7539042664077</v>
      </c>
      <c r="L107" s="509"/>
      <c r="M107" s="509"/>
      <c r="N107" s="509"/>
      <c r="O107" s="509"/>
      <c r="P107" s="509"/>
      <c r="Q107" s="509"/>
      <c r="R107" s="509"/>
      <c r="S107" s="509"/>
      <c r="T107" s="509"/>
      <c r="U107" s="509"/>
      <c r="V107" s="509"/>
      <c r="W107" s="509"/>
      <c r="X107" s="487"/>
      <c r="Y107" s="366" t="s">
        <v>618</v>
      </c>
      <c r="Z107" s="366" t="s">
        <v>1312</v>
      </c>
      <c r="AA107" s="426"/>
      <c r="AB107" s="426"/>
      <c r="AC107" s="426"/>
      <c r="AD107" s="510"/>
    </row>
    <row r="108" customFormat="false" ht="16.2" hidden="true" customHeight="true" outlineLevel="0" collapsed="false">
      <c r="A108" s="483"/>
      <c r="B108" s="31"/>
      <c r="C108" s="31" t="s">
        <v>272</v>
      </c>
      <c r="D108" s="31"/>
      <c r="E108" s="31" t="s">
        <v>264</v>
      </c>
      <c r="F108" s="31" t="s">
        <v>473</v>
      </c>
      <c r="G108" s="478"/>
      <c r="H108" s="509" t="n">
        <f aca="false">H96/(H72+H96+H120+H144)*100</f>
        <v>83.4655294368103</v>
      </c>
      <c r="I108" s="509" t="n">
        <f aca="false">I96/(I72+I96+I120+I144)*100</f>
        <v>83.0885327214976</v>
      </c>
      <c r="J108" s="509" t="n">
        <f aca="false">J96/(J72+J96+J120+J144)*100</f>
        <v>82.6267114418597</v>
      </c>
      <c r="K108" s="509" t="n">
        <f aca="false">K96/(K72+K96+K120+K144)*100</f>
        <v>82.0698021766181</v>
      </c>
      <c r="L108" s="509"/>
      <c r="M108" s="509"/>
      <c r="N108" s="509"/>
      <c r="O108" s="509"/>
      <c r="P108" s="509"/>
      <c r="Q108" s="509"/>
      <c r="R108" s="509"/>
      <c r="S108" s="509"/>
      <c r="T108" s="509"/>
      <c r="U108" s="509"/>
      <c r="V108" s="509"/>
      <c r="W108" s="509"/>
      <c r="X108" s="487"/>
      <c r="Y108" s="366" t="s">
        <v>619</v>
      </c>
      <c r="Z108" s="366" t="s">
        <v>1313</v>
      </c>
      <c r="AA108" s="426"/>
      <c r="AB108" s="426"/>
      <c r="AC108" s="426"/>
      <c r="AD108" s="510"/>
    </row>
    <row r="109" customFormat="false" ht="16.2" hidden="true" customHeight="false" outlineLevel="0" collapsed="false">
      <c r="A109" s="483"/>
      <c r="B109" s="31"/>
      <c r="C109" s="31"/>
      <c r="D109" s="31"/>
      <c r="E109" s="31" t="s">
        <v>265</v>
      </c>
      <c r="F109" s="31" t="s">
        <v>473</v>
      </c>
      <c r="G109" s="478"/>
      <c r="H109" s="509" t="n">
        <f aca="false">H97/(H73+H97+H121+H145)*100</f>
        <v>72.8487939888148</v>
      </c>
      <c r="I109" s="509" t="n">
        <f aca="false">I97/(I73+I97+I121+I145)*100</f>
        <v>72.2617949487624</v>
      </c>
      <c r="J109" s="509" t="n">
        <f aca="false">J97/(J73+J97+J121+J145)*100</f>
        <v>71.6997162968431</v>
      </c>
      <c r="K109" s="509" t="n">
        <f aca="false">K97/(K73+K97+K121+K145)*100</f>
        <v>71.098292841609</v>
      </c>
      <c r="L109" s="509"/>
      <c r="M109" s="509"/>
      <c r="N109" s="509"/>
      <c r="O109" s="509"/>
      <c r="P109" s="509"/>
      <c r="Q109" s="509"/>
      <c r="R109" s="509"/>
      <c r="S109" s="509"/>
      <c r="T109" s="509"/>
      <c r="U109" s="509"/>
      <c r="V109" s="509"/>
      <c r="W109" s="509"/>
      <c r="X109" s="487"/>
      <c r="Y109" s="366" t="s">
        <v>620</v>
      </c>
      <c r="Z109" s="366" t="s">
        <v>1314</v>
      </c>
      <c r="AA109" s="426"/>
      <c r="AB109" s="426"/>
      <c r="AC109" s="426"/>
      <c r="AD109" s="510"/>
    </row>
    <row r="110" customFormat="false" ht="16.2" hidden="true" customHeight="true" outlineLevel="0" collapsed="false">
      <c r="A110" s="483" t="s">
        <v>8</v>
      </c>
      <c r="B110" s="31" t="s">
        <v>92</v>
      </c>
      <c r="C110" s="31" t="s">
        <v>114</v>
      </c>
      <c r="D110" s="31"/>
      <c r="E110" s="31" t="s">
        <v>264</v>
      </c>
      <c r="F110" s="31" t="s">
        <v>471</v>
      </c>
      <c r="G110" s="478"/>
      <c r="H110" s="484" t="n">
        <v>9</v>
      </c>
      <c r="I110" s="484" t="n">
        <v>10</v>
      </c>
      <c r="J110" s="484" t="n">
        <v>5</v>
      </c>
      <c r="K110" s="484" t="n">
        <v>7</v>
      </c>
      <c r="L110" s="484"/>
      <c r="M110" s="484"/>
      <c r="N110" s="484"/>
      <c r="O110" s="484"/>
      <c r="P110" s="484"/>
      <c r="Q110" s="484"/>
      <c r="R110" s="484"/>
      <c r="S110" s="484"/>
      <c r="T110" s="484"/>
      <c r="U110" s="484"/>
      <c r="V110" s="484"/>
      <c r="W110" s="484"/>
      <c r="X110" s="487"/>
      <c r="Y110" s="366" t="s">
        <v>621</v>
      </c>
      <c r="Z110" s="366"/>
      <c r="AA110" s="426" t="s">
        <v>1404</v>
      </c>
      <c r="AB110" s="426" t="s">
        <v>1404</v>
      </c>
      <c r="AC110" s="426"/>
      <c r="AD110" s="486"/>
    </row>
    <row r="111" customFormat="false" ht="16.2" hidden="true" customHeight="true" outlineLevel="0" collapsed="false">
      <c r="A111" s="483"/>
      <c r="B111" s="31"/>
      <c r="C111" s="31"/>
      <c r="D111" s="31"/>
      <c r="E111" s="31" t="s">
        <v>265</v>
      </c>
      <c r="F111" s="31" t="s">
        <v>471</v>
      </c>
      <c r="G111" s="478"/>
      <c r="H111" s="484" t="n">
        <v>81</v>
      </c>
      <c r="I111" s="484" t="n">
        <v>62</v>
      </c>
      <c r="J111" s="484" t="n">
        <v>61</v>
      </c>
      <c r="K111" s="484" t="n">
        <v>58</v>
      </c>
      <c r="L111" s="484"/>
      <c r="M111" s="484"/>
      <c r="N111" s="484"/>
      <c r="O111" s="484"/>
      <c r="P111" s="484"/>
      <c r="Q111" s="484"/>
      <c r="R111" s="484"/>
      <c r="S111" s="484"/>
      <c r="T111" s="484"/>
      <c r="U111" s="484"/>
      <c r="V111" s="484"/>
      <c r="W111" s="484"/>
      <c r="X111" s="487"/>
      <c r="Y111" s="366" t="s">
        <v>622</v>
      </c>
      <c r="Z111" s="366"/>
      <c r="AA111" s="426"/>
      <c r="AB111" s="426"/>
      <c r="AC111" s="426"/>
      <c r="AD111" s="486"/>
    </row>
    <row r="112" customFormat="false" ht="16.2" hidden="true" customHeight="true" outlineLevel="0" collapsed="false">
      <c r="A112" s="483"/>
      <c r="B112" s="31"/>
      <c r="C112" s="31" t="s">
        <v>115</v>
      </c>
      <c r="D112" s="31"/>
      <c r="E112" s="31" t="s">
        <v>264</v>
      </c>
      <c r="F112" s="31" t="s">
        <v>471</v>
      </c>
      <c r="G112" s="478"/>
      <c r="H112" s="484" t="n">
        <v>553</v>
      </c>
      <c r="I112" s="484" t="n">
        <v>553</v>
      </c>
      <c r="J112" s="484" t="n">
        <v>533</v>
      </c>
      <c r="K112" s="484" t="n">
        <v>461</v>
      </c>
      <c r="L112" s="484"/>
      <c r="M112" s="484"/>
      <c r="N112" s="484"/>
      <c r="O112" s="484"/>
      <c r="P112" s="484"/>
      <c r="Q112" s="484"/>
      <c r="R112" s="484"/>
      <c r="S112" s="484"/>
      <c r="T112" s="484"/>
      <c r="U112" s="484"/>
      <c r="V112" s="484"/>
      <c r="W112" s="484"/>
      <c r="X112" s="487"/>
      <c r="Y112" s="366" t="s">
        <v>623</v>
      </c>
      <c r="Z112" s="366"/>
      <c r="AA112" s="426"/>
      <c r="AB112" s="426"/>
      <c r="AC112" s="426"/>
      <c r="AD112" s="486"/>
    </row>
    <row r="113" customFormat="false" ht="16.2" hidden="true" customHeight="true" outlineLevel="0" collapsed="false">
      <c r="A113" s="483"/>
      <c r="B113" s="31"/>
      <c r="C113" s="31"/>
      <c r="D113" s="31"/>
      <c r="E113" s="31" t="s">
        <v>265</v>
      </c>
      <c r="F113" s="31" t="s">
        <v>471</v>
      </c>
      <c r="G113" s="478"/>
      <c r="H113" s="484" t="n">
        <v>1368</v>
      </c>
      <c r="I113" s="484" t="n">
        <v>1368</v>
      </c>
      <c r="J113" s="484" t="n">
        <v>1333</v>
      </c>
      <c r="K113" s="484" t="n">
        <v>1236</v>
      </c>
      <c r="L113" s="484"/>
      <c r="M113" s="484"/>
      <c r="N113" s="484"/>
      <c r="O113" s="484"/>
      <c r="P113" s="484"/>
      <c r="Q113" s="484"/>
      <c r="R113" s="484"/>
      <c r="S113" s="484"/>
      <c r="T113" s="484"/>
      <c r="U113" s="484"/>
      <c r="V113" s="484"/>
      <c r="W113" s="484"/>
      <c r="X113" s="487"/>
      <c r="Y113" s="366" t="s">
        <v>624</v>
      </c>
      <c r="Z113" s="366"/>
      <c r="AA113" s="426"/>
      <c r="AB113" s="426"/>
      <c r="AC113" s="426"/>
      <c r="AD113" s="486"/>
    </row>
    <row r="114" customFormat="false" ht="16.2" hidden="true" customHeight="true" outlineLevel="0" collapsed="false">
      <c r="A114" s="483"/>
      <c r="B114" s="31"/>
      <c r="C114" s="31" t="s">
        <v>116</v>
      </c>
      <c r="D114" s="31"/>
      <c r="E114" s="31" t="s">
        <v>264</v>
      </c>
      <c r="F114" s="31" t="s">
        <v>471</v>
      </c>
      <c r="G114" s="478"/>
      <c r="H114" s="484" t="n">
        <v>2463</v>
      </c>
      <c r="I114" s="484" t="n">
        <v>2610</v>
      </c>
      <c r="J114" s="484" t="n">
        <v>2737</v>
      </c>
      <c r="K114" s="484" t="n">
        <v>2828</v>
      </c>
      <c r="L114" s="484"/>
      <c r="M114" s="484"/>
      <c r="N114" s="484"/>
      <c r="O114" s="484"/>
      <c r="P114" s="484"/>
      <c r="Q114" s="484"/>
      <c r="R114" s="484"/>
      <c r="S114" s="484"/>
      <c r="T114" s="484"/>
      <c r="U114" s="484"/>
      <c r="V114" s="484"/>
      <c r="W114" s="484"/>
      <c r="X114" s="487"/>
      <c r="Y114" s="366" t="s">
        <v>625</v>
      </c>
      <c r="Z114" s="366"/>
      <c r="AA114" s="426"/>
      <c r="AB114" s="426"/>
      <c r="AC114" s="426"/>
      <c r="AD114" s="486"/>
    </row>
    <row r="115" customFormat="false" ht="16.2" hidden="true" customHeight="true" outlineLevel="0" collapsed="false">
      <c r="A115" s="483"/>
      <c r="B115" s="31"/>
      <c r="C115" s="31"/>
      <c r="D115" s="31"/>
      <c r="E115" s="31" t="s">
        <v>265</v>
      </c>
      <c r="F115" s="31" t="s">
        <v>471</v>
      </c>
      <c r="G115" s="478"/>
      <c r="H115" s="484" t="n">
        <v>4078</v>
      </c>
      <c r="I115" s="484" t="n">
        <v>4334</v>
      </c>
      <c r="J115" s="484" t="n">
        <v>4599</v>
      </c>
      <c r="K115" s="484" t="n">
        <v>4715</v>
      </c>
      <c r="L115" s="484"/>
      <c r="M115" s="484"/>
      <c r="N115" s="484"/>
      <c r="O115" s="484"/>
      <c r="P115" s="484"/>
      <c r="Q115" s="484"/>
      <c r="R115" s="484"/>
      <c r="S115" s="484"/>
      <c r="T115" s="484"/>
      <c r="U115" s="484"/>
      <c r="V115" s="484"/>
      <c r="W115" s="484"/>
      <c r="X115" s="487"/>
      <c r="Y115" s="366" t="s">
        <v>626</v>
      </c>
      <c r="Z115" s="366"/>
      <c r="AA115" s="426"/>
      <c r="AB115" s="426"/>
      <c r="AC115" s="426"/>
      <c r="AD115" s="486"/>
    </row>
    <row r="116" customFormat="false" ht="16.2" hidden="true" customHeight="true" outlineLevel="0" collapsed="false">
      <c r="A116" s="483"/>
      <c r="B116" s="31"/>
      <c r="C116" s="31" t="s">
        <v>117</v>
      </c>
      <c r="D116" s="31"/>
      <c r="E116" s="31" t="s">
        <v>264</v>
      </c>
      <c r="F116" s="31" t="s">
        <v>471</v>
      </c>
      <c r="G116" s="478"/>
      <c r="H116" s="484" t="n">
        <v>4939</v>
      </c>
      <c r="I116" s="484" t="n">
        <v>5162</v>
      </c>
      <c r="J116" s="484" t="n">
        <v>5465</v>
      </c>
      <c r="K116" s="484" t="n">
        <v>5655</v>
      </c>
      <c r="L116" s="484"/>
      <c r="M116" s="484"/>
      <c r="N116" s="484"/>
      <c r="O116" s="484"/>
      <c r="P116" s="484"/>
      <c r="Q116" s="484"/>
      <c r="R116" s="484"/>
      <c r="S116" s="484"/>
      <c r="T116" s="484"/>
      <c r="U116" s="484"/>
      <c r="V116" s="484"/>
      <c r="W116" s="484"/>
      <c r="X116" s="487"/>
      <c r="Y116" s="366" t="s">
        <v>627</v>
      </c>
      <c r="Z116" s="366"/>
      <c r="AA116" s="426"/>
      <c r="AB116" s="426"/>
      <c r="AC116" s="426"/>
      <c r="AD116" s="486"/>
    </row>
    <row r="117" customFormat="false" ht="16.2" hidden="true" customHeight="true" outlineLevel="0" collapsed="false">
      <c r="A117" s="483"/>
      <c r="B117" s="31"/>
      <c r="C117" s="31"/>
      <c r="D117" s="31"/>
      <c r="E117" s="31" t="s">
        <v>265</v>
      </c>
      <c r="F117" s="31" t="s">
        <v>471</v>
      </c>
      <c r="G117" s="478"/>
      <c r="H117" s="484" t="n">
        <v>6964</v>
      </c>
      <c r="I117" s="484" t="n">
        <v>7317</v>
      </c>
      <c r="J117" s="484" t="n">
        <v>7587</v>
      </c>
      <c r="K117" s="484" t="n">
        <v>7869</v>
      </c>
      <c r="L117" s="484"/>
      <c r="M117" s="484"/>
      <c r="N117" s="484"/>
      <c r="O117" s="484"/>
      <c r="P117" s="484"/>
      <c r="Q117" s="484"/>
      <c r="R117" s="484"/>
      <c r="S117" s="484"/>
      <c r="T117" s="484"/>
      <c r="U117" s="484"/>
      <c r="V117" s="484"/>
      <c r="W117" s="484"/>
      <c r="X117" s="487"/>
      <c r="Y117" s="366" t="s">
        <v>628</v>
      </c>
      <c r="Z117" s="366"/>
      <c r="AA117" s="426"/>
      <c r="AB117" s="426"/>
      <c r="AC117" s="426"/>
      <c r="AD117" s="486"/>
    </row>
    <row r="118" customFormat="false" ht="16.2" hidden="true" customHeight="true" outlineLevel="0" collapsed="false">
      <c r="A118" s="483"/>
      <c r="B118" s="31"/>
      <c r="C118" s="31" t="s">
        <v>118</v>
      </c>
      <c r="D118" s="31"/>
      <c r="E118" s="31" t="s">
        <v>264</v>
      </c>
      <c r="F118" s="31" t="s">
        <v>471</v>
      </c>
      <c r="G118" s="478"/>
      <c r="H118" s="484" t="n">
        <v>7168</v>
      </c>
      <c r="I118" s="484" t="n">
        <v>7643</v>
      </c>
      <c r="J118" s="484" t="n">
        <v>8134</v>
      </c>
      <c r="K118" s="484" t="n">
        <v>8485</v>
      </c>
      <c r="L118" s="484"/>
      <c r="M118" s="484"/>
      <c r="N118" s="484"/>
      <c r="O118" s="484"/>
      <c r="P118" s="484"/>
      <c r="Q118" s="484"/>
      <c r="R118" s="484"/>
      <c r="S118" s="484"/>
      <c r="T118" s="484"/>
      <c r="U118" s="484"/>
      <c r="V118" s="484"/>
      <c r="W118" s="484"/>
      <c r="X118" s="487"/>
      <c r="Y118" s="366" t="s">
        <v>629</v>
      </c>
      <c r="Z118" s="366"/>
      <c r="AA118" s="426"/>
      <c r="AB118" s="426"/>
      <c r="AC118" s="426"/>
      <c r="AD118" s="486"/>
    </row>
    <row r="119" customFormat="false" ht="16.2" hidden="true" customHeight="true" outlineLevel="0" collapsed="false">
      <c r="A119" s="483"/>
      <c r="B119" s="31"/>
      <c r="C119" s="31"/>
      <c r="D119" s="31"/>
      <c r="E119" s="31" t="s">
        <v>265</v>
      </c>
      <c r="F119" s="31" t="s">
        <v>471</v>
      </c>
      <c r="G119" s="478"/>
      <c r="H119" s="484" t="n">
        <v>9455</v>
      </c>
      <c r="I119" s="484" t="n">
        <v>9851</v>
      </c>
      <c r="J119" s="484" t="n">
        <v>10122</v>
      </c>
      <c r="K119" s="484" t="n">
        <v>10557</v>
      </c>
      <c r="L119" s="484"/>
      <c r="M119" s="484"/>
      <c r="N119" s="484"/>
      <c r="O119" s="484"/>
      <c r="P119" s="484"/>
      <c r="Q119" s="484"/>
      <c r="R119" s="484"/>
      <c r="S119" s="484"/>
      <c r="T119" s="484"/>
      <c r="U119" s="484"/>
      <c r="V119" s="484"/>
      <c r="W119" s="484"/>
      <c r="X119" s="487"/>
      <c r="Y119" s="366" t="s">
        <v>630</v>
      </c>
      <c r="Z119" s="366"/>
      <c r="AA119" s="426"/>
      <c r="AB119" s="426"/>
      <c r="AC119" s="426"/>
      <c r="AD119" s="486"/>
    </row>
    <row r="120" customFormat="false" ht="16.2" hidden="true" customHeight="true" outlineLevel="0" collapsed="false">
      <c r="A120" s="483"/>
      <c r="B120" s="31"/>
      <c r="C120" s="31" t="s">
        <v>272</v>
      </c>
      <c r="D120" s="31"/>
      <c r="E120" s="31" t="s">
        <v>264</v>
      </c>
      <c r="F120" s="31" t="s">
        <v>471</v>
      </c>
      <c r="G120" s="478"/>
      <c r="H120" s="484" t="n">
        <v>26951</v>
      </c>
      <c r="I120" s="484" t="n">
        <v>29587</v>
      </c>
      <c r="J120" s="484" t="n">
        <v>32348</v>
      </c>
      <c r="K120" s="484" t="n">
        <v>35543</v>
      </c>
      <c r="L120" s="484"/>
      <c r="M120" s="484"/>
      <c r="N120" s="484"/>
      <c r="O120" s="484"/>
      <c r="P120" s="484"/>
      <c r="Q120" s="484"/>
      <c r="R120" s="484"/>
      <c r="S120" s="484"/>
      <c r="T120" s="484"/>
      <c r="U120" s="484"/>
      <c r="V120" s="484"/>
      <c r="W120" s="484"/>
      <c r="X120" s="487"/>
      <c r="Y120" s="366" t="s">
        <v>631</v>
      </c>
      <c r="Z120" s="366"/>
      <c r="AA120" s="426"/>
      <c r="AB120" s="426"/>
      <c r="AC120" s="426"/>
      <c r="AD120" s="486"/>
    </row>
    <row r="121" customFormat="false" ht="16.2" hidden="true" customHeight="true" outlineLevel="0" collapsed="false">
      <c r="A121" s="483"/>
      <c r="B121" s="31"/>
      <c r="C121" s="31"/>
      <c r="D121" s="31"/>
      <c r="E121" s="31" t="s">
        <v>265</v>
      </c>
      <c r="F121" s="31" t="s">
        <v>471</v>
      </c>
      <c r="G121" s="478"/>
      <c r="H121" s="484" t="n">
        <v>28230</v>
      </c>
      <c r="I121" s="484" t="n">
        <v>31566</v>
      </c>
      <c r="J121" s="484" t="n">
        <v>35076</v>
      </c>
      <c r="K121" s="484" t="n">
        <v>38701</v>
      </c>
      <c r="L121" s="484"/>
      <c r="M121" s="484"/>
      <c r="N121" s="484"/>
      <c r="O121" s="484"/>
      <c r="P121" s="484"/>
      <c r="Q121" s="484"/>
      <c r="R121" s="484"/>
      <c r="S121" s="484"/>
      <c r="T121" s="484"/>
      <c r="U121" s="484"/>
      <c r="V121" s="484"/>
      <c r="W121" s="484"/>
      <c r="X121" s="487"/>
      <c r="Y121" s="366" t="s">
        <v>632</v>
      </c>
      <c r="Z121" s="366"/>
      <c r="AA121" s="426"/>
      <c r="AB121" s="426"/>
      <c r="AC121" s="426"/>
      <c r="AD121" s="486"/>
    </row>
    <row r="122" customFormat="false" ht="16.5" hidden="true" customHeight="true" outlineLevel="0" collapsed="false">
      <c r="A122" s="483"/>
      <c r="B122" s="31" t="s">
        <v>93</v>
      </c>
      <c r="C122" s="31" t="s">
        <v>114</v>
      </c>
      <c r="D122" s="31"/>
      <c r="E122" s="31" t="s">
        <v>264</v>
      </c>
      <c r="F122" s="31" t="s">
        <v>473</v>
      </c>
      <c r="G122" s="478"/>
      <c r="H122" s="487" t="n">
        <f aca="false">H110/(H86+H110+H134+H62)*100</f>
        <v>0.00871577846427983</v>
      </c>
      <c r="I122" s="487" t="n">
        <f aca="false">I110/(I86+I110+I134+I62)*100</f>
        <v>0.00976848686138517</v>
      </c>
      <c r="J122" s="487" t="n">
        <f aca="false">J110/(J86+J110+J134+J62)*100</f>
        <v>0.00501273234014397</v>
      </c>
      <c r="K122" s="487" t="n">
        <f aca="false">K110/(K86+K110+K134+K62)*100</f>
        <v>0.00696919615300372</v>
      </c>
      <c r="L122" s="487"/>
      <c r="M122" s="487"/>
      <c r="N122" s="487"/>
      <c r="O122" s="487"/>
      <c r="P122" s="487"/>
      <c r="Q122" s="487"/>
      <c r="R122" s="487"/>
      <c r="S122" s="487"/>
      <c r="T122" s="487"/>
      <c r="U122" s="487"/>
      <c r="V122" s="487"/>
      <c r="W122" s="487"/>
      <c r="X122" s="487"/>
      <c r="Y122" s="366" t="s">
        <v>633</v>
      </c>
      <c r="Z122" s="366" t="s">
        <v>1303</v>
      </c>
      <c r="AA122" s="426" t="s">
        <v>1404</v>
      </c>
      <c r="AB122" s="426" t="s">
        <v>1404</v>
      </c>
      <c r="AC122" s="426"/>
      <c r="AD122" s="486"/>
    </row>
    <row r="123" customFormat="false" ht="21.6" hidden="true" customHeight="false" outlineLevel="0" collapsed="false">
      <c r="A123" s="483"/>
      <c r="B123" s="31"/>
      <c r="C123" s="31"/>
      <c r="D123" s="31"/>
      <c r="E123" s="31" t="s">
        <v>265</v>
      </c>
      <c r="F123" s="31" t="s">
        <v>473</v>
      </c>
      <c r="G123" s="478"/>
      <c r="H123" s="487" t="n">
        <f aca="false">H111/(H87+H111+H135+H63)*100</f>
        <v>0.083471593895238</v>
      </c>
      <c r="I123" s="487" t="n">
        <f aca="false">I111/(I87+I111+I135+I63)*100</f>
        <v>0.0647242434049128</v>
      </c>
      <c r="J123" s="487" t="n">
        <f aca="false">J111/(J87+J111+J135+J63)*100</f>
        <v>0.0655195377113274</v>
      </c>
      <c r="K123" s="487" t="n">
        <f aca="false">K111/(K87+K111+K135+K63)*100</f>
        <v>0.0621983914209115</v>
      </c>
      <c r="L123" s="487"/>
      <c r="M123" s="487"/>
      <c r="N123" s="487"/>
      <c r="O123" s="487"/>
      <c r="P123" s="487"/>
      <c r="Q123" s="487"/>
      <c r="R123" s="487"/>
      <c r="S123" s="487"/>
      <c r="T123" s="487"/>
      <c r="U123" s="487"/>
      <c r="V123" s="487"/>
      <c r="W123" s="487"/>
      <c r="X123" s="487"/>
      <c r="Y123" s="366" t="s">
        <v>634</v>
      </c>
      <c r="Z123" s="366" t="s">
        <v>1304</v>
      </c>
      <c r="AA123" s="426"/>
      <c r="AB123" s="426"/>
      <c r="AC123" s="426"/>
      <c r="AD123" s="486"/>
    </row>
    <row r="124" customFormat="false" ht="21.6" hidden="true" customHeight="true" outlineLevel="0" collapsed="false">
      <c r="A124" s="483"/>
      <c r="B124" s="31"/>
      <c r="C124" s="31" t="s">
        <v>115</v>
      </c>
      <c r="D124" s="31"/>
      <c r="E124" s="31" t="s">
        <v>264</v>
      </c>
      <c r="F124" s="31" t="s">
        <v>473</v>
      </c>
      <c r="G124" s="478"/>
      <c r="H124" s="487" t="n">
        <f aca="false">H112/(H88+H112+H136+H64)*100</f>
        <v>0.472326614280834</v>
      </c>
      <c r="I124" s="487" t="n">
        <f aca="false">I112/(I88+I112+I136+I64)*100</f>
        <v>0.47438492948564</v>
      </c>
      <c r="J124" s="487" t="n">
        <f aca="false">J112/(J88+J112+J136+J64)*100</f>
        <v>0.464099750970865</v>
      </c>
      <c r="K124" s="487" t="n">
        <f aca="false">K112/(K88+K112+K136+K64)*100</f>
        <v>0.411768909214334</v>
      </c>
      <c r="L124" s="487"/>
      <c r="M124" s="487"/>
      <c r="N124" s="487"/>
      <c r="O124" s="487"/>
      <c r="P124" s="487"/>
      <c r="Q124" s="487"/>
      <c r="R124" s="487"/>
      <c r="S124" s="487"/>
      <c r="T124" s="487"/>
      <c r="U124" s="487"/>
      <c r="V124" s="487"/>
      <c r="W124" s="487"/>
      <c r="X124" s="487"/>
      <c r="Y124" s="366" t="s">
        <v>635</v>
      </c>
      <c r="Z124" s="366" t="s">
        <v>1305</v>
      </c>
      <c r="AA124" s="426"/>
      <c r="AB124" s="426"/>
      <c r="AC124" s="426"/>
      <c r="AD124" s="486"/>
    </row>
    <row r="125" customFormat="false" ht="21.6" hidden="true" customHeight="false" outlineLevel="0" collapsed="false">
      <c r="A125" s="483"/>
      <c r="B125" s="31"/>
      <c r="C125" s="31"/>
      <c r="D125" s="31"/>
      <c r="E125" s="31" t="s">
        <v>265</v>
      </c>
      <c r="F125" s="31" t="s">
        <v>473</v>
      </c>
      <c r="G125" s="478"/>
      <c r="H125" s="487" t="n">
        <f aca="false">H113/(H89+H113+H137+H65)*100</f>
        <v>1.22313221987769</v>
      </c>
      <c r="I125" s="487" t="n">
        <f aca="false">I113/(I89+I113+I137+I65)*100</f>
        <v>1.23117906995581</v>
      </c>
      <c r="J125" s="487" t="n">
        <f aca="false">J113/(J89+J113+J137+J65)*100</f>
        <v>1.2195902981729</v>
      </c>
      <c r="K125" s="487" t="n">
        <f aca="false">K113/(K89+K113+K137+K65)*100</f>
        <v>1.15959432962126</v>
      </c>
      <c r="L125" s="487"/>
      <c r="M125" s="487"/>
      <c r="N125" s="487"/>
      <c r="O125" s="487"/>
      <c r="P125" s="487"/>
      <c r="Q125" s="487"/>
      <c r="R125" s="487"/>
      <c r="S125" s="487"/>
      <c r="T125" s="487"/>
      <c r="U125" s="487"/>
      <c r="V125" s="487"/>
      <c r="W125" s="487"/>
      <c r="X125" s="487"/>
      <c r="Y125" s="366" t="s">
        <v>636</v>
      </c>
      <c r="Z125" s="366" t="s">
        <v>1306</v>
      </c>
      <c r="AA125" s="426"/>
      <c r="AB125" s="426"/>
      <c r="AC125" s="426"/>
      <c r="AD125" s="486"/>
    </row>
    <row r="126" customFormat="false" ht="21.6" hidden="true" customHeight="true" outlineLevel="0" collapsed="false">
      <c r="A126" s="483"/>
      <c r="B126" s="31"/>
      <c r="C126" s="31" t="s">
        <v>116</v>
      </c>
      <c r="D126" s="31"/>
      <c r="E126" s="31" t="s">
        <v>264</v>
      </c>
      <c r="F126" s="31" t="s">
        <v>473</v>
      </c>
      <c r="G126" s="478"/>
      <c r="H126" s="487" t="n">
        <f aca="false">H114/(H90+H114+H138+H66)*100</f>
        <v>2.40067838902101</v>
      </c>
      <c r="I126" s="487" t="n">
        <f aca="false">I114/(I90+I114+I138+I66)*100</f>
        <v>2.45164805230183</v>
      </c>
      <c r="J126" s="487" t="n">
        <f aca="false">J114/(J90+J114+J138+J66)*100</f>
        <v>2.45638282596209</v>
      </c>
      <c r="K126" s="487" t="n">
        <f aca="false">K114/(K90+K114+K138+K66)*100</f>
        <v>2.45712200462231</v>
      </c>
      <c r="L126" s="487"/>
      <c r="M126" s="487"/>
      <c r="N126" s="487"/>
      <c r="O126" s="487"/>
      <c r="P126" s="487"/>
      <c r="Q126" s="487"/>
      <c r="R126" s="487"/>
      <c r="S126" s="487"/>
      <c r="T126" s="487"/>
      <c r="U126" s="487"/>
      <c r="V126" s="487"/>
      <c r="W126" s="487"/>
      <c r="X126" s="487"/>
      <c r="Y126" s="366" t="s">
        <v>637</v>
      </c>
      <c r="Z126" s="366" t="s">
        <v>1307</v>
      </c>
      <c r="AA126" s="426"/>
      <c r="AB126" s="426"/>
      <c r="AC126" s="426"/>
      <c r="AD126" s="486"/>
    </row>
    <row r="127" customFormat="false" ht="21.6" hidden="true" customHeight="false" outlineLevel="0" collapsed="false">
      <c r="A127" s="483"/>
      <c r="B127" s="31"/>
      <c r="C127" s="31"/>
      <c r="D127" s="31"/>
      <c r="E127" s="31" t="s">
        <v>265</v>
      </c>
      <c r="F127" s="31" t="s">
        <v>473</v>
      </c>
      <c r="G127" s="478"/>
      <c r="H127" s="487" t="n">
        <f aca="false">H115/(H91+H115+H139+H67)*100</f>
        <v>3.96874057205142</v>
      </c>
      <c r="I127" s="487" t="n">
        <f aca="false">I115/(I91+I115+I139+I67)*100</f>
        <v>4.10996576609041</v>
      </c>
      <c r="J127" s="487" t="n">
        <f aca="false">J115/(J91+J115+J139+J67)*100</f>
        <v>4.21034321758475</v>
      </c>
      <c r="K127" s="487" t="n">
        <f aca="false">K115/(K91+K115+K139+K67)*100</f>
        <v>4.18363634750357</v>
      </c>
      <c r="L127" s="487"/>
      <c r="M127" s="487"/>
      <c r="N127" s="487"/>
      <c r="O127" s="487"/>
      <c r="P127" s="487"/>
      <c r="Q127" s="487"/>
      <c r="R127" s="487"/>
      <c r="S127" s="487"/>
      <c r="T127" s="487"/>
      <c r="U127" s="487"/>
      <c r="V127" s="487"/>
      <c r="W127" s="487"/>
      <c r="X127" s="487"/>
      <c r="Y127" s="366" t="s">
        <v>638</v>
      </c>
      <c r="Z127" s="366" t="s">
        <v>1308</v>
      </c>
      <c r="AA127" s="426"/>
      <c r="AB127" s="426"/>
      <c r="AC127" s="426"/>
      <c r="AD127" s="486"/>
    </row>
    <row r="128" customFormat="false" ht="21.6" hidden="true" customHeight="true" outlineLevel="0" collapsed="false">
      <c r="A128" s="483"/>
      <c r="B128" s="31"/>
      <c r="C128" s="31" t="s">
        <v>117</v>
      </c>
      <c r="D128" s="31"/>
      <c r="E128" s="31" t="s">
        <v>264</v>
      </c>
      <c r="F128" s="31" t="s">
        <v>473</v>
      </c>
      <c r="G128" s="478"/>
      <c r="H128" s="487" t="n">
        <f aca="false">H116/(H92+H116+H140+H68)*100</f>
        <v>4.80358688569233</v>
      </c>
      <c r="I128" s="487" t="n">
        <f aca="false">I116/(I92+I116+I140+I68)*100</f>
        <v>5.11053689348263</v>
      </c>
      <c r="J128" s="487" t="n">
        <f aca="false">J116/(J92+J116+J140+J68)*100</f>
        <v>5.51218429758735</v>
      </c>
      <c r="K128" s="487" t="n">
        <f aca="false">K116/(K92+K116+K140+K68)*100</f>
        <v>5.73244533649606</v>
      </c>
      <c r="L128" s="487"/>
      <c r="M128" s="487"/>
      <c r="N128" s="487"/>
      <c r="O128" s="487"/>
      <c r="P128" s="487"/>
      <c r="Q128" s="487"/>
      <c r="R128" s="487"/>
      <c r="S128" s="487"/>
      <c r="T128" s="487"/>
      <c r="U128" s="487"/>
      <c r="V128" s="487"/>
      <c r="W128" s="487"/>
      <c r="X128" s="487"/>
      <c r="Y128" s="366" t="s">
        <v>639</v>
      </c>
      <c r="Z128" s="366" t="s">
        <v>1309</v>
      </c>
      <c r="AA128" s="426"/>
      <c r="AB128" s="426"/>
      <c r="AC128" s="426"/>
      <c r="AD128" s="486"/>
    </row>
    <row r="129" customFormat="false" ht="21.6" hidden="true" customHeight="false" outlineLevel="0" collapsed="false">
      <c r="A129" s="483"/>
      <c r="B129" s="31"/>
      <c r="C129" s="31"/>
      <c r="D129" s="31"/>
      <c r="E129" s="31" t="s">
        <v>265</v>
      </c>
      <c r="F129" s="31" t="s">
        <v>473</v>
      </c>
      <c r="G129" s="478"/>
      <c r="H129" s="487" t="n">
        <f aca="false">H117/(H93+H117+H141+H69)*100</f>
        <v>6.42761548756288</v>
      </c>
      <c r="I129" s="487" t="n">
        <f aca="false">I117/(I93+I117+I141+I69)*100</f>
        <v>6.85838012128938</v>
      </c>
      <c r="J129" s="487" t="n">
        <f aca="false">J117/(J93+J117+J141+J69)*100</f>
        <v>7.23377477760934</v>
      </c>
      <c r="K129" s="487" t="n">
        <f aca="false">K117/(K93+K117+K141+K69)*100</f>
        <v>7.57691011506427</v>
      </c>
      <c r="L129" s="487"/>
      <c r="M129" s="487"/>
      <c r="N129" s="487"/>
      <c r="O129" s="487"/>
      <c r="P129" s="487"/>
      <c r="Q129" s="487"/>
      <c r="R129" s="487"/>
      <c r="S129" s="487"/>
      <c r="T129" s="487"/>
      <c r="U129" s="487"/>
      <c r="V129" s="487"/>
      <c r="W129" s="487"/>
      <c r="X129" s="487"/>
      <c r="Y129" s="366" t="s">
        <v>640</v>
      </c>
      <c r="Z129" s="366" t="s">
        <v>1310</v>
      </c>
      <c r="AA129" s="426"/>
      <c r="AB129" s="426"/>
      <c r="AC129" s="426"/>
      <c r="AD129" s="486"/>
    </row>
    <row r="130" customFormat="false" ht="21.6" hidden="true" customHeight="true" outlineLevel="0" collapsed="false">
      <c r="A130" s="483"/>
      <c r="B130" s="31"/>
      <c r="C130" s="31" t="s">
        <v>118</v>
      </c>
      <c r="D130" s="31"/>
      <c r="E130" s="31" t="s">
        <v>264</v>
      </c>
      <c r="F130" s="31" t="s">
        <v>473</v>
      </c>
      <c r="G130" s="478"/>
      <c r="H130" s="487" t="n">
        <f aca="false">H118/(H94+H118+H142+H70)*100</f>
        <v>6.65435067165496</v>
      </c>
      <c r="I130" s="487" t="n">
        <f aca="false">I118/(I94+I118+I142+I70)*100</f>
        <v>7.11579104171904</v>
      </c>
      <c r="J130" s="487" t="n">
        <f aca="false">J118/(J94+J118+J142+J70)*100</f>
        <v>7.60627653406647</v>
      </c>
      <c r="K130" s="487" t="n">
        <f aca="false">K118/(K94+K118+K142+K70)*100</f>
        <v>7.99114710868337</v>
      </c>
      <c r="L130" s="487"/>
      <c r="M130" s="487"/>
      <c r="N130" s="487"/>
      <c r="O130" s="487"/>
      <c r="P130" s="487"/>
      <c r="Q130" s="487"/>
      <c r="R130" s="487"/>
      <c r="S130" s="487"/>
      <c r="T130" s="487"/>
      <c r="U130" s="487"/>
      <c r="V130" s="487"/>
      <c r="W130" s="487"/>
      <c r="X130" s="487"/>
      <c r="Y130" s="366" t="s">
        <v>641</v>
      </c>
      <c r="Z130" s="366" t="s">
        <v>1311</v>
      </c>
      <c r="AA130" s="426"/>
      <c r="AB130" s="426"/>
      <c r="AC130" s="426"/>
      <c r="AD130" s="486"/>
    </row>
    <row r="131" customFormat="false" ht="21.6" hidden="true" customHeight="false" outlineLevel="0" collapsed="false">
      <c r="A131" s="483"/>
      <c r="B131" s="31"/>
      <c r="C131" s="31"/>
      <c r="D131" s="31"/>
      <c r="E131" s="31" t="s">
        <v>265</v>
      </c>
      <c r="F131" s="31" t="s">
        <v>473</v>
      </c>
      <c r="G131" s="478"/>
      <c r="H131" s="487" t="n">
        <f aca="false">H119/(H95+H119+H143+H71)*100</f>
        <v>8.32540856579318</v>
      </c>
      <c r="I131" s="487" t="n">
        <f aca="false">I119/(I95+I119+I143+I71)*100</f>
        <v>8.71700484032245</v>
      </c>
      <c r="J131" s="487" t="n">
        <f aca="false">J119/(J95+J119+J143+J71)*100</f>
        <v>9.01938070839831</v>
      </c>
      <c r="K131" s="487" t="n">
        <f aca="false">K119/(K95+K119+K143+K71)*100</f>
        <v>9.40498356332796</v>
      </c>
      <c r="L131" s="487"/>
      <c r="M131" s="487"/>
      <c r="N131" s="487"/>
      <c r="O131" s="487"/>
      <c r="P131" s="487"/>
      <c r="Q131" s="487"/>
      <c r="R131" s="487"/>
      <c r="S131" s="487"/>
      <c r="T131" s="487"/>
      <c r="U131" s="487"/>
      <c r="V131" s="487"/>
      <c r="W131" s="487"/>
      <c r="X131" s="487"/>
      <c r="Y131" s="366" t="s">
        <v>642</v>
      </c>
      <c r="Z131" s="366" t="s">
        <v>1312</v>
      </c>
      <c r="AA131" s="426"/>
      <c r="AB131" s="426"/>
      <c r="AC131" s="426"/>
      <c r="AD131" s="486"/>
    </row>
    <row r="132" customFormat="false" ht="21.6" hidden="true" customHeight="true" outlineLevel="0" collapsed="false">
      <c r="A132" s="483"/>
      <c r="B132" s="31"/>
      <c r="C132" s="31" t="s">
        <v>272</v>
      </c>
      <c r="D132" s="31"/>
      <c r="E132" s="31" t="s">
        <v>264</v>
      </c>
      <c r="F132" s="31" t="s">
        <v>473</v>
      </c>
      <c r="G132" s="478"/>
      <c r="H132" s="487" t="n">
        <f aca="false">H120/(H96+H120+H144+H72)*100</f>
        <v>6.16938040659172</v>
      </c>
      <c r="I132" s="487" t="n">
        <f aca="false">I120/(I96+I120+I144+I72)*100</f>
        <v>6.53987873804456</v>
      </c>
      <c r="J132" s="487" t="n">
        <f aca="false">J120/(J96+J120+J144+J72)*100</f>
        <v>6.92346053169472</v>
      </c>
      <c r="K132" s="487" t="n">
        <f aca="false">K120/(K96+K120+K144+K72)*100</f>
        <v>7.38342587803211</v>
      </c>
      <c r="L132" s="487"/>
      <c r="M132" s="487"/>
      <c r="N132" s="487"/>
      <c r="O132" s="487"/>
      <c r="P132" s="487"/>
      <c r="Q132" s="487"/>
      <c r="R132" s="487"/>
      <c r="S132" s="487"/>
      <c r="T132" s="487"/>
      <c r="U132" s="487"/>
      <c r="V132" s="487"/>
      <c r="W132" s="487"/>
      <c r="X132" s="487"/>
      <c r="Y132" s="366" t="s">
        <v>643</v>
      </c>
      <c r="Z132" s="366" t="s">
        <v>1313</v>
      </c>
      <c r="AA132" s="426"/>
      <c r="AB132" s="426"/>
      <c r="AC132" s="426"/>
      <c r="AD132" s="486"/>
    </row>
    <row r="133" customFormat="false" ht="21.6" hidden="true" customHeight="false" outlineLevel="0" collapsed="false">
      <c r="A133" s="483"/>
      <c r="B133" s="31"/>
      <c r="C133" s="31"/>
      <c r="D133" s="31"/>
      <c r="E133" s="31" t="s">
        <v>265</v>
      </c>
      <c r="F133" s="31" t="s">
        <v>473</v>
      </c>
      <c r="G133" s="478"/>
      <c r="H133" s="487" t="n">
        <f aca="false">H121/(H97+H121+H145+H73)*100</f>
        <v>6.45722062742317</v>
      </c>
      <c r="I133" s="487" t="n">
        <f aca="false">I121/(I97+I121+I145+I73)*100</f>
        <v>6.9162560281155</v>
      </c>
      <c r="J133" s="487" t="n">
        <f aca="false">J121/(J97+J121+J145+J73)*100</f>
        <v>7.37670269213055</v>
      </c>
      <c r="K133" s="487" t="n">
        <f aca="false">K121/(K97+K121+K145+K73)*100</f>
        <v>7.84384861560663</v>
      </c>
      <c r="L133" s="487"/>
      <c r="M133" s="487"/>
      <c r="N133" s="487"/>
      <c r="O133" s="487"/>
      <c r="P133" s="487"/>
      <c r="Q133" s="487"/>
      <c r="R133" s="487"/>
      <c r="S133" s="487"/>
      <c r="T133" s="487"/>
      <c r="U133" s="487"/>
      <c r="V133" s="487"/>
      <c r="W133" s="487"/>
      <c r="X133" s="487"/>
      <c r="Y133" s="366" t="s">
        <v>644</v>
      </c>
      <c r="Z133" s="366" t="s">
        <v>1314</v>
      </c>
      <c r="AA133" s="426"/>
      <c r="AB133" s="426"/>
      <c r="AC133" s="426"/>
      <c r="AD133" s="486"/>
    </row>
    <row r="134" customFormat="false" ht="16.2" hidden="true" customHeight="true" outlineLevel="0" collapsed="false">
      <c r="A134" s="483" t="s">
        <v>9</v>
      </c>
      <c r="B134" s="31" t="s">
        <v>94</v>
      </c>
      <c r="C134" s="31" t="s">
        <v>114</v>
      </c>
      <c r="D134" s="31"/>
      <c r="E134" s="31" t="s">
        <v>264</v>
      </c>
      <c r="F134" s="31" t="s">
        <v>471</v>
      </c>
      <c r="G134" s="478"/>
      <c r="H134" s="511" t="n">
        <v>0</v>
      </c>
      <c r="I134" s="511" t="n">
        <v>1</v>
      </c>
      <c r="J134" s="511" t="n">
        <v>0</v>
      </c>
      <c r="K134" s="511" t="n">
        <v>0</v>
      </c>
      <c r="L134" s="511"/>
      <c r="M134" s="511"/>
      <c r="N134" s="511"/>
      <c r="O134" s="511"/>
      <c r="P134" s="511"/>
      <c r="Q134" s="511"/>
      <c r="R134" s="511"/>
      <c r="S134" s="511"/>
      <c r="T134" s="511"/>
      <c r="U134" s="511"/>
      <c r="V134" s="511"/>
      <c r="W134" s="511"/>
      <c r="X134" s="485"/>
      <c r="Y134" s="366" t="s">
        <v>645</v>
      </c>
      <c r="Z134" s="366"/>
      <c r="AA134" s="426" t="s">
        <v>1404</v>
      </c>
      <c r="AB134" s="426" t="s">
        <v>1404</v>
      </c>
      <c r="AC134" s="426"/>
      <c r="AD134" s="486"/>
    </row>
    <row r="135" customFormat="false" ht="16.2" hidden="true" customHeight="true" outlineLevel="0" collapsed="false">
      <c r="A135" s="483"/>
      <c r="B135" s="31"/>
      <c r="C135" s="31"/>
      <c r="D135" s="31"/>
      <c r="E135" s="31" t="s">
        <v>265</v>
      </c>
      <c r="F135" s="31" t="s">
        <v>471</v>
      </c>
      <c r="G135" s="478"/>
      <c r="H135" s="511" t="n">
        <v>0</v>
      </c>
      <c r="I135" s="511" t="n">
        <v>1</v>
      </c>
      <c r="J135" s="511" t="n">
        <v>2</v>
      </c>
      <c r="K135" s="511" t="n">
        <v>0</v>
      </c>
      <c r="L135" s="511"/>
      <c r="M135" s="511"/>
      <c r="N135" s="511"/>
      <c r="O135" s="511"/>
      <c r="P135" s="511"/>
      <c r="Q135" s="511"/>
      <c r="R135" s="511"/>
      <c r="S135" s="511"/>
      <c r="T135" s="511"/>
      <c r="U135" s="511"/>
      <c r="V135" s="511"/>
      <c r="W135" s="511"/>
      <c r="X135" s="485"/>
      <c r="Y135" s="366" t="s">
        <v>646</v>
      </c>
      <c r="Z135" s="366"/>
      <c r="AA135" s="426"/>
      <c r="AB135" s="426"/>
      <c r="AC135" s="426"/>
      <c r="AD135" s="486"/>
    </row>
    <row r="136" customFormat="false" ht="16.2" hidden="true" customHeight="true" outlineLevel="0" collapsed="false">
      <c r="A136" s="483"/>
      <c r="B136" s="31"/>
      <c r="C136" s="31" t="s">
        <v>115</v>
      </c>
      <c r="D136" s="31"/>
      <c r="E136" s="31" t="s">
        <v>264</v>
      </c>
      <c r="F136" s="31" t="s">
        <v>471</v>
      </c>
      <c r="G136" s="478"/>
      <c r="H136" s="512" t="n">
        <v>7</v>
      </c>
      <c r="I136" s="512" t="n">
        <v>4</v>
      </c>
      <c r="J136" s="512" t="n">
        <v>6</v>
      </c>
      <c r="K136" s="512" t="n">
        <v>3</v>
      </c>
      <c r="L136" s="512"/>
      <c r="M136" s="512"/>
      <c r="N136" s="512"/>
      <c r="O136" s="512"/>
      <c r="P136" s="512"/>
      <c r="Q136" s="512"/>
      <c r="R136" s="512"/>
      <c r="S136" s="512"/>
      <c r="T136" s="512"/>
      <c r="U136" s="512"/>
      <c r="V136" s="512"/>
      <c r="W136" s="512"/>
      <c r="X136" s="487"/>
      <c r="Y136" s="366" t="s">
        <v>647</v>
      </c>
      <c r="Z136" s="366"/>
      <c r="AA136" s="426"/>
      <c r="AB136" s="426"/>
      <c r="AC136" s="426"/>
      <c r="AD136" s="486"/>
    </row>
    <row r="137" customFormat="false" ht="16.2" hidden="true" customHeight="true" outlineLevel="0" collapsed="false">
      <c r="A137" s="483"/>
      <c r="B137" s="31"/>
      <c r="C137" s="31"/>
      <c r="D137" s="31"/>
      <c r="E137" s="31" t="s">
        <v>265</v>
      </c>
      <c r="F137" s="31" t="s">
        <v>471</v>
      </c>
      <c r="G137" s="478"/>
      <c r="H137" s="512" t="n">
        <v>49</v>
      </c>
      <c r="I137" s="512" t="n">
        <v>34</v>
      </c>
      <c r="J137" s="512" t="n">
        <v>34</v>
      </c>
      <c r="K137" s="512" t="n">
        <v>30</v>
      </c>
      <c r="L137" s="512"/>
      <c r="M137" s="512"/>
      <c r="N137" s="512"/>
      <c r="O137" s="512"/>
      <c r="P137" s="512"/>
      <c r="Q137" s="512"/>
      <c r="R137" s="512"/>
      <c r="S137" s="512"/>
      <c r="T137" s="512"/>
      <c r="U137" s="512"/>
      <c r="V137" s="512"/>
      <c r="W137" s="512"/>
      <c r="X137" s="487"/>
      <c r="Y137" s="366" t="s">
        <v>648</v>
      </c>
      <c r="Z137" s="366"/>
      <c r="AA137" s="426"/>
      <c r="AB137" s="426"/>
      <c r="AC137" s="426"/>
      <c r="AD137" s="486"/>
    </row>
    <row r="138" customFormat="false" ht="16.2" hidden="true" customHeight="true" outlineLevel="0" collapsed="false">
      <c r="A138" s="483"/>
      <c r="B138" s="31"/>
      <c r="C138" s="31" t="s">
        <v>116</v>
      </c>
      <c r="D138" s="31"/>
      <c r="E138" s="31" t="s">
        <v>264</v>
      </c>
      <c r="F138" s="31" t="s">
        <v>471</v>
      </c>
      <c r="G138" s="478"/>
      <c r="H138" s="512" t="n">
        <v>23</v>
      </c>
      <c r="I138" s="512" t="n">
        <v>25</v>
      </c>
      <c r="J138" s="512" t="n">
        <v>23</v>
      </c>
      <c r="K138" s="512" t="n">
        <v>23</v>
      </c>
      <c r="L138" s="512"/>
      <c r="M138" s="512"/>
      <c r="N138" s="512"/>
      <c r="O138" s="512"/>
      <c r="P138" s="512"/>
      <c r="Q138" s="512"/>
      <c r="R138" s="512"/>
      <c r="S138" s="512"/>
      <c r="T138" s="512"/>
      <c r="U138" s="512"/>
      <c r="V138" s="512"/>
      <c r="W138" s="512"/>
      <c r="X138" s="487"/>
      <c r="Y138" s="366" t="s">
        <v>649</v>
      </c>
      <c r="Z138" s="366"/>
      <c r="AA138" s="426"/>
      <c r="AB138" s="426"/>
      <c r="AC138" s="426"/>
      <c r="AD138" s="486"/>
    </row>
    <row r="139" customFormat="false" ht="16.2" hidden="true" customHeight="true" outlineLevel="0" collapsed="false">
      <c r="A139" s="483"/>
      <c r="B139" s="31"/>
      <c r="C139" s="31"/>
      <c r="D139" s="31"/>
      <c r="E139" s="31" t="s">
        <v>265</v>
      </c>
      <c r="F139" s="31" t="s">
        <v>471</v>
      </c>
      <c r="G139" s="478"/>
      <c r="H139" s="512" t="n">
        <v>228</v>
      </c>
      <c r="I139" s="512" t="n">
        <v>225</v>
      </c>
      <c r="J139" s="512" t="n">
        <v>207</v>
      </c>
      <c r="K139" s="512" t="n">
        <v>197</v>
      </c>
      <c r="L139" s="512"/>
      <c r="M139" s="512"/>
      <c r="N139" s="512"/>
      <c r="O139" s="512"/>
      <c r="P139" s="512"/>
      <c r="Q139" s="512"/>
      <c r="R139" s="512"/>
      <c r="S139" s="512"/>
      <c r="T139" s="512"/>
      <c r="U139" s="512"/>
      <c r="V139" s="512"/>
      <c r="W139" s="512"/>
      <c r="X139" s="487"/>
      <c r="Y139" s="366" t="s">
        <v>650</v>
      </c>
      <c r="Z139" s="366"/>
      <c r="AA139" s="426"/>
      <c r="AB139" s="426"/>
      <c r="AC139" s="426"/>
      <c r="AD139" s="486"/>
    </row>
    <row r="140" customFormat="false" ht="16.2" hidden="true" customHeight="true" outlineLevel="0" collapsed="false">
      <c r="A140" s="483"/>
      <c r="B140" s="31"/>
      <c r="C140" s="31" t="s">
        <v>117</v>
      </c>
      <c r="D140" s="31"/>
      <c r="E140" s="31" t="s">
        <v>264</v>
      </c>
      <c r="F140" s="31" t="s">
        <v>471</v>
      </c>
      <c r="G140" s="478"/>
      <c r="H140" s="512" t="n">
        <v>104</v>
      </c>
      <c r="I140" s="512" t="n">
        <v>88</v>
      </c>
      <c r="J140" s="512" t="n">
        <v>83</v>
      </c>
      <c r="K140" s="512" t="n">
        <v>74</v>
      </c>
      <c r="L140" s="512"/>
      <c r="M140" s="512"/>
      <c r="N140" s="512"/>
      <c r="O140" s="512"/>
      <c r="P140" s="512"/>
      <c r="Q140" s="512"/>
      <c r="R140" s="512"/>
      <c r="S140" s="512"/>
      <c r="T140" s="512"/>
      <c r="U140" s="512"/>
      <c r="V140" s="512"/>
      <c r="W140" s="512"/>
      <c r="X140" s="487"/>
      <c r="Y140" s="366" t="s">
        <v>651</v>
      </c>
      <c r="Z140" s="366"/>
      <c r="AA140" s="426"/>
      <c r="AB140" s="426"/>
      <c r="AC140" s="426"/>
      <c r="AD140" s="486"/>
    </row>
    <row r="141" customFormat="false" ht="16.2" hidden="true" customHeight="true" outlineLevel="0" collapsed="false">
      <c r="A141" s="483"/>
      <c r="B141" s="31"/>
      <c r="C141" s="31"/>
      <c r="D141" s="31"/>
      <c r="E141" s="31" t="s">
        <v>265</v>
      </c>
      <c r="F141" s="31" t="s">
        <v>471</v>
      </c>
      <c r="G141" s="478"/>
      <c r="H141" s="512" t="n">
        <v>619</v>
      </c>
      <c r="I141" s="512" t="n">
        <v>595</v>
      </c>
      <c r="J141" s="512" t="n">
        <v>613</v>
      </c>
      <c r="K141" s="512" t="n">
        <v>590</v>
      </c>
      <c r="L141" s="512"/>
      <c r="M141" s="512"/>
      <c r="N141" s="512"/>
      <c r="O141" s="512"/>
      <c r="P141" s="512"/>
      <c r="Q141" s="512"/>
      <c r="R141" s="512"/>
      <c r="S141" s="512"/>
      <c r="T141" s="512"/>
      <c r="U141" s="512"/>
      <c r="V141" s="512"/>
      <c r="W141" s="512"/>
      <c r="X141" s="487"/>
      <c r="Y141" s="366" t="s">
        <v>652</v>
      </c>
      <c r="Z141" s="366"/>
      <c r="AA141" s="426"/>
      <c r="AB141" s="426"/>
      <c r="AC141" s="426"/>
      <c r="AD141" s="486"/>
    </row>
    <row r="142" customFormat="false" ht="16.2" hidden="true" customHeight="true" outlineLevel="0" collapsed="false">
      <c r="A142" s="483"/>
      <c r="B142" s="31"/>
      <c r="C142" s="31" t="s">
        <v>118</v>
      </c>
      <c r="D142" s="31"/>
      <c r="E142" s="31" t="s">
        <v>264</v>
      </c>
      <c r="F142" s="31" t="s">
        <v>471</v>
      </c>
      <c r="G142" s="478"/>
      <c r="H142" s="512" t="n">
        <v>236</v>
      </c>
      <c r="I142" s="512" t="n">
        <v>244</v>
      </c>
      <c r="J142" s="512" t="n">
        <v>228</v>
      </c>
      <c r="K142" s="512" t="n">
        <v>228</v>
      </c>
      <c r="L142" s="512"/>
      <c r="M142" s="512"/>
      <c r="N142" s="512"/>
      <c r="O142" s="512"/>
      <c r="P142" s="512"/>
      <c r="Q142" s="512"/>
      <c r="R142" s="512"/>
      <c r="S142" s="512"/>
      <c r="T142" s="512"/>
      <c r="U142" s="512"/>
      <c r="V142" s="512"/>
      <c r="W142" s="512"/>
      <c r="X142" s="487"/>
      <c r="Y142" s="366" t="s">
        <v>653</v>
      </c>
      <c r="Z142" s="366"/>
      <c r="AA142" s="426"/>
      <c r="AB142" s="426"/>
      <c r="AC142" s="426"/>
      <c r="AD142" s="486"/>
    </row>
    <row r="143" customFormat="false" ht="16.2" hidden="true" customHeight="true" outlineLevel="0" collapsed="false">
      <c r="A143" s="483"/>
      <c r="B143" s="31"/>
      <c r="C143" s="31"/>
      <c r="D143" s="31"/>
      <c r="E143" s="31" t="s">
        <v>265</v>
      </c>
      <c r="F143" s="31" t="s">
        <v>471</v>
      </c>
      <c r="G143" s="478"/>
      <c r="H143" s="512" t="n">
        <v>1495</v>
      </c>
      <c r="I143" s="512" t="n">
        <v>1386</v>
      </c>
      <c r="J143" s="512" t="n">
        <v>1353</v>
      </c>
      <c r="K143" s="512" t="n">
        <v>1313</v>
      </c>
      <c r="L143" s="512"/>
      <c r="M143" s="512"/>
      <c r="N143" s="512"/>
      <c r="O143" s="512"/>
      <c r="P143" s="512"/>
      <c r="Q143" s="512"/>
      <c r="R143" s="512"/>
      <c r="S143" s="512"/>
      <c r="T143" s="512"/>
      <c r="U143" s="512"/>
      <c r="V143" s="512"/>
      <c r="W143" s="512"/>
      <c r="X143" s="487"/>
      <c r="Y143" s="366" t="s">
        <v>654</v>
      </c>
      <c r="Z143" s="366"/>
      <c r="AA143" s="426"/>
      <c r="AB143" s="426"/>
      <c r="AC143" s="426"/>
      <c r="AD143" s="486"/>
    </row>
    <row r="144" customFormat="false" ht="16.2" hidden="true" customHeight="true" outlineLevel="0" collapsed="false">
      <c r="A144" s="483"/>
      <c r="B144" s="31"/>
      <c r="C144" s="31" t="s">
        <v>272</v>
      </c>
      <c r="D144" s="31"/>
      <c r="E144" s="31" t="s">
        <v>264</v>
      </c>
      <c r="F144" s="31" t="s">
        <v>471</v>
      </c>
      <c r="G144" s="478"/>
      <c r="H144" s="512" t="n">
        <v>19790</v>
      </c>
      <c r="I144" s="512" t="n">
        <v>20176</v>
      </c>
      <c r="J144" s="512" t="n">
        <v>20540</v>
      </c>
      <c r="K144" s="512" t="n">
        <v>20790</v>
      </c>
      <c r="L144" s="512"/>
      <c r="M144" s="512"/>
      <c r="N144" s="512"/>
      <c r="O144" s="512"/>
      <c r="P144" s="512"/>
      <c r="Q144" s="512"/>
      <c r="R144" s="512"/>
      <c r="S144" s="512"/>
      <c r="T144" s="512"/>
      <c r="U144" s="512"/>
      <c r="V144" s="512"/>
      <c r="W144" s="512"/>
      <c r="X144" s="487"/>
      <c r="Y144" s="366" t="s">
        <v>655</v>
      </c>
      <c r="Z144" s="366"/>
      <c r="AA144" s="426"/>
      <c r="AB144" s="426"/>
      <c r="AC144" s="426"/>
      <c r="AD144" s="486"/>
    </row>
    <row r="145" customFormat="false" ht="16.2" hidden="true" customHeight="true" outlineLevel="0" collapsed="false">
      <c r="A145" s="483"/>
      <c r="B145" s="31"/>
      <c r="C145" s="31"/>
      <c r="D145" s="31"/>
      <c r="E145" s="31" t="s">
        <v>265</v>
      </c>
      <c r="F145" s="31" t="s">
        <v>471</v>
      </c>
      <c r="G145" s="478"/>
      <c r="H145" s="512" t="n">
        <v>70771</v>
      </c>
      <c r="I145" s="512" t="n">
        <v>73321</v>
      </c>
      <c r="J145" s="512" t="n">
        <v>75860</v>
      </c>
      <c r="K145" s="512" t="n">
        <v>78283</v>
      </c>
      <c r="L145" s="512"/>
      <c r="M145" s="512"/>
      <c r="N145" s="512"/>
      <c r="O145" s="512"/>
      <c r="P145" s="512"/>
      <c r="Q145" s="512"/>
      <c r="R145" s="512"/>
      <c r="S145" s="512"/>
      <c r="T145" s="512"/>
      <c r="U145" s="512"/>
      <c r="V145" s="512"/>
      <c r="W145" s="512"/>
      <c r="X145" s="487"/>
      <c r="Y145" s="366" t="s">
        <v>656</v>
      </c>
      <c r="Z145" s="366"/>
      <c r="AA145" s="426"/>
      <c r="AB145" s="426"/>
      <c r="AC145" s="426"/>
      <c r="AD145" s="486"/>
    </row>
    <row r="146" customFormat="false" ht="16.2" hidden="true" customHeight="true" outlineLevel="0" collapsed="false">
      <c r="A146" s="483"/>
      <c r="B146" s="31" t="s">
        <v>95</v>
      </c>
      <c r="C146" s="31" t="s">
        <v>114</v>
      </c>
      <c r="D146" s="31"/>
      <c r="E146" s="31" t="s">
        <v>264</v>
      </c>
      <c r="F146" s="31" t="s">
        <v>473</v>
      </c>
      <c r="G146" s="478"/>
      <c r="H146" s="511" t="n">
        <f aca="false">H134/(H134+H110+H86+H62)*100</f>
        <v>0</v>
      </c>
      <c r="I146" s="487" t="n">
        <f aca="false">I134/(I134+I110+I86+I62)*100</f>
        <v>0.000976848686138517</v>
      </c>
      <c r="J146" s="511" t="n">
        <f aca="false">J134/(J134+J110+J86+J62)*100</f>
        <v>0</v>
      </c>
      <c r="K146" s="511" t="n">
        <f aca="false">K134/(K134+K110+K86+K62)*100</f>
        <v>0</v>
      </c>
      <c r="L146" s="511"/>
      <c r="M146" s="511"/>
      <c r="N146" s="511"/>
      <c r="O146" s="511"/>
      <c r="P146" s="511"/>
      <c r="Q146" s="511"/>
      <c r="R146" s="511"/>
      <c r="S146" s="511"/>
      <c r="T146" s="511"/>
      <c r="U146" s="511"/>
      <c r="V146" s="511"/>
      <c r="W146" s="511"/>
      <c r="X146" s="485"/>
      <c r="Y146" s="366" t="s">
        <v>657</v>
      </c>
      <c r="Z146" s="366" t="s">
        <v>1303</v>
      </c>
      <c r="AA146" s="426" t="s">
        <v>1404</v>
      </c>
      <c r="AB146" s="426" t="s">
        <v>1404</v>
      </c>
      <c r="AC146" s="426"/>
      <c r="AD146" s="486"/>
    </row>
    <row r="147" customFormat="false" ht="16.2" hidden="true" customHeight="false" outlineLevel="0" collapsed="false">
      <c r="A147" s="483"/>
      <c r="B147" s="31"/>
      <c r="C147" s="31"/>
      <c r="D147" s="31"/>
      <c r="E147" s="31" t="s">
        <v>265</v>
      </c>
      <c r="F147" s="31" t="s">
        <v>473</v>
      </c>
      <c r="G147" s="478"/>
      <c r="H147" s="511" t="n">
        <f aca="false">H135/(H135+H111+H87+H63)*100</f>
        <v>0</v>
      </c>
      <c r="I147" s="487" t="n">
        <f aca="false">I135/(I135+I111+I87+I63)*100</f>
        <v>0.00104393940975666</v>
      </c>
      <c r="J147" s="487" t="n">
        <f aca="false">J135/(J135+J111+J87+J63)*100</f>
        <v>0.00214818156430581</v>
      </c>
      <c r="K147" s="511" t="n">
        <f aca="false">K135/(K135+K111+K87+K63)*100</f>
        <v>0</v>
      </c>
      <c r="L147" s="487"/>
      <c r="M147" s="511"/>
      <c r="N147" s="511"/>
      <c r="O147" s="511"/>
      <c r="P147" s="511"/>
      <c r="Q147" s="487"/>
      <c r="R147" s="511"/>
      <c r="S147" s="511"/>
      <c r="T147" s="511"/>
      <c r="U147" s="511"/>
      <c r="V147" s="511"/>
      <c r="W147" s="511"/>
      <c r="X147" s="485"/>
      <c r="Y147" s="366" t="s">
        <v>658</v>
      </c>
      <c r="Z147" s="366" t="s">
        <v>1304</v>
      </c>
      <c r="AA147" s="426"/>
      <c r="AB147" s="426"/>
      <c r="AC147" s="426"/>
      <c r="AD147" s="486"/>
    </row>
    <row r="148" customFormat="false" ht="16.2" hidden="true" customHeight="true" outlineLevel="0" collapsed="false">
      <c r="A148" s="483"/>
      <c r="B148" s="31"/>
      <c r="C148" s="31" t="s">
        <v>115</v>
      </c>
      <c r="D148" s="31"/>
      <c r="E148" s="31" t="s">
        <v>264</v>
      </c>
      <c r="F148" s="31" t="s">
        <v>473</v>
      </c>
      <c r="G148" s="478"/>
      <c r="H148" s="487" t="n">
        <f aca="false">H136/(H136+H112+H88+H64)*100</f>
        <v>0.00597881790228903</v>
      </c>
      <c r="I148" s="487" t="n">
        <f aca="false">I136/(I136+I112+I88+I64)*100</f>
        <v>0.00343135572864839</v>
      </c>
      <c r="J148" s="487" t="n">
        <f aca="false">J136/(J136+J112+J88+J64)*100</f>
        <v>0.00522438744057259</v>
      </c>
      <c r="K148" s="487" t="n">
        <f aca="false">K136/(K136+K112+K88+K64)*100</f>
        <v>0.00267962413805424</v>
      </c>
      <c r="L148" s="487"/>
      <c r="M148" s="487"/>
      <c r="N148" s="487"/>
      <c r="O148" s="487"/>
      <c r="P148" s="487"/>
      <c r="Q148" s="487"/>
      <c r="R148" s="487"/>
      <c r="S148" s="487"/>
      <c r="T148" s="487"/>
      <c r="U148" s="487"/>
      <c r="V148" s="487"/>
      <c r="W148" s="487"/>
      <c r="X148" s="487"/>
      <c r="Y148" s="366" t="s">
        <v>659</v>
      </c>
      <c r="Z148" s="366" t="s">
        <v>1305</v>
      </c>
      <c r="AA148" s="426"/>
      <c r="AB148" s="426"/>
      <c r="AC148" s="426"/>
      <c r="AD148" s="486"/>
    </row>
    <row r="149" customFormat="false" ht="16.2" hidden="true" customHeight="false" outlineLevel="0" collapsed="false">
      <c r="A149" s="483"/>
      <c r="B149" s="31"/>
      <c r="C149" s="31"/>
      <c r="D149" s="31"/>
      <c r="E149" s="31" t="s">
        <v>265</v>
      </c>
      <c r="F149" s="31" t="s">
        <v>473</v>
      </c>
      <c r="G149" s="478"/>
      <c r="H149" s="487" t="n">
        <f aca="false">H137/(H137+H113+H89+H65)*100</f>
        <v>0.0438110224956189</v>
      </c>
      <c r="I149" s="487" t="n">
        <f aca="false">I137/(I137+I113+I89+I65)*100</f>
        <v>0.0305994798088432</v>
      </c>
      <c r="J149" s="487" t="n">
        <f aca="false">J137/(J137+J113+J89+J65)*100</f>
        <v>0.0311073294357679</v>
      </c>
      <c r="K149" s="487" t="n">
        <f aca="false">K137/(K137+K113+K89+K65)*100</f>
        <v>0.0281454934374091</v>
      </c>
      <c r="L149" s="487"/>
      <c r="M149" s="487"/>
      <c r="N149" s="487"/>
      <c r="O149" s="487"/>
      <c r="P149" s="487"/>
      <c r="Q149" s="487"/>
      <c r="R149" s="487"/>
      <c r="S149" s="487"/>
      <c r="T149" s="487"/>
      <c r="U149" s="487"/>
      <c r="V149" s="487"/>
      <c r="W149" s="487"/>
      <c r="X149" s="487"/>
      <c r="Y149" s="366" t="s">
        <v>660</v>
      </c>
      <c r="Z149" s="366" t="s">
        <v>1306</v>
      </c>
      <c r="AA149" s="426"/>
      <c r="AB149" s="426"/>
      <c r="AC149" s="426"/>
      <c r="AD149" s="486"/>
    </row>
    <row r="150" customFormat="false" ht="16.2" hidden="true" customHeight="true" outlineLevel="0" collapsed="false">
      <c r="A150" s="483"/>
      <c r="B150" s="31"/>
      <c r="C150" s="31" t="s">
        <v>116</v>
      </c>
      <c r="D150" s="31"/>
      <c r="E150" s="31" t="s">
        <v>264</v>
      </c>
      <c r="F150" s="31" t="s">
        <v>473</v>
      </c>
      <c r="G150" s="478"/>
      <c r="H150" s="487" t="n">
        <f aca="false">H138/(H138+H114+H90+H66)*100</f>
        <v>0.0224180279932941</v>
      </c>
      <c r="I150" s="487" t="n">
        <f aca="false">I138/(I138+I114+I90+I66)*100</f>
        <v>0.0234832188917799</v>
      </c>
      <c r="J150" s="487" t="n">
        <f aca="false">J138/(J138+J114+J90+J66)*100</f>
        <v>0.0206418724870764</v>
      </c>
      <c r="K150" s="487" t="n">
        <f aca="false">K138/(K138+K114+K90+K66)*100</f>
        <v>0.0199836655255704</v>
      </c>
      <c r="L150" s="487"/>
      <c r="M150" s="487"/>
      <c r="N150" s="487"/>
      <c r="O150" s="487"/>
      <c r="P150" s="487"/>
      <c r="Q150" s="487"/>
      <c r="R150" s="487"/>
      <c r="S150" s="487"/>
      <c r="T150" s="487"/>
      <c r="U150" s="487"/>
      <c r="V150" s="487"/>
      <c r="W150" s="487"/>
      <c r="X150" s="487"/>
      <c r="Y150" s="366" t="s">
        <v>661</v>
      </c>
      <c r="Z150" s="366" t="s">
        <v>1307</v>
      </c>
      <c r="AA150" s="426"/>
      <c r="AB150" s="426"/>
      <c r="AC150" s="426"/>
      <c r="AD150" s="486"/>
    </row>
    <row r="151" customFormat="false" ht="16.2" hidden="true" customHeight="false" outlineLevel="0" collapsed="false">
      <c r="A151" s="483"/>
      <c r="B151" s="31"/>
      <c r="C151" s="31"/>
      <c r="D151" s="31"/>
      <c r="E151" s="31" t="s">
        <v>265</v>
      </c>
      <c r="F151" s="31" t="s">
        <v>473</v>
      </c>
      <c r="G151" s="478"/>
      <c r="H151" s="487" t="n">
        <f aca="false">H139/(H139+H115+H91+H67)*100</f>
        <v>0.221891331639952</v>
      </c>
      <c r="I151" s="487" t="n">
        <f aca="false">I139/(I139+I115+I91+I67)*100</f>
        <v>0.213369242586604</v>
      </c>
      <c r="J151" s="487" t="n">
        <f aca="false">J139/(J139+J115+J91+J67)*100</f>
        <v>0.189506641887376</v>
      </c>
      <c r="K151" s="487" t="n">
        <f aca="false">K139/(K139+K115+K91+K67)*100</f>
        <v>0.174798803914783</v>
      </c>
      <c r="L151" s="487"/>
      <c r="M151" s="487"/>
      <c r="N151" s="487"/>
      <c r="O151" s="487"/>
      <c r="P151" s="487"/>
      <c r="Q151" s="487"/>
      <c r="R151" s="487"/>
      <c r="S151" s="487"/>
      <c r="T151" s="487"/>
      <c r="U151" s="487"/>
      <c r="V151" s="487"/>
      <c r="W151" s="487"/>
      <c r="X151" s="487"/>
      <c r="Y151" s="366" t="s">
        <v>662</v>
      </c>
      <c r="Z151" s="366" t="s">
        <v>1308</v>
      </c>
      <c r="AA151" s="426"/>
      <c r="AB151" s="426"/>
      <c r="AC151" s="426"/>
      <c r="AD151" s="486"/>
    </row>
    <row r="152" customFormat="false" ht="16.2" hidden="true" customHeight="true" outlineLevel="0" collapsed="false">
      <c r="A152" s="483"/>
      <c r="B152" s="31"/>
      <c r="C152" s="31" t="s">
        <v>117</v>
      </c>
      <c r="D152" s="31"/>
      <c r="E152" s="31" t="s">
        <v>264</v>
      </c>
      <c r="F152" s="31" t="s">
        <v>473</v>
      </c>
      <c r="G152" s="478"/>
      <c r="H152" s="487" t="n">
        <f aca="false">H140/(H140+H116+H92+H68)*100</f>
        <v>0.101148620391173</v>
      </c>
      <c r="I152" s="487" t="n">
        <f aca="false">I140/(I140+I116+I92+I68)*100</f>
        <v>0.0871226746661123</v>
      </c>
      <c r="J152" s="487" t="n">
        <f aca="false">J140/(J140+J116+J92+J68)*100</f>
        <v>0.0837166142177036</v>
      </c>
      <c r="K152" s="487" t="n">
        <f aca="false">K140/(K140+K116+K92+K68)*100</f>
        <v>0.0750134314590112</v>
      </c>
      <c r="L152" s="487"/>
      <c r="M152" s="487"/>
      <c r="N152" s="487"/>
      <c r="O152" s="487"/>
      <c r="P152" s="487"/>
      <c r="Q152" s="487"/>
      <c r="R152" s="487"/>
      <c r="S152" s="487"/>
      <c r="T152" s="487"/>
      <c r="U152" s="487"/>
      <c r="V152" s="487"/>
      <c r="W152" s="487"/>
      <c r="X152" s="487"/>
      <c r="Y152" s="366" t="s">
        <v>663</v>
      </c>
      <c r="Z152" s="366" t="s">
        <v>1309</v>
      </c>
      <c r="AA152" s="426"/>
      <c r="AB152" s="426"/>
      <c r="AC152" s="426"/>
      <c r="AD152" s="486"/>
    </row>
    <row r="153" customFormat="false" ht="16.2" hidden="true" customHeight="false" outlineLevel="0" collapsed="false">
      <c r="A153" s="483"/>
      <c r="B153" s="31"/>
      <c r="C153" s="31"/>
      <c r="D153" s="31"/>
      <c r="E153" s="31" t="s">
        <v>265</v>
      </c>
      <c r="F153" s="31" t="s">
        <v>473</v>
      </c>
      <c r="G153" s="478"/>
      <c r="H153" s="487" t="n">
        <f aca="false">H141/(H141+H117+H93+H69)*100</f>
        <v>0.5713230882828</v>
      </c>
      <c r="I153" s="487" t="n">
        <f aca="false">I141/(I141+I117+I93+I69)*100</f>
        <v>0.557706187258054</v>
      </c>
      <c r="J153" s="487" t="n">
        <f aca="false">J141/(J141+J117+J93+J69)*100</f>
        <v>0.584460780107358</v>
      </c>
      <c r="K153" s="487" t="n">
        <f aca="false">K141/(K141+K117+K93+K69)*100</f>
        <v>0.56809975446536</v>
      </c>
      <c r="L153" s="487"/>
      <c r="M153" s="487"/>
      <c r="N153" s="487"/>
      <c r="O153" s="487"/>
      <c r="P153" s="487"/>
      <c r="Q153" s="487"/>
      <c r="R153" s="487"/>
      <c r="S153" s="487"/>
      <c r="T153" s="487"/>
      <c r="U153" s="487"/>
      <c r="V153" s="487"/>
      <c r="W153" s="487"/>
      <c r="X153" s="487"/>
      <c r="Y153" s="366" t="s">
        <v>664</v>
      </c>
      <c r="Z153" s="366" t="s">
        <v>1310</v>
      </c>
      <c r="AA153" s="426"/>
      <c r="AB153" s="426"/>
      <c r="AC153" s="426"/>
      <c r="AD153" s="486"/>
    </row>
    <row r="154" customFormat="false" ht="16.2" hidden="true" customHeight="true" outlineLevel="0" collapsed="false">
      <c r="A154" s="483"/>
      <c r="B154" s="31"/>
      <c r="C154" s="31" t="s">
        <v>118</v>
      </c>
      <c r="D154" s="31"/>
      <c r="E154" s="31" t="s">
        <v>264</v>
      </c>
      <c r="F154" s="31" t="s">
        <v>473</v>
      </c>
      <c r="G154" s="478"/>
      <c r="H154" s="487" t="n">
        <f aca="false">H142/(H142+H118+H94+H70)*100</f>
        <v>0.219088554479711</v>
      </c>
      <c r="I154" s="487" t="n">
        <f aca="false">I142/(I142+I118+I94+I70)*100</f>
        <v>0.227169045424499</v>
      </c>
      <c r="J154" s="487" t="n">
        <f aca="false">J142/(J142+J118+J94+J70)*100</f>
        <v>0.213207653032598</v>
      </c>
      <c r="K154" s="487" t="n">
        <f aca="false">K142/(K142+K118+K94+K70)*100</f>
        <v>0.214729704275758</v>
      </c>
      <c r="L154" s="487"/>
      <c r="M154" s="487"/>
      <c r="N154" s="487"/>
      <c r="O154" s="487"/>
      <c r="P154" s="487"/>
      <c r="Q154" s="487"/>
      <c r="R154" s="487"/>
      <c r="S154" s="487"/>
      <c r="T154" s="487"/>
      <c r="U154" s="487"/>
      <c r="V154" s="487"/>
      <c r="W154" s="487"/>
      <c r="X154" s="487"/>
      <c r="Y154" s="366" t="s">
        <v>665</v>
      </c>
      <c r="Z154" s="366" t="s">
        <v>1311</v>
      </c>
      <c r="AA154" s="426"/>
      <c r="AB154" s="426"/>
      <c r="AC154" s="426"/>
      <c r="AD154" s="486"/>
    </row>
    <row r="155" customFormat="false" ht="16.2" hidden="true" customHeight="false" outlineLevel="0" collapsed="false">
      <c r="A155" s="483"/>
      <c r="B155" s="31"/>
      <c r="C155" s="31"/>
      <c r="D155" s="31"/>
      <c r="E155" s="31" t="s">
        <v>265</v>
      </c>
      <c r="F155" s="31" t="s">
        <v>473</v>
      </c>
      <c r="G155" s="478"/>
      <c r="H155" s="487" t="n">
        <f aca="false">H143/(H143+H119+H95+H71)*100</f>
        <v>1.31639194139194</v>
      </c>
      <c r="I155" s="487" t="n">
        <f aca="false">I143/(I143+I119+I95+I71)*100</f>
        <v>1.22645099062907</v>
      </c>
      <c r="J155" s="487" t="n">
        <f aca="false">J143/(J143+J119+J95+J71)*100</f>
        <v>1.20561372243261</v>
      </c>
      <c r="K155" s="487" t="n">
        <f aca="false">K143/(K143+K119+K95+K71)*100</f>
        <v>1.16972088838208</v>
      </c>
      <c r="L155" s="487"/>
      <c r="M155" s="487"/>
      <c r="N155" s="487"/>
      <c r="O155" s="487"/>
      <c r="P155" s="487"/>
      <c r="Q155" s="487"/>
      <c r="R155" s="487"/>
      <c r="S155" s="487"/>
      <c r="T155" s="487"/>
      <c r="U155" s="487"/>
      <c r="V155" s="487"/>
      <c r="W155" s="487"/>
      <c r="X155" s="487"/>
      <c r="Y155" s="366" t="s">
        <v>666</v>
      </c>
      <c r="Z155" s="366" t="s">
        <v>1312</v>
      </c>
      <c r="AA155" s="426"/>
      <c r="AB155" s="426"/>
      <c r="AC155" s="426"/>
      <c r="AD155" s="486"/>
    </row>
    <row r="156" customFormat="false" ht="16.2" hidden="true" customHeight="true" outlineLevel="0" collapsed="false">
      <c r="A156" s="483"/>
      <c r="B156" s="31"/>
      <c r="C156" s="31" t="s">
        <v>272</v>
      </c>
      <c r="D156" s="31"/>
      <c r="E156" s="31" t="s">
        <v>264</v>
      </c>
      <c r="F156" s="31" t="s">
        <v>473</v>
      </c>
      <c r="G156" s="478"/>
      <c r="H156" s="487" t="n">
        <f aca="false">H144/(H144+H120+H96+H72)*100</f>
        <v>4.5301487234778</v>
      </c>
      <c r="I156" s="487" t="n">
        <f aca="false">I144/(I144+I120+I96+I72)*100</f>
        <v>4.45968139449038</v>
      </c>
      <c r="J156" s="487" t="n">
        <f aca="false">J144/(J144+J120+J96+J72)*100</f>
        <v>4.39618768767805</v>
      </c>
      <c r="K156" s="487" t="n">
        <f aca="false">K144/(K144+K120+K96+K72)*100</f>
        <v>4.31875260963587</v>
      </c>
      <c r="L156" s="487"/>
      <c r="M156" s="487"/>
      <c r="N156" s="487"/>
      <c r="O156" s="487"/>
      <c r="P156" s="487"/>
      <c r="Q156" s="487"/>
      <c r="R156" s="487"/>
      <c r="S156" s="487"/>
      <c r="T156" s="487"/>
      <c r="U156" s="487"/>
      <c r="V156" s="487"/>
      <c r="W156" s="487"/>
      <c r="X156" s="487"/>
      <c r="Y156" s="366" t="s">
        <v>667</v>
      </c>
      <c r="Z156" s="366" t="s">
        <v>1313</v>
      </c>
      <c r="AA156" s="426"/>
      <c r="AB156" s="426"/>
      <c r="AC156" s="426"/>
      <c r="AD156" s="486"/>
    </row>
    <row r="157" customFormat="false" ht="16.2" hidden="true" customHeight="false" outlineLevel="0" collapsed="false">
      <c r="A157" s="483"/>
      <c r="B157" s="31"/>
      <c r="C157" s="31"/>
      <c r="D157" s="31"/>
      <c r="E157" s="31" t="s">
        <v>265</v>
      </c>
      <c r="F157" s="31" t="s">
        <v>473</v>
      </c>
      <c r="G157" s="478"/>
      <c r="H157" s="487" t="n">
        <f aca="false">H145/(H145+H121+H97+H73)*100</f>
        <v>16.187883847799</v>
      </c>
      <c r="I157" s="487" t="n">
        <f aca="false">I145/(I145+I121+I97+I73)*100</f>
        <v>16.064968898101</v>
      </c>
      <c r="J157" s="487" t="n">
        <f aca="false">J145/(J145+J121+J97+J73)*100</f>
        <v>15.9538335678248</v>
      </c>
      <c r="K157" s="487" t="n">
        <f aca="false">K145/(K145+K121+K97+K73)*100</f>
        <v>15.8662567162485</v>
      </c>
      <c r="L157" s="487"/>
      <c r="M157" s="487"/>
      <c r="N157" s="487"/>
      <c r="O157" s="487"/>
      <c r="P157" s="487"/>
      <c r="Q157" s="487"/>
      <c r="R157" s="487"/>
      <c r="S157" s="487"/>
      <c r="T157" s="487"/>
      <c r="U157" s="487"/>
      <c r="V157" s="487"/>
      <c r="W157" s="487"/>
      <c r="X157" s="487"/>
      <c r="Y157" s="366" t="s">
        <v>668</v>
      </c>
      <c r="Z157" s="366" t="s">
        <v>1314</v>
      </c>
      <c r="AA157" s="426"/>
      <c r="AB157" s="426"/>
      <c r="AC157" s="426"/>
      <c r="AD157" s="486"/>
    </row>
    <row r="158" customFormat="false" ht="16.2" hidden="true" customHeight="true" outlineLevel="0" collapsed="false">
      <c r="A158" s="483" t="s">
        <v>10</v>
      </c>
      <c r="B158" s="31" t="s">
        <v>1435</v>
      </c>
      <c r="C158" s="31" t="s">
        <v>1436</v>
      </c>
      <c r="D158" s="31"/>
      <c r="E158" s="31" t="s">
        <v>264</v>
      </c>
      <c r="F158" s="31" t="s">
        <v>471</v>
      </c>
      <c r="G158" s="478"/>
      <c r="H158" s="513" t="s">
        <v>488</v>
      </c>
      <c r="I158" s="488" t="n">
        <v>28</v>
      </c>
      <c r="J158" s="488" t="n">
        <v>24</v>
      </c>
      <c r="K158" s="488" t="n">
        <v>25</v>
      </c>
      <c r="L158" s="488"/>
      <c r="M158" s="488"/>
      <c r="N158" s="488"/>
      <c r="O158" s="488"/>
      <c r="P158" s="488"/>
      <c r="Q158" s="488"/>
      <c r="R158" s="488"/>
      <c r="S158" s="488"/>
      <c r="T158" s="488"/>
      <c r="U158" s="488"/>
      <c r="V158" s="488"/>
      <c r="W158" s="488"/>
      <c r="X158" s="501"/>
      <c r="Y158" s="366" t="s">
        <v>1437</v>
      </c>
      <c r="Z158" s="366"/>
      <c r="AA158" s="426" t="s">
        <v>1404</v>
      </c>
      <c r="AB158" s="426" t="s">
        <v>1404</v>
      </c>
      <c r="AC158" s="426"/>
      <c r="AD158" s="486"/>
    </row>
    <row r="159" customFormat="false" ht="16.2" hidden="true" customHeight="true" outlineLevel="0" collapsed="false">
      <c r="A159" s="483"/>
      <c r="B159" s="31"/>
      <c r="C159" s="31"/>
      <c r="D159" s="31"/>
      <c r="E159" s="31" t="s">
        <v>265</v>
      </c>
      <c r="F159" s="31" t="s">
        <v>471</v>
      </c>
      <c r="G159" s="478"/>
      <c r="H159" s="513" t="s">
        <v>488</v>
      </c>
      <c r="I159" s="488" t="n">
        <v>242</v>
      </c>
      <c r="J159" s="488" t="n">
        <v>312</v>
      </c>
      <c r="K159" s="488" t="n">
        <v>317</v>
      </c>
      <c r="L159" s="488"/>
      <c r="M159" s="488"/>
      <c r="N159" s="488"/>
      <c r="O159" s="488"/>
      <c r="P159" s="488"/>
      <c r="Q159" s="488"/>
      <c r="R159" s="488"/>
      <c r="S159" s="488"/>
      <c r="T159" s="488"/>
      <c r="U159" s="488"/>
      <c r="V159" s="488"/>
      <c r="W159" s="488"/>
      <c r="X159" s="501"/>
      <c r="Y159" s="366" t="s">
        <v>1438</v>
      </c>
      <c r="Z159" s="366"/>
      <c r="AA159" s="426"/>
      <c r="AB159" s="426"/>
      <c r="AC159" s="426"/>
      <c r="AD159" s="486"/>
    </row>
    <row r="160" customFormat="false" ht="16.2" hidden="true" customHeight="true" outlineLevel="0" collapsed="false">
      <c r="A160" s="483"/>
      <c r="B160" s="31"/>
      <c r="C160" s="31" t="s">
        <v>1439</v>
      </c>
      <c r="D160" s="31"/>
      <c r="E160" s="31" t="s">
        <v>264</v>
      </c>
      <c r="F160" s="31" t="s">
        <v>471</v>
      </c>
      <c r="G160" s="478"/>
      <c r="H160" s="513"/>
      <c r="I160" s="488"/>
      <c r="J160" s="488"/>
      <c r="K160" s="488"/>
      <c r="L160" s="488"/>
      <c r="M160" s="488"/>
      <c r="N160" s="488"/>
      <c r="O160" s="488"/>
      <c r="P160" s="488"/>
      <c r="Q160" s="488"/>
      <c r="R160" s="488"/>
      <c r="S160" s="488"/>
      <c r="T160" s="488"/>
      <c r="U160" s="488"/>
      <c r="V160" s="488"/>
      <c r="W160" s="488"/>
      <c r="X160" s="501"/>
      <c r="Y160" s="366" t="s">
        <v>1440</v>
      </c>
      <c r="Z160" s="366"/>
      <c r="AA160" s="426"/>
      <c r="AB160" s="426"/>
      <c r="AC160" s="426"/>
      <c r="AD160" s="486"/>
    </row>
    <row r="161" customFormat="false" ht="16.2" hidden="true" customHeight="true" outlineLevel="0" collapsed="false">
      <c r="A161" s="483"/>
      <c r="B161" s="31"/>
      <c r="C161" s="31"/>
      <c r="D161" s="31"/>
      <c r="E161" s="31" t="s">
        <v>265</v>
      </c>
      <c r="F161" s="31" t="s">
        <v>471</v>
      </c>
      <c r="G161" s="478"/>
      <c r="H161" s="513"/>
      <c r="I161" s="488"/>
      <c r="J161" s="488"/>
      <c r="K161" s="488"/>
      <c r="L161" s="488"/>
      <c r="M161" s="488"/>
      <c r="N161" s="488"/>
      <c r="O161" s="488"/>
      <c r="P161" s="488"/>
      <c r="Q161" s="488"/>
      <c r="R161" s="488"/>
      <c r="S161" s="488"/>
      <c r="T161" s="488"/>
      <c r="U161" s="488"/>
      <c r="V161" s="488"/>
      <c r="W161" s="488"/>
      <c r="X161" s="501"/>
      <c r="Y161" s="366" t="s">
        <v>1441</v>
      </c>
      <c r="Z161" s="366"/>
      <c r="AA161" s="426"/>
      <c r="AB161" s="426"/>
      <c r="AC161" s="426"/>
      <c r="AD161" s="486"/>
    </row>
    <row r="162" customFormat="false" ht="16.2" hidden="true" customHeight="true" outlineLevel="0" collapsed="false">
      <c r="A162" s="483"/>
      <c r="B162" s="31"/>
      <c r="C162" s="31" t="s">
        <v>1442</v>
      </c>
      <c r="D162" s="31"/>
      <c r="E162" s="31" t="s">
        <v>264</v>
      </c>
      <c r="F162" s="31" t="s">
        <v>471</v>
      </c>
      <c r="G162" s="478"/>
      <c r="H162" s="513"/>
      <c r="I162" s="488"/>
      <c r="J162" s="488"/>
      <c r="K162" s="488"/>
      <c r="L162" s="488"/>
      <c r="M162" s="488"/>
      <c r="N162" s="488"/>
      <c r="O162" s="488"/>
      <c r="P162" s="488"/>
      <c r="Q162" s="488"/>
      <c r="R162" s="488"/>
      <c r="S162" s="488"/>
      <c r="T162" s="488"/>
      <c r="U162" s="488"/>
      <c r="V162" s="488"/>
      <c r="W162" s="488"/>
      <c r="X162" s="501"/>
      <c r="Y162" s="366" t="s">
        <v>1443</v>
      </c>
      <c r="Z162" s="366"/>
      <c r="AA162" s="426"/>
      <c r="AB162" s="426"/>
      <c r="AC162" s="426"/>
      <c r="AD162" s="486"/>
    </row>
    <row r="163" customFormat="false" ht="16.2" hidden="true" customHeight="true" outlineLevel="0" collapsed="false">
      <c r="A163" s="483"/>
      <c r="B163" s="31"/>
      <c r="C163" s="31"/>
      <c r="D163" s="31"/>
      <c r="E163" s="31" t="s">
        <v>265</v>
      </c>
      <c r="F163" s="31" t="s">
        <v>471</v>
      </c>
      <c r="G163" s="478"/>
      <c r="H163" s="513"/>
      <c r="I163" s="488"/>
      <c r="J163" s="488"/>
      <c r="K163" s="488"/>
      <c r="L163" s="488"/>
      <c r="M163" s="488"/>
      <c r="N163" s="488"/>
      <c r="O163" s="488"/>
      <c r="P163" s="488"/>
      <c r="Q163" s="488"/>
      <c r="R163" s="488"/>
      <c r="S163" s="488"/>
      <c r="T163" s="488"/>
      <c r="U163" s="488"/>
      <c r="V163" s="488"/>
      <c r="W163" s="488"/>
      <c r="X163" s="501"/>
      <c r="Y163" s="366" t="s">
        <v>1444</v>
      </c>
      <c r="Z163" s="366"/>
      <c r="AA163" s="426"/>
      <c r="AB163" s="426"/>
      <c r="AC163" s="426"/>
      <c r="AD163" s="486"/>
    </row>
    <row r="164" customFormat="false" ht="16.2" hidden="true" customHeight="true" outlineLevel="0" collapsed="false">
      <c r="A164" s="483"/>
      <c r="B164" s="31" t="s">
        <v>97</v>
      </c>
      <c r="C164" s="31"/>
      <c r="D164" s="31"/>
      <c r="E164" s="31" t="s">
        <v>264</v>
      </c>
      <c r="F164" s="31" t="s">
        <v>474</v>
      </c>
      <c r="G164" s="478"/>
      <c r="H164" s="492" t="n">
        <v>29.35</v>
      </c>
      <c r="I164" s="492" t="n">
        <v>29.45</v>
      </c>
      <c r="J164" s="492" t="n">
        <v>29.55</v>
      </c>
      <c r="K164" s="492" t="n">
        <v>29.5</v>
      </c>
      <c r="L164" s="492"/>
      <c r="M164" s="492"/>
      <c r="N164" s="492"/>
      <c r="O164" s="492"/>
      <c r="P164" s="492"/>
      <c r="Q164" s="492"/>
      <c r="R164" s="492"/>
      <c r="S164" s="492"/>
      <c r="T164" s="492"/>
      <c r="U164" s="492"/>
      <c r="V164" s="492"/>
      <c r="W164" s="492"/>
      <c r="X164" s="509"/>
      <c r="Y164" s="366" t="s">
        <v>671</v>
      </c>
      <c r="Z164" s="366" t="s">
        <v>675</v>
      </c>
      <c r="AA164" s="426"/>
      <c r="AB164" s="426"/>
      <c r="AC164" s="426"/>
      <c r="AD164" s="486"/>
    </row>
    <row r="165" customFormat="false" ht="16.2" hidden="true" customHeight="false" outlineLevel="0" collapsed="false">
      <c r="A165" s="483"/>
      <c r="B165" s="31"/>
      <c r="C165" s="31"/>
      <c r="D165" s="31"/>
      <c r="E165" s="31" t="s">
        <v>265</v>
      </c>
      <c r="F165" s="31" t="s">
        <v>474</v>
      </c>
      <c r="G165" s="478"/>
      <c r="H165" s="492" t="n">
        <v>26.15</v>
      </c>
      <c r="I165" s="492" t="n">
        <v>26.6</v>
      </c>
      <c r="J165" s="492" t="n">
        <v>26.65</v>
      </c>
      <c r="K165" s="492" t="n">
        <v>27.15</v>
      </c>
      <c r="L165" s="492"/>
      <c r="M165" s="492"/>
      <c r="N165" s="492"/>
      <c r="O165" s="492"/>
      <c r="P165" s="492"/>
      <c r="Q165" s="492"/>
      <c r="R165" s="492"/>
      <c r="S165" s="492"/>
      <c r="T165" s="492"/>
      <c r="U165" s="492"/>
      <c r="V165" s="492"/>
      <c r="W165" s="492"/>
      <c r="X165" s="509"/>
      <c r="Y165" s="366" t="s">
        <v>672</v>
      </c>
      <c r="Z165" s="366" t="s">
        <v>676</v>
      </c>
      <c r="AA165" s="426"/>
      <c r="AB165" s="426"/>
      <c r="AC165" s="426"/>
      <c r="AD165" s="486"/>
    </row>
    <row r="166" customFormat="false" ht="16.2" hidden="true" customHeight="true" outlineLevel="0" collapsed="false">
      <c r="A166" s="483"/>
      <c r="B166" s="31" t="s">
        <v>98</v>
      </c>
      <c r="C166" s="31"/>
      <c r="D166" s="31"/>
      <c r="E166" s="31" t="s">
        <v>264</v>
      </c>
      <c r="F166" s="31" t="s">
        <v>474</v>
      </c>
      <c r="G166" s="478"/>
      <c r="H166" s="492" t="n">
        <v>30.65</v>
      </c>
      <c r="I166" s="492" t="n">
        <v>30.8</v>
      </c>
      <c r="J166" s="492" t="n">
        <v>30.75</v>
      </c>
      <c r="K166" s="492" t="n">
        <v>30.4</v>
      </c>
      <c r="L166" s="492"/>
      <c r="M166" s="492"/>
      <c r="N166" s="492"/>
      <c r="O166" s="492"/>
      <c r="P166" s="492"/>
      <c r="Q166" s="492"/>
      <c r="R166" s="492"/>
      <c r="S166" s="492"/>
      <c r="T166" s="492"/>
      <c r="U166" s="492"/>
      <c r="V166" s="492"/>
      <c r="W166" s="492"/>
      <c r="X166" s="509"/>
      <c r="Y166" s="366" t="s">
        <v>673</v>
      </c>
      <c r="Z166" s="366"/>
      <c r="AA166" s="426"/>
      <c r="AB166" s="426"/>
      <c r="AC166" s="426"/>
      <c r="AD166" s="486"/>
    </row>
    <row r="167" customFormat="false" ht="16.2" hidden="true" customHeight="true" outlineLevel="0" collapsed="false">
      <c r="A167" s="483"/>
      <c r="B167" s="31"/>
      <c r="C167" s="31"/>
      <c r="D167" s="31"/>
      <c r="E167" s="31" t="s">
        <v>265</v>
      </c>
      <c r="F167" s="31" t="s">
        <v>474</v>
      </c>
      <c r="G167" s="478"/>
      <c r="H167" s="492" t="n">
        <v>26.7</v>
      </c>
      <c r="I167" s="492" t="n">
        <v>27.15</v>
      </c>
      <c r="J167" s="492" t="n">
        <v>27.25</v>
      </c>
      <c r="K167" s="492" t="n">
        <v>27.55</v>
      </c>
      <c r="L167" s="492"/>
      <c r="M167" s="492"/>
      <c r="N167" s="492"/>
      <c r="O167" s="492"/>
      <c r="P167" s="492"/>
      <c r="Q167" s="492"/>
      <c r="R167" s="492"/>
      <c r="S167" s="492"/>
      <c r="T167" s="492"/>
      <c r="U167" s="492"/>
      <c r="V167" s="492"/>
      <c r="W167" s="492"/>
      <c r="X167" s="509"/>
      <c r="Y167" s="366" t="s">
        <v>674</v>
      </c>
      <c r="Z167" s="366"/>
      <c r="AA167" s="426"/>
      <c r="AB167" s="426"/>
      <c r="AC167" s="426"/>
      <c r="AD167" s="486"/>
    </row>
    <row r="168" customFormat="false" ht="16.2" hidden="true" customHeight="true" outlineLevel="0" collapsed="false">
      <c r="A168" s="483"/>
      <c r="B168" s="31" t="s">
        <v>99</v>
      </c>
      <c r="C168" s="31"/>
      <c r="D168" s="31"/>
      <c r="E168" s="31" t="s">
        <v>264</v>
      </c>
      <c r="F168" s="31" t="s">
        <v>471</v>
      </c>
      <c r="G168" s="478"/>
      <c r="H168" s="488" t="n">
        <v>14978</v>
      </c>
      <c r="I168" s="488" t="n">
        <v>14435</v>
      </c>
      <c r="J168" s="488" t="n">
        <v>11833</v>
      </c>
      <c r="K168" s="488" t="n">
        <v>13830</v>
      </c>
      <c r="L168" s="488"/>
      <c r="M168" s="488"/>
      <c r="N168" s="488"/>
      <c r="O168" s="488"/>
      <c r="P168" s="488"/>
      <c r="Q168" s="488"/>
      <c r="R168" s="488"/>
      <c r="S168" s="488"/>
      <c r="T168" s="488"/>
      <c r="U168" s="488"/>
      <c r="V168" s="488"/>
      <c r="W168" s="488"/>
      <c r="X168" s="509"/>
      <c r="Y168" s="366" t="s">
        <v>675</v>
      </c>
      <c r="Z168" s="366"/>
      <c r="AA168" s="426"/>
      <c r="AB168" s="426"/>
      <c r="AC168" s="426"/>
      <c r="AD168" s="486"/>
    </row>
    <row r="169" customFormat="false" ht="16.2" hidden="true" customHeight="true" outlineLevel="0" collapsed="false">
      <c r="A169" s="483"/>
      <c r="B169" s="31"/>
      <c r="C169" s="31"/>
      <c r="D169" s="31"/>
      <c r="E169" s="31" t="s">
        <v>265</v>
      </c>
      <c r="F169" s="31" t="s">
        <v>471</v>
      </c>
      <c r="G169" s="478"/>
      <c r="H169" s="488" t="n">
        <v>16330</v>
      </c>
      <c r="I169" s="488" t="n">
        <v>15835</v>
      </c>
      <c r="J169" s="488" t="n">
        <v>12739</v>
      </c>
      <c r="K169" s="488" t="n">
        <v>14526</v>
      </c>
      <c r="L169" s="488"/>
      <c r="M169" s="488"/>
      <c r="N169" s="488"/>
      <c r="O169" s="488"/>
      <c r="P169" s="488"/>
      <c r="Q169" s="488"/>
      <c r="R169" s="488"/>
      <c r="S169" s="488"/>
      <c r="T169" s="488"/>
      <c r="U169" s="488"/>
      <c r="V169" s="488"/>
      <c r="W169" s="488"/>
      <c r="X169" s="509"/>
      <c r="Y169" s="366" t="s">
        <v>676</v>
      </c>
      <c r="Z169" s="366"/>
      <c r="AA169" s="426"/>
      <c r="AB169" s="426"/>
      <c r="AC169" s="426"/>
      <c r="AD169" s="486"/>
    </row>
    <row r="170" customFormat="false" ht="16.2" hidden="true" customHeight="true" outlineLevel="0" collapsed="false">
      <c r="A170" s="483"/>
      <c r="B170" s="31" t="s">
        <v>100</v>
      </c>
      <c r="C170" s="31"/>
      <c r="D170" s="31"/>
      <c r="E170" s="31" t="s">
        <v>264</v>
      </c>
      <c r="F170" s="31" t="s">
        <v>471</v>
      </c>
      <c r="G170" s="478"/>
      <c r="H170" s="488" t="n">
        <v>3220</v>
      </c>
      <c r="I170" s="488" t="n">
        <v>3376</v>
      </c>
      <c r="J170" s="488" t="n">
        <v>2594</v>
      </c>
      <c r="K170" s="488" t="n">
        <v>2386</v>
      </c>
      <c r="L170" s="488"/>
      <c r="M170" s="488"/>
      <c r="N170" s="488"/>
      <c r="O170" s="488"/>
      <c r="P170" s="488"/>
      <c r="Q170" s="488"/>
      <c r="R170" s="488"/>
      <c r="S170" s="488"/>
      <c r="T170" s="488"/>
      <c r="U170" s="488"/>
      <c r="V170" s="488"/>
      <c r="W170" s="488"/>
      <c r="X170" s="509"/>
      <c r="Y170" s="366" t="s">
        <v>677</v>
      </c>
      <c r="Z170" s="366"/>
      <c r="AA170" s="426"/>
      <c r="AB170" s="426"/>
      <c r="AC170" s="426"/>
      <c r="AD170" s="486"/>
    </row>
    <row r="171" customFormat="false" ht="16.2" hidden="true" customHeight="true" outlineLevel="0" collapsed="false">
      <c r="A171" s="483"/>
      <c r="B171" s="31"/>
      <c r="C171" s="31"/>
      <c r="D171" s="31"/>
      <c r="E171" s="31" t="s">
        <v>265</v>
      </c>
      <c r="F171" s="31" t="s">
        <v>471</v>
      </c>
      <c r="G171" s="478"/>
      <c r="H171" s="488" t="n">
        <v>1850</v>
      </c>
      <c r="I171" s="488" t="n">
        <v>1976</v>
      </c>
      <c r="J171" s="488" t="n">
        <v>1688</v>
      </c>
      <c r="K171" s="488" t="n">
        <v>1690</v>
      </c>
      <c r="L171" s="488"/>
      <c r="M171" s="488"/>
      <c r="N171" s="488"/>
      <c r="O171" s="488"/>
      <c r="P171" s="488"/>
      <c r="Q171" s="488"/>
      <c r="R171" s="488"/>
      <c r="S171" s="488"/>
      <c r="T171" s="488"/>
      <c r="U171" s="488"/>
      <c r="V171" s="488"/>
      <c r="W171" s="488"/>
      <c r="X171" s="509"/>
      <c r="Y171" s="366" t="s">
        <v>678</v>
      </c>
      <c r="Z171" s="366"/>
      <c r="AA171" s="426"/>
      <c r="AB171" s="426"/>
      <c r="AC171" s="426"/>
      <c r="AD171" s="486"/>
    </row>
    <row r="172" customFormat="false" ht="16.2" hidden="true" customHeight="true" outlineLevel="0" collapsed="false">
      <c r="A172" s="483"/>
      <c r="B172" s="31" t="s">
        <v>101</v>
      </c>
      <c r="C172" s="31"/>
      <c r="D172" s="31"/>
      <c r="E172" s="31" t="s">
        <v>264</v>
      </c>
      <c r="F172" s="31" t="s">
        <v>476</v>
      </c>
      <c r="G172" s="478"/>
      <c r="H172" s="492" t="n">
        <v>41.2</v>
      </c>
      <c r="I172" s="492" t="n">
        <v>39.15</v>
      </c>
      <c r="J172" s="492" t="n">
        <v>31.55</v>
      </c>
      <c r="K172" s="492" t="n">
        <v>36.1</v>
      </c>
      <c r="L172" s="492"/>
      <c r="M172" s="492"/>
      <c r="N172" s="492"/>
      <c r="O172" s="492"/>
      <c r="P172" s="492"/>
      <c r="Q172" s="492"/>
      <c r="R172" s="492"/>
      <c r="S172" s="492"/>
      <c r="T172" s="492"/>
      <c r="U172" s="492"/>
      <c r="V172" s="492"/>
      <c r="W172" s="492"/>
      <c r="X172" s="509"/>
      <c r="Y172" s="366" t="s">
        <v>679</v>
      </c>
      <c r="Z172" s="366" t="s">
        <v>1315</v>
      </c>
      <c r="AA172" s="426"/>
      <c r="AB172" s="426"/>
      <c r="AC172" s="426"/>
      <c r="AD172" s="486"/>
    </row>
    <row r="173" customFormat="false" ht="16.2" hidden="true" customHeight="false" outlineLevel="0" collapsed="false">
      <c r="A173" s="483"/>
      <c r="B173" s="31"/>
      <c r="C173" s="31"/>
      <c r="D173" s="31"/>
      <c r="E173" s="31" t="s">
        <v>265</v>
      </c>
      <c r="F173" s="31" t="s">
        <v>476</v>
      </c>
      <c r="G173" s="478"/>
      <c r="H173" s="492" t="n">
        <v>54.4</v>
      </c>
      <c r="I173" s="492" t="n">
        <v>51.45</v>
      </c>
      <c r="J173" s="492" t="n">
        <v>40.5</v>
      </c>
      <c r="K173" s="492" t="n">
        <v>44.95</v>
      </c>
      <c r="L173" s="492"/>
      <c r="M173" s="492"/>
      <c r="N173" s="492"/>
      <c r="O173" s="492"/>
      <c r="P173" s="492"/>
      <c r="Q173" s="492"/>
      <c r="R173" s="492"/>
      <c r="S173" s="492"/>
      <c r="T173" s="492"/>
      <c r="U173" s="492"/>
      <c r="V173" s="492"/>
      <c r="W173" s="492"/>
      <c r="X173" s="509"/>
      <c r="Y173" s="366" t="s">
        <v>680</v>
      </c>
      <c r="Z173" s="366" t="s">
        <v>1316</v>
      </c>
      <c r="AA173" s="426"/>
      <c r="AB173" s="426"/>
      <c r="AC173" s="426"/>
      <c r="AD173" s="486"/>
    </row>
    <row r="174" customFormat="false" ht="16.2" hidden="true" customHeight="true" outlineLevel="0" collapsed="false">
      <c r="A174" s="483"/>
      <c r="B174" s="31" t="s">
        <v>102</v>
      </c>
      <c r="C174" s="31"/>
      <c r="D174" s="31"/>
      <c r="E174" s="31" t="s">
        <v>264</v>
      </c>
      <c r="F174" s="31" t="s">
        <v>476</v>
      </c>
      <c r="G174" s="478"/>
      <c r="H174" s="492" t="n">
        <v>54.55</v>
      </c>
      <c r="I174" s="492" t="n">
        <v>53.5</v>
      </c>
      <c r="J174" s="492" t="n">
        <v>38.8</v>
      </c>
      <c r="K174" s="492" t="n">
        <v>33.7</v>
      </c>
      <c r="L174" s="492"/>
      <c r="M174" s="492"/>
      <c r="N174" s="492"/>
      <c r="O174" s="492"/>
      <c r="P174" s="492"/>
      <c r="Q174" s="492"/>
      <c r="R174" s="492"/>
      <c r="S174" s="492"/>
      <c r="T174" s="492"/>
      <c r="U174" s="492"/>
      <c r="V174" s="492"/>
      <c r="W174" s="492"/>
      <c r="X174" s="509"/>
      <c r="Y174" s="366" t="s">
        <v>681</v>
      </c>
      <c r="Z174" s="366" t="s">
        <v>1317</v>
      </c>
      <c r="AA174" s="426"/>
      <c r="AB174" s="426"/>
      <c r="AC174" s="426"/>
      <c r="AD174" s="486"/>
    </row>
    <row r="175" customFormat="false" ht="16.2" hidden="true" customHeight="false" outlineLevel="0" collapsed="false">
      <c r="A175" s="483"/>
      <c r="B175" s="31"/>
      <c r="C175" s="31"/>
      <c r="D175" s="31"/>
      <c r="E175" s="31" t="s">
        <v>265</v>
      </c>
      <c r="F175" s="31" t="s">
        <v>476</v>
      </c>
      <c r="G175" s="478"/>
      <c r="H175" s="492" t="n">
        <v>15.55</v>
      </c>
      <c r="I175" s="492" t="n">
        <v>15.75</v>
      </c>
      <c r="J175" s="492" t="n">
        <v>12.75</v>
      </c>
      <c r="K175" s="492" t="n">
        <v>12.15</v>
      </c>
      <c r="L175" s="492"/>
      <c r="M175" s="492"/>
      <c r="N175" s="492"/>
      <c r="O175" s="492"/>
      <c r="P175" s="492"/>
      <c r="Q175" s="492"/>
      <c r="R175" s="492"/>
      <c r="S175" s="492"/>
      <c r="T175" s="492"/>
      <c r="U175" s="492"/>
      <c r="V175" s="492"/>
      <c r="W175" s="492"/>
      <c r="X175" s="509"/>
      <c r="Y175" s="366" t="s">
        <v>682</v>
      </c>
      <c r="Z175" s="366" t="s">
        <v>1318</v>
      </c>
      <c r="AA175" s="426"/>
      <c r="AB175" s="426"/>
      <c r="AC175" s="426"/>
      <c r="AD175" s="486"/>
    </row>
    <row r="176" customFormat="false" ht="16.2" hidden="true" customHeight="true" outlineLevel="0" collapsed="false">
      <c r="A176" s="483" t="s">
        <v>11</v>
      </c>
      <c r="B176" s="31" t="s">
        <v>103</v>
      </c>
      <c r="C176" s="31"/>
      <c r="D176" s="31" t="s">
        <v>264</v>
      </c>
      <c r="E176" s="31"/>
      <c r="F176" s="31" t="s">
        <v>473</v>
      </c>
      <c r="G176" s="478"/>
      <c r="H176" s="492" t="n">
        <v>47.9664382245565</v>
      </c>
      <c r="I176" s="492" t="n">
        <v>47.6874793524942</v>
      </c>
      <c r="J176" s="492" t="n">
        <v>48.1564382223669</v>
      </c>
      <c r="K176" s="492" t="n">
        <v>48.7727465086754</v>
      </c>
      <c r="L176" s="492"/>
      <c r="M176" s="492"/>
      <c r="N176" s="492"/>
      <c r="O176" s="492"/>
      <c r="P176" s="492"/>
      <c r="Q176" s="492"/>
      <c r="R176" s="492"/>
      <c r="S176" s="492"/>
      <c r="T176" s="492"/>
      <c r="U176" s="492"/>
      <c r="V176" s="492"/>
      <c r="W176" s="492"/>
      <c r="X176" s="489"/>
      <c r="Y176" s="366" t="s">
        <v>683</v>
      </c>
      <c r="Z176" s="366" t="s">
        <v>99</v>
      </c>
      <c r="AA176" s="426" t="s">
        <v>1404</v>
      </c>
      <c r="AB176" s="426" t="s">
        <v>1404</v>
      </c>
      <c r="AC176" s="426"/>
      <c r="AD176" s="514"/>
    </row>
    <row r="177" customFormat="false" ht="16.2" hidden="true" customHeight="true" outlineLevel="0" collapsed="false">
      <c r="A177" s="483"/>
      <c r="B177" s="31"/>
      <c r="C177" s="31"/>
      <c r="D177" s="31"/>
      <c r="E177" s="515" t="s">
        <v>459</v>
      </c>
      <c r="F177" s="515" t="s">
        <v>471</v>
      </c>
      <c r="G177" s="516"/>
      <c r="H177" s="484" t="n">
        <v>14928</v>
      </c>
      <c r="I177" s="484" t="n">
        <v>14435</v>
      </c>
      <c r="J177" s="484" t="n">
        <v>11833</v>
      </c>
      <c r="K177" s="488" t="n">
        <v>13830</v>
      </c>
      <c r="L177" s="488"/>
      <c r="M177" s="488"/>
      <c r="N177" s="488"/>
      <c r="O177" s="488"/>
      <c r="P177" s="488"/>
      <c r="Q177" s="488"/>
      <c r="R177" s="488"/>
      <c r="S177" s="488"/>
      <c r="T177" s="488"/>
      <c r="U177" s="488"/>
      <c r="V177" s="488"/>
      <c r="W177" s="488"/>
      <c r="X177" s="488"/>
      <c r="Y177" s="372" t="s">
        <v>675</v>
      </c>
      <c r="Z177" s="372"/>
      <c r="AA177" s="426"/>
      <c r="AB177" s="426"/>
      <c r="AC177" s="426"/>
      <c r="AD177" s="514"/>
    </row>
    <row r="178" customFormat="false" ht="21.6" hidden="true" customHeight="true" outlineLevel="0" collapsed="false">
      <c r="A178" s="483"/>
      <c r="B178" s="31"/>
      <c r="C178" s="31"/>
      <c r="D178" s="31" t="s">
        <v>265</v>
      </c>
      <c r="E178" s="31"/>
      <c r="F178" s="31" t="s">
        <v>473</v>
      </c>
      <c r="G178" s="478"/>
      <c r="H178" s="492" t="n">
        <v>52.2961634535323</v>
      </c>
      <c r="I178" s="492" t="n">
        <v>52.3125206475058</v>
      </c>
      <c r="J178" s="492" t="n">
        <v>51.8435617776331</v>
      </c>
      <c r="K178" s="492" t="n">
        <v>51.2272534913246</v>
      </c>
      <c r="L178" s="492"/>
      <c r="M178" s="492"/>
      <c r="N178" s="492"/>
      <c r="O178" s="492"/>
      <c r="P178" s="492"/>
      <c r="Q178" s="492"/>
      <c r="R178" s="492"/>
      <c r="S178" s="492"/>
      <c r="T178" s="492"/>
      <c r="U178" s="492"/>
      <c r="V178" s="492"/>
      <c r="W178" s="492"/>
      <c r="X178" s="489"/>
      <c r="Y178" s="366" t="s">
        <v>684</v>
      </c>
      <c r="Z178" s="366" t="s">
        <v>99</v>
      </c>
      <c r="AA178" s="426"/>
      <c r="AB178" s="426"/>
      <c r="AC178" s="426"/>
      <c r="AD178" s="514"/>
    </row>
    <row r="179" customFormat="false" ht="16.2" hidden="true" customHeight="true" outlineLevel="0" collapsed="false">
      <c r="A179" s="483"/>
      <c r="B179" s="31"/>
      <c r="C179" s="31"/>
      <c r="D179" s="31"/>
      <c r="E179" s="54" t="s">
        <v>459</v>
      </c>
      <c r="F179" s="54" t="s">
        <v>471</v>
      </c>
      <c r="G179" s="517"/>
      <c r="H179" s="488" t="n">
        <v>16298</v>
      </c>
      <c r="I179" s="488" t="n">
        <v>15835</v>
      </c>
      <c r="J179" s="488" t="n">
        <v>12739</v>
      </c>
      <c r="K179" s="488" t="n">
        <v>14526</v>
      </c>
      <c r="L179" s="488"/>
      <c r="M179" s="488"/>
      <c r="N179" s="488"/>
      <c r="O179" s="488"/>
      <c r="P179" s="488"/>
      <c r="Q179" s="488"/>
      <c r="R179" s="488"/>
      <c r="S179" s="488"/>
      <c r="T179" s="488"/>
      <c r="U179" s="488"/>
      <c r="V179" s="488"/>
      <c r="W179" s="488"/>
      <c r="X179" s="488"/>
      <c r="Y179" s="373" t="s">
        <v>676</v>
      </c>
      <c r="Z179" s="373"/>
      <c r="AA179" s="426"/>
      <c r="AB179" s="426"/>
      <c r="AC179" s="426"/>
      <c r="AD179" s="514"/>
    </row>
    <row r="180" customFormat="false" ht="16.2" hidden="true" customHeight="true" outlineLevel="0" collapsed="false">
      <c r="A180" s="483"/>
      <c r="B180" s="31" t="s">
        <v>104</v>
      </c>
      <c r="C180" s="31"/>
      <c r="D180" s="31" t="s">
        <v>410</v>
      </c>
      <c r="E180" s="31" t="s">
        <v>264</v>
      </c>
      <c r="F180" s="54" t="s">
        <v>471</v>
      </c>
      <c r="G180" s="517"/>
      <c r="H180" s="511" t="n">
        <v>1</v>
      </c>
      <c r="I180" s="511" t="n">
        <v>1</v>
      </c>
      <c r="J180" s="511" t="n">
        <v>1</v>
      </c>
      <c r="K180" s="511" t="n">
        <v>0</v>
      </c>
      <c r="L180" s="511"/>
      <c r="M180" s="511"/>
      <c r="N180" s="511"/>
      <c r="O180" s="511"/>
      <c r="P180" s="511"/>
      <c r="Q180" s="511"/>
      <c r="R180" s="511"/>
      <c r="S180" s="511"/>
      <c r="T180" s="511"/>
      <c r="U180" s="511"/>
      <c r="V180" s="511"/>
      <c r="W180" s="511"/>
      <c r="X180" s="489"/>
      <c r="Y180" s="366" t="s">
        <v>685</v>
      </c>
      <c r="Z180" s="366"/>
      <c r="AA180" s="426"/>
      <c r="AB180" s="426"/>
      <c r="AC180" s="426"/>
      <c r="AD180" s="514"/>
    </row>
    <row r="181" customFormat="false" ht="16.2" hidden="true" customHeight="true" outlineLevel="0" collapsed="false">
      <c r="A181" s="483"/>
      <c r="B181" s="31"/>
      <c r="C181" s="31"/>
      <c r="D181" s="31"/>
      <c r="E181" s="31" t="s">
        <v>265</v>
      </c>
      <c r="F181" s="54" t="s">
        <v>471</v>
      </c>
      <c r="G181" s="517"/>
      <c r="H181" s="511" t="n">
        <v>14</v>
      </c>
      <c r="I181" s="511" t="n">
        <v>12</v>
      </c>
      <c r="J181" s="511" t="n">
        <v>4</v>
      </c>
      <c r="K181" s="511" t="n">
        <v>2</v>
      </c>
      <c r="L181" s="511"/>
      <c r="M181" s="511"/>
      <c r="N181" s="511"/>
      <c r="O181" s="511"/>
      <c r="P181" s="511"/>
      <c r="Q181" s="511"/>
      <c r="R181" s="511"/>
      <c r="S181" s="511"/>
      <c r="T181" s="511"/>
      <c r="U181" s="511"/>
      <c r="V181" s="511"/>
      <c r="W181" s="511"/>
      <c r="X181" s="489"/>
      <c r="Y181" s="366" t="s">
        <v>686</v>
      </c>
      <c r="Z181" s="366"/>
      <c r="AA181" s="426"/>
      <c r="AB181" s="426"/>
      <c r="AC181" s="426"/>
      <c r="AD181" s="514"/>
    </row>
    <row r="182" customFormat="false" ht="16.2" hidden="true" customHeight="true" outlineLevel="0" collapsed="false">
      <c r="A182" s="483"/>
      <c r="B182" s="31"/>
      <c r="C182" s="31"/>
      <c r="D182" s="31" t="s">
        <v>114</v>
      </c>
      <c r="E182" s="31" t="s">
        <v>264</v>
      </c>
      <c r="F182" s="54" t="s">
        <v>471</v>
      </c>
      <c r="G182" s="517"/>
      <c r="H182" s="488" t="n">
        <v>185</v>
      </c>
      <c r="I182" s="488" t="n">
        <v>164</v>
      </c>
      <c r="J182" s="488" t="n">
        <v>113</v>
      </c>
      <c r="K182" s="488" t="n">
        <v>86</v>
      </c>
      <c r="L182" s="488"/>
      <c r="M182" s="488"/>
      <c r="N182" s="488"/>
      <c r="O182" s="488"/>
      <c r="P182" s="488"/>
      <c r="Q182" s="488"/>
      <c r="R182" s="488"/>
      <c r="S182" s="488"/>
      <c r="T182" s="488"/>
      <c r="U182" s="488"/>
      <c r="V182" s="488"/>
      <c r="W182" s="488"/>
      <c r="X182" s="489"/>
      <c r="Y182" s="366" t="s">
        <v>687</v>
      </c>
      <c r="Z182" s="366"/>
      <c r="AA182" s="426"/>
      <c r="AB182" s="426"/>
      <c r="AC182" s="426"/>
      <c r="AD182" s="514"/>
    </row>
    <row r="183" customFormat="false" ht="16.2" hidden="true" customHeight="true" outlineLevel="0" collapsed="false">
      <c r="A183" s="483"/>
      <c r="B183" s="31"/>
      <c r="C183" s="31"/>
      <c r="D183" s="31"/>
      <c r="E183" s="31" t="s">
        <v>265</v>
      </c>
      <c r="F183" s="54" t="s">
        <v>471</v>
      </c>
      <c r="G183" s="517"/>
      <c r="H183" s="488" t="n">
        <v>1196</v>
      </c>
      <c r="I183" s="488" t="n">
        <v>1062</v>
      </c>
      <c r="J183" s="488" t="n">
        <v>991</v>
      </c>
      <c r="K183" s="488" t="n">
        <v>593</v>
      </c>
      <c r="L183" s="488"/>
      <c r="M183" s="488"/>
      <c r="N183" s="488"/>
      <c r="O183" s="488"/>
      <c r="P183" s="488"/>
      <c r="Q183" s="488"/>
      <c r="R183" s="488"/>
      <c r="S183" s="488"/>
      <c r="T183" s="488"/>
      <c r="U183" s="488"/>
      <c r="V183" s="488"/>
      <c r="W183" s="488"/>
      <c r="X183" s="489"/>
      <c r="Y183" s="366" t="s">
        <v>688</v>
      </c>
      <c r="Z183" s="366"/>
      <c r="AA183" s="426"/>
      <c r="AB183" s="426"/>
      <c r="AC183" s="426"/>
      <c r="AD183" s="514"/>
    </row>
    <row r="184" customFormat="false" ht="16.2" hidden="true" customHeight="true" outlineLevel="0" collapsed="false">
      <c r="A184" s="483"/>
      <c r="B184" s="31"/>
      <c r="C184" s="31"/>
      <c r="D184" s="31" t="s">
        <v>115</v>
      </c>
      <c r="E184" s="31" t="s">
        <v>264</v>
      </c>
      <c r="F184" s="54" t="s">
        <v>471</v>
      </c>
      <c r="G184" s="517"/>
      <c r="H184" s="488" t="n">
        <v>2172</v>
      </c>
      <c r="I184" s="488" t="n">
        <v>1894</v>
      </c>
      <c r="J184" s="488" t="n">
        <v>1528</v>
      </c>
      <c r="K184" s="488" t="n">
        <v>1553</v>
      </c>
      <c r="L184" s="488"/>
      <c r="M184" s="488"/>
      <c r="N184" s="488"/>
      <c r="O184" s="488"/>
      <c r="P184" s="488"/>
      <c r="Q184" s="488"/>
      <c r="R184" s="488"/>
      <c r="S184" s="488"/>
      <c r="T184" s="488"/>
      <c r="U184" s="488"/>
      <c r="V184" s="488"/>
      <c r="W184" s="488"/>
      <c r="X184" s="489"/>
      <c r="Y184" s="366" t="s">
        <v>689</v>
      </c>
      <c r="Z184" s="366"/>
      <c r="AA184" s="426"/>
      <c r="AB184" s="426"/>
      <c r="AC184" s="426"/>
      <c r="AD184" s="514"/>
    </row>
    <row r="185" customFormat="false" ht="16.2" hidden="true" customHeight="true" outlineLevel="0" collapsed="false">
      <c r="A185" s="483"/>
      <c r="B185" s="31"/>
      <c r="C185" s="31"/>
      <c r="D185" s="31"/>
      <c r="E185" s="31" t="s">
        <v>265</v>
      </c>
      <c r="F185" s="54" t="s">
        <v>471</v>
      </c>
      <c r="G185" s="517"/>
      <c r="H185" s="488" t="n">
        <v>5631</v>
      </c>
      <c r="I185" s="488" t="n">
        <v>4900</v>
      </c>
      <c r="J185" s="488" t="n">
        <v>3728</v>
      </c>
      <c r="K185" s="488" t="n">
        <v>3843</v>
      </c>
      <c r="L185" s="488"/>
      <c r="M185" s="488"/>
      <c r="N185" s="488"/>
      <c r="O185" s="488"/>
      <c r="P185" s="488"/>
      <c r="Q185" s="488"/>
      <c r="R185" s="488"/>
      <c r="S185" s="488"/>
      <c r="T185" s="488"/>
      <c r="U185" s="488"/>
      <c r="V185" s="488"/>
      <c r="W185" s="488"/>
      <c r="X185" s="489"/>
      <c r="Y185" s="366" t="s">
        <v>690</v>
      </c>
      <c r="Z185" s="366"/>
      <c r="AA185" s="426"/>
      <c r="AB185" s="426"/>
      <c r="AC185" s="426"/>
      <c r="AD185" s="514"/>
    </row>
    <row r="186" customFormat="false" ht="16.2" hidden="true" customHeight="true" outlineLevel="0" collapsed="false">
      <c r="A186" s="483"/>
      <c r="B186" s="31"/>
      <c r="C186" s="31"/>
      <c r="D186" s="31" t="s">
        <v>116</v>
      </c>
      <c r="E186" s="31" t="s">
        <v>264</v>
      </c>
      <c r="F186" s="54" t="s">
        <v>471</v>
      </c>
      <c r="G186" s="517"/>
      <c r="H186" s="488" t="n">
        <v>6199</v>
      </c>
      <c r="I186" s="488" t="n">
        <v>6217</v>
      </c>
      <c r="J186" s="488" t="n">
        <v>4974</v>
      </c>
      <c r="K186" s="488" t="n">
        <v>6217</v>
      </c>
      <c r="L186" s="488"/>
      <c r="M186" s="488"/>
      <c r="N186" s="488"/>
      <c r="O186" s="488"/>
      <c r="P186" s="488"/>
      <c r="Q186" s="488"/>
      <c r="R186" s="488"/>
      <c r="S186" s="488"/>
      <c r="T186" s="488"/>
      <c r="U186" s="488"/>
      <c r="V186" s="488"/>
      <c r="W186" s="488"/>
      <c r="X186" s="489"/>
      <c r="Y186" s="366" t="s">
        <v>691</v>
      </c>
      <c r="Z186" s="366"/>
      <c r="AA186" s="426"/>
      <c r="AB186" s="426"/>
      <c r="AC186" s="426"/>
      <c r="AD186" s="514"/>
    </row>
    <row r="187" customFormat="false" ht="16.2" hidden="true" customHeight="true" outlineLevel="0" collapsed="false">
      <c r="A187" s="483"/>
      <c r="B187" s="31"/>
      <c r="C187" s="31"/>
      <c r="D187" s="31"/>
      <c r="E187" s="31" t="s">
        <v>265</v>
      </c>
      <c r="F187" s="54" t="s">
        <v>471</v>
      </c>
      <c r="G187" s="517"/>
      <c r="H187" s="488" t="n">
        <v>6520</v>
      </c>
      <c r="I187" s="488" t="n">
        <v>6780</v>
      </c>
      <c r="J187" s="488" t="n">
        <v>5380</v>
      </c>
      <c r="K187" s="488" t="n">
        <v>7063</v>
      </c>
      <c r="L187" s="488"/>
      <c r="M187" s="488"/>
      <c r="N187" s="488"/>
      <c r="O187" s="488"/>
      <c r="P187" s="488"/>
      <c r="Q187" s="488"/>
      <c r="R187" s="488"/>
      <c r="S187" s="488"/>
      <c r="T187" s="488"/>
      <c r="U187" s="488"/>
      <c r="V187" s="488"/>
      <c r="W187" s="488"/>
      <c r="X187" s="489"/>
      <c r="Y187" s="366" t="s">
        <v>692</v>
      </c>
      <c r="Z187" s="366"/>
      <c r="AA187" s="426"/>
      <c r="AB187" s="426"/>
      <c r="AC187" s="426"/>
      <c r="AD187" s="514"/>
    </row>
    <row r="188" customFormat="false" ht="16.2" hidden="true" customHeight="true" outlineLevel="0" collapsed="false">
      <c r="A188" s="483"/>
      <c r="B188" s="31"/>
      <c r="C188" s="31"/>
      <c r="D188" s="31" t="s">
        <v>117</v>
      </c>
      <c r="E188" s="31" t="s">
        <v>264</v>
      </c>
      <c r="F188" s="54" t="s">
        <v>471</v>
      </c>
      <c r="G188" s="517"/>
      <c r="H188" s="488" t="n">
        <v>4142</v>
      </c>
      <c r="I188" s="488" t="n">
        <v>3998</v>
      </c>
      <c r="J188" s="488" t="n">
        <v>3324</v>
      </c>
      <c r="K188" s="488" t="n">
        <v>4096</v>
      </c>
      <c r="L188" s="488"/>
      <c r="M188" s="488"/>
      <c r="N188" s="488"/>
      <c r="O188" s="488"/>
      <c r="P188" s="488"/>
      <c r="Q188" s="488"/>
      <c r="R188" s="488"/>
      <c r="S188" s="488"/>
      <c r="T188" s="488"/>
      <c r="U188" s="488"/>
      <c r="V188" s="488"/>
      <c r="W188" s="488"/>
      <c r="X188" s="489"/>
      <c r="Y188" s="366" t="s">
        <v>693</v>
      </c>
      <c r="Z188" s="366"/>
      <c r="AA188" s="426"/>
      <c r="AB188" s="426"/>
      <c r="AC188" s="426"/>
      <c r="AD188" s="514"/>
    </row>
    <row r="189" customFormat="false" ht="16.2" hidden="true" customHeight="true" outlineLevel="0" collapsed="false">
      <c r="A189" s="483"/>
      <c r="B189" s="31"/>
      <c r="C189" s="31"/>
      <c r="D189" s="31"/>
      <c r="E189" s="31" t="s">
        <v>265</v>
      </c>
      <c r="F189" s="54" t="s">
        <v>471</v>
      </c>
      <c r="G189" s="517"/>
      <c r="H189" s="488" t="n">
        <v>2043</v>
      </c>
      <c r="I189" s="488" t="n">
        <v>2256</v>
      </c>
      <c r="J189" s="488" t="n">
        <v>1917</v>
      </c>
      <c r="K189" s="488" t="n">
        <v>2294</v>
      </c>
      <c r="L189" s="488"/>
      <c r="M189" s="488"/>
      <c r="N189" s="488"/>
      <c r="O189" s="488"/>
      <c r="P189" s="488"/>
      <c r="Q189" s="488"/>
      <c r="R189" s="488"/>
      <c r="S189" s="488"/>
      <c r="T189" s="488"/>
      <c r="U189" s="488"/>
      <c r="V189" s="488"/>
      <c r="W189" s="488"/>
      <c r="X189" s="489"/>
      <c r="Y189" s="366" t="s">
        <v>694</v>
      </c>
      <c r="Z189" s="366"/>
      <c r="AA189" s="426"/>
      <c r="AB189" s="426"/>
      <c r="AC189" s="426"/>
      <c r="AD189" s="514"/>
    </row>
    <row r="190" customFormat="false" ht="16.2" hidden="true" customHeight="true" outlineLevel="0" collapsed="false">
      <c r="A190" s="483"/>
      <c r="B190" s="31"/>
      <c r="C190" s="31"/>
      <c r="D190" s="31" t="s">
        <v>118</v>
      </c>
      <c r="E190" s="31" t="s">
        <v>264</v>
      </c>
      <c r="F190" s="54" t="s">
        <v>471</v>
      </c>
      <c r="G190" s="517"/>
      <c r="H190" s="488" t="n">
        <v>1375</v>
      </c>
      <c r="I190" s="488" t="n">
        <v>1400</v>
      </c>
      <c r="J190" s="488" t="n">
        <v>1225</v>
      </c>
      <c r="K190" s="488" t="n">
        <v>1290</v>
      </c>
      <c r="L190" s="488"/>
      <c r="M190" s="488"/>
      <c r="N190" s="488"/>
      <c r="O190" s="488"/>
      <c r="P190" s="488"/>
      <c r="Q190" s="488"/>
      <c r="R190" s="488"/>
      <c r="S190" s="488"/>
      <c r="T190" s="488"/>
      <c r="U190" s="488"/>
      <c r="V190" s="488"/>
      <c r="W190" s="488"/>
      <c r="X190" s="489"/>
      <c r="Y190" s="366" t="s">
        <v>695</v>
      </c>
      <c r="Z190" s="366"/>
      <c r="AA190" s="426"/>
      <c r="AB190" s="426"/>
      <c r="AC190" s="426"/>
      <c r="AD190" s="514"/>
    </row>
    <row r="191" customFormat="false" ht="16.2" hidden="true" customHeight="true" outlineLevel="0" collapsed="false">
      <c r="A191" s="483"/>
      <c r="B191" s="31"/>
      <c r="C191" s="31"/>
      <c r="D191" s="31"/>
      <c r="E191" s="31" t="s">
        <v>265</v>
      </c>
      <c r="F191" s="54" t="s">
        <v>471</v>
      </c>
      <c r="G191" s="517"/>
      <c r="H191" s="488" t="n">
        <v>552</v>
      </c>
      <c r="I191" s="488" t="n">
        <v>591</v>
      </c>
      <c r="J191" s="488" t="n">
        <v>465</v>
      </c>
      <c r="K191" s="488" t="n">
        <v>478</v>
      </c>
      <c r="L191" s="488"/>
      <c r="M191" s="488"/>
      <c r="N191" s="488"/>
      <c r="O191" s="488"/>
      <c r="P191" s="488"/>
      <c r="Q191" s="488"/>
      <c r="R191" s="488"/>
      <c r="S191" s="488"/>
      <c r="T191" s="488"/>
      <c r="U191" s="488"/>
      <c r="V191" s="488"/>
      <c r="W191" s="488"/>
      <c r="X191" s="489"/>
      <c r="Y191" s="366" t="s">
        <v>696</v>
      </c>
      <c r="Z191" s="366"/>
      <c r="AA191" s="426"/>
      <c r="AB191" s="426"/>
      <c r="AC191" s="426"/>
      <c r="AD191" s="514"/>
    </row>
    <row r="192" customFormat="false" ht="16.2" hidden="true" customHeight="true" outlineLevel="0" collapsed="false">
      <c r="A192" s="483"/>
      <c r="B192" s="31"/>
      <c r="C192" s="31"/>
      <c r="D192" s="31" t="s">
        <v>119</v>
      </c>
      <c r="E192" s="31" t="s">
        <v>264</v>
      </c>
      <c r="F192" s="54" t="s">
        <v>471</v>
      </c>
      <c r="G192" s="517"/>
      <c r="H192" s="488" t="n">
        <v>479</v>
      </c>
      <c r="I192" s="488" t="n">
        <v>461</v>
      </c>
      <c r="J192" s="488" t="n">
        <v>378</v>
      </c>
      <c r="K192" s="488" t="n">
        <v>356</v>
      </c>
      <c r="L192" s="488"/>
      <c r="M192" s="488"/>
      <c r="N192" s="488"/>
      <c r="O192" s="488"/>
      <c r="P192" s="488"/>
      <c r="Q192" s="488"/>
      <c r="R192" s="488"/>
      <c r="S192" s="488"/>
      <c r="T192" s="488"/>
      <c r="U192" s="488"/>
      <c r="V192" s="488"/>
      <c r="W192" s="488"/>
      <c r="X192" s="489"/>
      <c r="Y192" s="366" t="s">
        <v>697</v>
      </c>
      <c r="Z192" s="366"/>
      <c r="AA192" s="426"/>
      <c r="AB192" s="426"/>
      <c r="AC192" s="426"/>
      <c r="AD192" s="514"/>
    </row>
    <row r="193" customFormat="false" ht="16.2" hidden="true" customHeight="true" outlineLevel="0" collapsed="false">
      <c r="A193" s="483"/>
      <c r="B193" s="31"/>
      <c r="C193" s="31"/>
      <c r="D193" s="31"/>
      <c r="E193" s="31" t="s">
        <v>265</v>
      </c>
      <c r="F193" s="54" t="s">
        <v>471</v>
      </c>
      <c r="G193" s="517"/>
      <c r="H193" s="488" t="n">
        <v>190</v>
      </c>
      <c r="I193" s="488" t="n">
        <v>239</v>
      </c>
      <c r="J193" s="488" t="n">
        <v>144</v>
      </c>
      <c r="K193" s="488" t="n">
        <v>135</v>
      </c>
      <c r="L193" s="488"/>
      <c r="M193" s="488"/>
      <c r="N193" s="488"/>
      <c r="O193" s="488"/>
      <c r="P193" s="488"/>
      <c r="Q193" s="488"/>
      <c r="R193" s="488"/>
      <c r="S193" s="488"/>
      <c r="T193" s="488"/>
      <c r="U193" s="488"/>
      <c r="V193" s="488"/>
      <c r="W193" s="488"/>
      <c r="X193" s="489"/>
      <c r="Y193" s="366" t="s">
        <v>698</v>
      </c>
      <c r="Z193" s="366"/>
      <c r="AA193" s="426"/>
      <c r="AB193" s="426"/>
      <c r="AC193" s="426"/>
      <c r="AD193" s="514"/>
    </row>
    <row r="194" customFormat="false" ht="16.2" hidden="true" customHeight="true" outlineLevel="0" collapsed="false">
      <c r="A194" s="483"/>
      <c r="B194" s="31"/>
      <c r="C194" s="31"/>
      <c r="D194" s="31" t="s">
        <v>411</v>
      </c>
      <c r="E194" s="31" t="s">
        <v>264</v>
      </c>
      <c r="F194" s="54" t="s">
        <v>471</v>
      </c>
      <c r="G194" s="517"/>
      <c r="H194" s="488" t="n">
        <v>425</v>
      </c>
      <c r="I194" s="488" t="n">
        <v>462</v>
      </c>
      <c r="J194" s="488" t="n">
        <v>290</v>
      </c>
      <c r="K194" s="488" t="n">
        <v>232</v>
      </c>
      <c r="L194" s="488"/>
      <c r="M194" s="488"/>
      <c r="N194" s="488"/>
      <c r="O194" s="488"/>
      <c r="P194" s="488"/>
      <c r="Q194" s="488"/>
      <c r="R194" s="488"/>
      <c r="S194" s="488"/>
      <c r="T194" s="488"/>
      <c r="U194" s="488"/>
      <c r="V194" s="488"/>
      <c r="W194" s="488"/>
      <c r="X194" s="489"/>
      <c r="Y194" s="366" t="s">
        <v>699</v>
      </c>
      <c r="Z194" s="366"/>
      <c r="AA194" s="426"/>
      <c r="AB194" s="426"/>
      <c r="AC194" s="426"/>
      <c r="AD194" s="514"/>
    </row>
    <row r="195" customFormat="false" ht="16.2" hidden="true" customHeight="true" outlineLevel="0" collapsed="false">
      <c r="A195" s="483"/>
      <c r="B195" s="31"/>
      <c r="C195" s="31"/>
      <c r="D195" s="31"/>
      <c r="E195" s="31" t="s">
        <v>265</v>
      </c>
      <c r="F195" s="54" t="s">
        <v>471</v>
      </c>
      <c r="G195" s="517"/>
      <c r="H195" s="488" t="n">
        <v>184</v>
      </c>
      <c r="I195" s="488" t="n">
        <v>150</v>
      </c>
      <c r="J195" s="488" t="n">
        <v>110</v>
      </c>
      <c r="K195" s="488" t="n">
        <v>118</v>
      </c>
      <c r="L195" s="488"/>
      <c r="M195" s="488"/>
      <c r="N195" s="488"/>
      <c r="O195" s="488"/>
      <c r="P195" s="488"/>
      <c r="Q195" s="488"/>
      <c r="R195" s="488"/>
      <c r="S195" s="488"/>
      <c r="T195" s="488"/>
      <c r="U195" s="488"/>
      <c r="V195" s="488"/>
      <c r="W195" s="488"/>
      <c r="X195" s="489"/>
      <c r="Y195" s="366" t="s">
        <v>700</v>
      </c>
      <c r="Z195" s="366"/>
      <c r="AA195" s="426"/>
      <c r="AB195" s="426"/>
      <c r="AC195" s="426"/>
      <c r="AD195" s="514"/>
    </row>
    <row r="196" customFormat="false" ht="16.2" hidden="true" customHeight="true" outlineLevel="0" collapsed="false">
      <c r="A196" s="483"/>
      <c r="B196" s="31" t="s">
        <v>105</v>
      </c>
      <c r="C196" s="31"/>
      <c r="D196" s="31" t="s">
        <v>410</v>
      </c>
      <c r="E196" s="31" t="s">
        <v>264</v>
      </c>
      <c r="F196" s="31" t="s">
        <v>473</v>
      </c>
      <c r="G196" s="478"/>
      <c r="H196" s="489" t="n">
        <v>0.00667645880624917</v>
      </c>
      <c r="I196" s="489" t="n">
        <v>0.00692760651195012</v>
      </c>
      <c r="J196" s="489" t="n">
        <v>0.00845094228006423</v>
      </c>
      <c r="K196" s="489" t="n">
        <v>0</v>
      </c>
      <c r="L196" s="489"/>
      <c r="M196" s="489"/>
      <c r="N196" s="489"/>
      <c r="O196" s="489"/>
      <c r="P196" s="489"/>
      <c r="Q196" s="489"/>
      <c r="R196" s="489"/>
      <c r="S196" s="489"/>
      <c r="T196" s="489"/>
      <c r="U196" s="489"/>
      <c r="V196" s="489"/>
      <c r="W196" s="489"/>
      <c r="X196" s="489"/>
      <c r="Y196" s="366" t="s">
        <v>685</v>
      </c>
      <c r="Z196" s="366" t="s">
        <v>675</v>
      </c>
      <c r="AA196" s="426" t="s">
        <v>1404</v>
      </c>
      <c r="AB196" s="426" t="s">
        <v>1404</v>
      </c>
      <c r="AC196" s="426"/>
      <c r="AD196" s="514"/>
    </row>
    <row r="197" customFormat="false" ht="16.2" hidden="true" customHeight="false" outlineLevel="0" collapsed="false">
      <c r="A197" s="483"/>
      <c r="B197" s="31"/>
      <c r="C197" s="31"/>
      <c r="D197" s="31"/>
      <c r="E197" s="31" t="s">
        <v>265</v>
      </c>
      <c r="F197" s="31" t="s">
        <v>473</v>
      </c>
      <c r="G197" s="478"/>
      <c r="H197" s="489" t="n">
        <v>0.0857317819963258</v>
      </c>
      <c r="I197" s="489" t="n">
        <v>0.0757814966845595</v>
      </c>
      <c r="J197" s="489" t="n">
        <v>0.0313996389041526</v>
      </c>
      <c r="K197" s="489" t="n">
        <v>0.0137684152554041</v>
      </c>
      <c r="L197" s="489"/>
      <c r="M197" s="489"/>
      <c r="N197" s="489"/>
      <c r="O197" s="489"/>
      <c r="P197" s="489"/>
      <c r="Q197" s="489"/>
      <c r="R197" s="489"/>
      <c r="S197" s="489"/>
      <c r="T197" s="489"/>
      <c r="U197" s="489"/>
      <c r="V197" s="489"/>
      <c r="W197" s="489"/>
      <c r="X197" s="489"/>
      <c r="Y197" s="366" t="s">
        <v>686</v>
      </c>
      <c r="Z197" s="366" t="s">
        <v>676</v>
      </c>
      <c r="AA197" s="426"/>
      <c r="AB197" s="426"/>
      <c r="AC197" s="426"/>
      <c r="AD197" s="514"/>
    </row>
    <row r="198" customFormat="false" ht="16.2" hidden="true" customHeight="true" outlineLevel="0" collapsed="false">
      <c r="A198" s="483"/>
      <c r="B198" s="31"/>
      <c r="C198" s="31"/>
      <c r="D198" s="31" t="s">
        <v>114</v>
      </c>
      <c r="E198" s="31" t="s">
        <v>264</v>
      </c>
      <c r="F198" s="31" t="s">
        <v>473</v>
      </c>
      <c r="G198" s="478"/>
      <c r="H198" s="489" t="n">
        <v>1.2351448791561</v>
      </c>
      <c r="I198" s="489" t="n">
        <v>1.13612746795982</v>
      </c>
      <c r="J198" s="489" t="n">
        <v>0.954956477647258</v>
      </c>
      <c r="K198" s="489" t="n">
        <v>0.621836587129429</v>
      </c>
      <c r="L198" s="489"/>
      <c r="M198" s="489"/>
      <c r="N198" s="489"/>
      <c r="O198" s="489"/>
      <c r="P198" s="489"/>
      <c r="Q198" s="489"/>
      <c r="R198" s="489"/>
      <c r="S198" s="489"/>
      <c r="T198" s="489"/>
      <c r="U198" s="489"/>
      <c r="V198" s="489"/>
      <c r="W198" s="489"/>
      <c r="X198" s="489"/>
      <c r="Y198" s="366" t="s">
        <v>687</v>
      </c>
      <c r="Z198" s="366" t="s">
        <v>675</v>
      </c>
      <c r="AA198" s="426"/>
      <c r="AB198" s="426"/>
      <c r="AC198" s="426"/>
      <c r="AD198" s="514"/>
    </row>
    <row r="199" customFormat="false" ht="16.2" hidden="true" customHeight="false" outlineLevel="0" collapsed="false">
      <c r="A199" s="483"/>
      <c r="B199" s="31"/>
      <c r="C199" s="31"/>
      <c r="D199" s="31"/>
      <c r="E199" s="31" t="s">
        <v>265</v>
      </c>
      <c r="F199" s="31" t="s">
        <v>473</v>
      </c>
      <c r="G199" s="478"/>
      <c r="H199" s="489" t="n">
        <v>7.32394366197183</v>
      </c>
      <c r="I199" s="489" t="n">
        <v>6.70666245658352</v>
      </c>
      <c r="J199" s="489" t="n">
        <v>7.77926053850381</v>
      </c>
      <c r="K199" s="489" t="n">
        <v>4.08233512322732</v>
      </c>
      <c r="L199" s="489"/>
      <c r="M199" s="489"/>
      <c r="N199" s="489"/>
      <c r="O199" s="489"/>
      <c r="P199" s="489"/>
      <c r="Q199" s="489"/>
      <c r="R199" s="489"/>
      <c r="S199" s="489"/>
      <c r="T199" s="489"/>
      <c r="U199" s="489"/>
      <c r="V199" s="489"/>
      <c r="W199" s="489"/>
      <c r="X199" s="489"/>
      <c r="Y199" s="366" t="s">
        <v>688</v>
      </c>
      <c r="Z199" s="366" t="s">
        <v>676</v>
      </c>
      <c r="AA199" s="426"/>
      <c r="AB199" s="426"/>
      <c r="AC199" s="426"/>
      <c r="AD199" s="514"/>
    </row>
    <row r="200" customFormat="false" ht="16.2" hidden="true" customHeight="true" outlineLevel="0" collapsed="false">
      <c r="A200" s="483"/>
      <c r="B200" s="31"/>
      <c r="C200" s="31"/>
      <c r="D200" s="31" t="s">
        <v>115</v>
      </c>
      <c r="E200" s="31" t="s">
        <v>264</v>
      </c>
      <c r="F200" s="31" t="s">
        <v>473</v>
      </c>
      <c r="G200" s="478"/>
      <c r="H200" s="489" t="n">
        <v>14.5012685271732</v>
      </c>
      <c r="I200" s="489" t="n">
        <v>13.1208867336335</v>
      </c>
      <c r="J200" s="489" t="n">
        <v>12.9130398039381</v>
      </c>
      <c r="K200" s="489" t="n">
        <v>11.2292118582791</v>
      </c>
      <c r="L200" s="489"/>
      <c r="M200" s="489"/>
      <c r="N200" s="489"/>
      <c r="O200" s="489"/>
      <c r="P200" s="489"/>
      <c r="Q200" s="489"/>
      <c r="R200" s="489"/>
      <c r="S200" s="489"/>
      <c r="T200" s="489"/>
      <c r="U200" s="489"/>
      <c r="V200" s="489"/>
      <c r="W200" s="489"/>
      <c r="X200" s="489"/>
      <c r="Y200" s="366" t="s">
        <v>689</v>
      </c>
      <c r="Z200" s="366" t="s">
        <v>675</v>
      </c>
      <c r="AA200" s="426"/>
      <c r="AB200" s="426"/>
      <c r="AC200" s="426"/>
      <c r="AD200" s="514"/>
    </row>
    <row r="201" customFormat="false" ht="16.2" hidden="true" customHeight="false" outlineLevel="0" collapsed="false">
      <c r="A201" s="483"/>
      <c r="B201" s="31"/>
      <c r="C201" s="31"/>
      <c r="D201" s="31"/>
      <c r="E201" s="31" t="s">
        <v>265</v>
      </c>
      <c r="F201" s="31" t="s">
        <v>473</v>
      </c>
      <c r="G201" s="478"/>
      <c r="H201" s="489" t="n">
        <v>34.482547458665</v>
      </c>
      <c r="I201" s="489" t="n">
        <v>30.9441111461951</v>
      </c>
      <c r="J201" s="489" t="n">
        <v>29.2644634586702</v>
      </c>
      <c r="K201" s="489" t="n">
        <v>26.456009913259</v>
      </c>
      <c r="L201" s="489"/>
      <c r="M201" s="489"/>
      <c r="N201" s="489"/>
      <c r="O201" s="489"/>
      <c r="P201" s="489"/>
      <c r="Q201" s="489"/>
      <c r="R201" s="489"/>
      <c r="S201" s="489"/>
      <c r="T201" s="489"/>
      <c r="U201" s="489"/>
      <c r="V201" s="489"/>
      <c r="W201" s="489"/>
      <c r="X201" s="489"/>
      <c r="Y201" s="366" t="s">
        <v>690</v>
      </c>
      <c r="Z201" s="366" t="s">
        <v>676</v>
      </c>
      <c r="AA201" s="426"/>
      <c r="AB201" s="426"/>
      <c r="AC201" s="426"/>
      <c r="AD201" s="514"/>
    </row>
    <row r="202" customFormat="false" ht="16.2" hidden="true" customHeight="true" outlineLevel="0" collapsed="false">
      <c r="A202" s="483"/>
      <c r="B202" s="31"/>
      <c r="C202" s="31"/>
      <c r="D202" s="31" t="s">
        <v>116</v>
      </c>
      <c r="E202" s="31" t="s">
        <v>264</v>
      </c>
      <c r="F202" s="31" t="s">
        <v>473</v>
      </c>
      <c r="G202" s="478"/>
      <c r="H202" s="489" t="n">
        <v>41.3873681399386</v>
      </c>
      <c r="I202" s="489" t="n">
        <v>43.0689296847939</v>
      </c>
      <c r="J202" s="489" t="n">
        <v>42.0349869010395</v>
      </c>
      <c r="K202" s="489" t="n">
        <v>44.9530007230658</v>
      </c>
      <c r="L202" s="489"/>
      <c r="M202" s="489"/>
      <c r="N202" s="489"/>
      <c r="O202" s="489"/>
      <c r="P202" s="489"/>
      <c r="Q202" s="489"/>
      <c r="R202" s="489"/>
      <c r="S202" s="489"/>
      <c r="T202" s="489"/>
      <c r="U202" s="489"/>
      <c r="V202" s="489"/>
      <c r="W202" s="489"/>
      <c r="X202" s="489"/>
      <c r="Y202" s="366" t="s">
        <v>691</v>
      </c>
      <c r="Z202" s="366" t="s">
        <v>675</v>
      </c>
      <c r="AA202" s="426"/>
      <c r="AB202" s="426"/>
      <c r="AC202" s="426"/>
      <c r="AD202" s="514"/>
    </row>
    <row r="203" customFormat="false" ht="16.2" hidden="true" customHeight="false" outlineLevel="0" collapsed="false">
      <c r="A203" s="483"/>
      <c r="B203" s="31"/>
      <c r="C203" s="31"/>
      <c r="D203" s="31"/>
      <c r="E203" s="31" t="s">
        <v>265</v>
      </c>
      <c r="F203" s="31" t="s">
        <v>473</v>
      </c>
      <c r="G203" s="478"/>
      <c r="H203" s="489" t="n">
        <v>39.9265156154317</v>
      </c>
      <c r="I203" s="489" t="n">
        <v>42.8165456267761</v>
      </c>
      <c r="J203" s="489" t="n">
        <v>42.2325143260853</v>
      </c>
      <c r="K203" s="489" t="n">
        <v>48.6231584744596</v>
      </c>
      <c r="L203" s="489"/>
      <c r="M203" s="489"/>
      <c r="N203" s="489"/>
      <c r="O203" s="489"/>
      <c r="P203" s="489"/>
      <c r="Q203" s="489"/>
      <c r="R203" s="489"/>
      <c r="S203" s="489"/>
      <c r="T203" s="489"/>
      <c r="U203" s="489"/>
      <c r="V203" s="489"/>
      <c r="W203" s="489"/>
      <c r="X203" s="489"/>
      <c r="Y203" s="366" t="s">
        <v>692</v>
      </c>
      <c r="Z203" s="366" t="s">
        <v>676</v>
      </c>
      <c r="AA203" s="426"/>
      <c r="AB203" s="426"/>
      <c r="AC203" s="426"/>
      <c r="AD203" s="514"/>
    </row>
    <row r="204" customFormat="false" ht="16.2" hidden="true" customHeight="true" outlineLevel="0" collapsed="false">
      <c r="A204" s="483"/>
      <c r="B204" s="31"/>
      <c r="C204" s="31"/>
      <c r="D204" s="31" t="s">
        <v>117</v>
      </c>
      <c r="E204" s="31" t="s">
        <v>264</v>
      </c>
      <c r="F204" s="31" t="s">
        <v>473</v>
      </c>
      <c r="G204" s="478"/>
      <c r="H204" s="489" t="n">
        <v>27.653892375484</v>
      </c>
      <c r="I204" s="489" t="n">
        <v>27.6965708347766</v>
      </c>
      <c r="J204" s="489" t="n">
        <v>28.0909321389335</v>
      </c>
      <c r="K204" s="489" t="n">
        <v>29.6167751265365</v>
      </c>
      <c r="L204" s="489"/>
      <c r="M204" s="489"/>
      <c r="N204" s="489"/>
      <c r="O204" s="489"/>
      <c r="P204" s="489"/>
      <c r="Q204" s="489"/>
      <c r="R204" s="489"/>
      <c r="S204" s="489"/>
      <c r="T204" s="489"/>
      <c r="U204" s="489"/>
      <c r="V204" s="489"/>
      <c r="W204" s="489"/>
      <c r="X204" s="489"/>
      <c r="Y204" s="366" t="s">
        <v>693</v>
      </c>
      <c r="Z204" s="366" t="s">
        <v>675</v>
      </c>
      <c r="AA204" s="426"/>
      <c r="AB204" s="426"/>
      <c r="AC204" s="426"/>
      <c r="AD204" s="514"/>
    </row>
    <row r="205" customFormat="false" ht="16.2" hidden="true" customHeight="false" outlineLevel="0" collapsed="false">
      <c r="A205" s="483"/>
      <c r="B205" s="31"/>
      <c r="C205" s="31"/>
      <c r="D205" s="31"/>
      <c r="E205" s="31" t="s">
        <v>265</v>
      </c>
      <c r="F205" s="31" t="s">
        <v>473</v>
      </c>
      <c r="G205" s="478"/>
      <c r="H205" s="489" t="n">
        <v>12.5107164727495</v>
      </c>
      <c r="I205" s="489" t="n">
        <v>14.2469213766972</v>
      </c>
      <c r="J205" s="489" t="n">
        <v>15.0482769448151</v>
      </c>
      <c r="K205" s="489" t="n">
        <v>15.7923722979485</v>
      </c>
      <c r="L205" s="489"/>
      <c r="M205" s="489"/>
      <c r="N205" s="489"/>
      <c r="O205" s="489"/>
      <c r="P205" s="489"/>
      <c r="Q205" s="489"/>
      <c r="R205" s="489"/>
      <c r="S205" s="489"/>
      <c r="T205" s="489"/>
      <c r="U205" s="489"/>
      <c r="V205" s="489"/>
      <c r="W205" s="489"/>
      <c r="X205" s="489"/>
      <c r="Y205" s="366" t="s">
        <v>694</v>
      </c>
      <c r="Z205" s="366" t="s">
        <v>676</v>
      </c>
      <c r="AA205" s="426"/>
      <c r="AB205" s="426"/>
      <c r="AC205" s="426"/>
      <c r="AD205" s="514"/>
    </row>
    <row r="206" customFormat="false" ht="16.2" hidden="true" customHeight="true" outlineLevel="0" collapsed="false">
      <c r="A206" s="483"/>
      <c r="B206" s="31"/>
      <c r="C206" s="31"/>
      <c r="D206" s="31" t="s">
        <v>118</v>
      </c>
      <c r="E206" s="31" t="s">
        <v>264</v>
      </c>
      <c r="F206" s="31" t="s">
        <v>473</v>
      </c>
      <c r="G206" s="478"/>
      <c r="H206" s="489" t="n">
        <v>9.1801308585926</v>
      </c>
      <c r="I206" s="489" t="n">
        <v>9.69864911673017</v>
      </c>
      <c r="J206" s="489" t="n">
        <v>10.3524042930787</v>
      </c>
      <c r="K206" s="489" t="n">
        <v>9.32754880694143</v>
      </c>
      <c r="L206" s="489"/>
      <c r="M206" s="489"/>
      <c r="N206" s="489"/>
      <c r="O206" s="489"/>
      <c r="P206" s="489"/>
      <c r="Q206" s="489"/>
      <c r="R206" s="489"/>
      <c r="S206" s="489"/>
      <c r="T206" s="489"/>
      <c r="U206" s="489"/>
      <c r="V206" s="489"/>
      <c r="W206" s="489"/>
      <c r="X206" s="489"/>
      <c r="Y206" s="366" t="s">
        <v>695</v>
      </c>
      <c r="Z206" s="366" t="s">
        <v>675</v>
      </c>
      <c r="AA206" s="426"/>
      <c r="AB206" s="426"/>
      <c r="AC206" s="426"/>
      <c r="AD206" s="514"/>
    </row>
    <row r="207" customFormat="false" ht="16.2" hidden="true" customHeight="false" outlineLevel="0" collapsed="false">
      <c r="A207" s="483"/>
      <c r="B207" s="31"/>
      <c r="C207" s="31"/>
      <c r="D207" s="31"/>
      <c r="E207" s="31" t="s">
        <v>265</v>
      </c>
      <c r="F207" s="31" t="s">
        <v>473</v>
      </c>
      <c r="G207" s="478"/>
      <c r="H207" s="489" t="n">
        <v>3.38028169014084</v>
      </c>
      <c r="I207" s="489" t="n">
        <v>3.73223871171456</v>
      </c>
      <c r="J207" s="489" t="n">
        <v>3.65020802260774</v>
      </c>
      <c r="K207" s="489" t="n">
        <v>3.29065124604158</v>
      </c>
      <c r="L207" s="489"/>
      <c r="M207" s="489"/>
      <c r="N207" s="489"/>
      <c r="O207" s="489"/>
      <c r="P207" s="489"/>
      <c r="Q207" s="489"/>
      <c r="R207" s="489"/>
      <c r="S207" s="489"/>
      <c r="T207" s="489"/>
      <c r="U207" s="489"/>
      <c r="V207" s="489"/>
      <c r="W207" s="489"/>
      <c r="X207" s="489"/>
      <c r="Y207" s="366" t="s">
        <v>696</v>
      </c>
      <c r="Z207" s="366" t="s">
        <v>676</v>
      </c>
      <c r="AA207" s="426"/>
      <c r="AB207" s="426"/>
      <c r="AC207" s="426"/>
      <c r="AD207" s="514"/>
    </row>
    <row r="208" customFormat="false" ht="16.2" hidden="true" customHeight="true" outlineLevel="0" collapsed="false">
      <c r="A208" s="483"/>
      <c r="B208" s="31"/>
      <c r="C208" s="31"/>
      <c r="D208" s="31" t="s">
        <v>119</v>
      </c>
      <c r="E208" s="31" t="s">
        <v>264</v>
      </c>
      <c r="F208" s="31" t="s">
        <v>473</v>
      </c>
      <c r="G208" s="478"/>
      <c r="H208" s="489" t="n">
        <v>3.19802376819335</v>
      </c>
      <c r="I208" s="489" t="n">
        <v>3.19362660200901</v>
      </c>
      <c r="J208" s="489" t="n">
        <v>3.19445618186428</v>
      </c>
      <c r="K208" s="489" t="n">
        <v>2.57411424439624</v>
      </c>
      <c r="L208" s="489"/>
      <c r="M208" s="489"/>
      <c r="N208" s="489"/>
      <c r="O208" s="489"/>
      <c r="P208" s="489"/>
      <c r="Q208" s="489"/>
      <c r="R208" s="489"/>
      <c r="S208" s="489"/>
      <c r="T208" s="489"/>
      <c r="U208" s="489"/>
      <c r="V208" s="489"/>
      <c r="W208" s="489"/>
      <c r="X208" s="489"/>
      <c r="Y208" s="366" t="s">
        <v>697</v>
      </c>
      <c r="Z208" s="366" t="s">
        <v>675</v>
      </c>
      <c r="AA208" s="426"/>
      <c r="AB208" s="426"/>
      <c r="AC208" s="426"/>
      <c r="AD208" s="514"/>
    </row>
    <row r="209" customFormat="false" ht="16.2" hidden="true" customHeight="false" outlineLevel="0" collapsed="false">
      <c r="A209" s="483"/>
      <c r="B209" s="31"/>
      <c r="C209" s="31"/>
      <c r="D209" s="31"/>
      <c r="E209" s="31" t="s">
        <v>265</v>
      </c>
      <c r="F209" s="31" t="s">
        <v>473</v>
      </c>
      <c r="G209" s="478"/>
      <c r="H209" s="489" t="n">
        <v>1.16350275566442</v>
      </c>
      <c r="I209" s="489" t="n">
        <v>1.50931480896748</v>
      </c>
      <c r="J209" s="489" t="n">
        <v>1.13038700054949</v>
      </c>
      <c r="K209" s="489" t="n">
        <v>0.929368029739777</v>
      </c>
      <c r="L209" s="489"/>
      <c r="M209" s="489"/>
      <c r="N209" s="489"/>
      <c r="O209" s="489"/>
      <c r="P209" s="489"/>
      <c r="Q209" s="489"/>
      <c r="R209" s="489"/>
      <c r="S209" s="489"/>
      <c r="T209" s="489"/>
      <c r="U209" s="489"/>
      <c r="V209" s="489"/>
      <c r="W209" s="489"/>
      <c r="X209" s="489"/>
      <c r="Y209" s="366" t="s">
        <v>698</v>
      </c>
      <c r="Z209" s="366" t="s">
        <v>676</v>
      </c>
      <c r="AA209" s="426"/>
      <c r="AB209" s="426"/>
      <c r="AC209" s="426"/>
      <c r="AD209" s="514"/>
    </row>
    <row r="210" customFormat="false" ht="16.2" hidden="true" customHeight="true" outlineLevel="0" collapsed="false">
      <c r="A210" s="483"/>
      <c r="B210" s="31"/>
      <c r="C210" s="31"/>
      <c r="D210" s="31" t="s">
        <v>411</v>
      </c>
      <c r="E210" s="31" t="s">
        <v>264</v>
      </c>
      <c r="F210" s="31" t="s">
        <v>473</v>
      </c>
      <c r="G210" s="478"/>
      <c r="H210" s="489" t="n">
        <v>2.8374949926559</v>
      </c>
      <c r="I210" s="489" t="n">
        <v>3.20055420852096</v>
      </c>
      <c r="J210" s="489" t="n">
        <v>2.45077326121863</v>
      </c>
      <c r="K210" s="489" t="n">
        <v>1.67751265365148</v>
      </c>
      <c r="L210" s="489"/>
      <c r="M210" s="489"/>
      <c r="N210" s="489"/>
      <c r="O210" s="489"/>
      <c r="P210" s="489"/>
      <c r="Q210" s="489"/>
      <c r="R210" s="489"/>
      <c r="S210" s="489"/>
      <c r="T210" s="489"/>
      <c r="U210" s="489"/>
      <c r="V210" s="489"/>
      <c r="W210" s="489"/>
      <c r="X210" s="489"/>
      <c r="Y210" s="366" t="s">
        <v>699</v>
      </c>
      <c r="Z210" s="366" t="s">
        <v>675</v>
      </c>
      <c r="AA210" s="426"/>
      <c r="AB210" s="426"/>
      <c r="AC210" s="426"/>
      <c r="AD210" s="514"/>
    </row>
    <row r="211" customFormat="false" ht="16.2" hidden="true" customHeight="false" outlineLevel="0" collapsed="false">
      <c r="A211" s="483"/>
      <c r="B211" s="31"/>
      <c r="C211" s="31"/>
      <c r="D211" s="31"/>
      <c r="E211" s="31" t="s">
        <v>265</v>
      </c>
      <c r="F211" s="31" t="s">
        <v>473</v>
      </c>
      <c r="G211" s="478"/>
      <c r="H211" s="489" t="n">
        <v>1.12676056338028</v>
      </c>
      <c r="I211" s="489" t="n">
        <v>0.947268708556994</v>
      </c>
      <c r="J211" s="489" t="n">
        <v>0.863490069864197</v>
      </c>
      <c r="K211" s="489" t="n">
        <v>0.812336500068842</v>
      </c>
      <c r="L211" s="489"/>
      <c r="M211" s="489"/>
      <c r="N211" s="489"/>
      <c r="O211" s="489"/>
      <c r="P211" s="489"/>
      <c r="Q211" s="489"/>
      <c r="R211" s="489"/>
      <c r="S211" s="489"/>
      <c r="T211" s="489"/>
      <c r="U211" s="489"/>
      <c r="V211" s="489"/>
      <c r="W211" s="489"/>
      <c r="X211" s="489"/>
      <c r="Y211" s="366" t="s">
        <v>700</v>
      </c>
      <c r="Z211" s="366" t="s">
        <v>676</v>
      </c>
      <c r="AA211" s="426"/>
      <c r="AB211" s="426"/>
      <c r="AC211" s="426"/>
      <c r="AD211" s="514"/>
    </row>
    <row r="212" customFormat="false" ht="16.2" hidden="true" customHeight="true" outlineLevel="0" collapsed="false">
      <c r="A212" s="483" t="s">
        <v>12</v>
      </c>
      <c r="B212" s="31" t="s">
        <v>106</v>
      </c>
      <c r="C212" s="31"/>
      <c r="D212" s="31"/>
      <c r="E212" s="31" t="s">
        <v>264</v>
      </c>
      <c r="F212" s="31" t="s">
        <v>471</v>
      </c>
      <c r="G212" s="478"/>
      <c r="H212" s="488" t="s">
        <v>488</v>
      </c>
      <c r="I212" s="488" t="n">
        <v>73</v>
      </c>
      <c r="J212" s="488" t="n">
        <v>86</v>
      </c>
      <c r="K212" s="488" t="n">
        <v>116</v>
      </c>
      <c r="L212" s="488"/>
      <c r="M212" s="488"/>
      <c r="N212" s="488"/>
      <c r="O212" s="488"/>
      <c r="P212" s="488"/>
      <c r="Q212" s="488"/>
      <c r="R212" s="488"/>
      <c r="S212" s="488"/>
      <c r="T212" s="488"/>
      <c r="U212" s="488"/>
      <c r="V212" s="488"/>
      <c r="W212" s="488"/>
      <c r="X212" s="518"/>
      <c r="Y212" s="366" t="s">
        <v>701</v>
      </c>
      <c r="Z212" s="366"/>
      <c r="AA212" s="426" t="s">
        <v>1404</v>
      </c>
      <c r="AB212" s="426" t="s">
        <v>1404</v>
      </c>
      <c r="AC212" s="426"/>
      <c r="AD212" s="486"/>
    </row>
    <row r="213" customFormat="false" ht="16.2" hidden="true" customHeight="true" outlineLevel="0" collapsed="false">
      <c r="A213" s="483"/>
      <c r="B213" s="31"/>
      <c r="C213" s="31"/>
      <c r="D213" s="31"/>
      <c r="E213" s="31" t="s">
        <v>265</v>
      </c>
      <c r="F213" s="31" t="s">
        <v>471</v>
      </c>
      <c r="G213" s="478"/>
      <c r="H213" s="488" t="s">
        <v>488</v>
      </c>
      <c r="I213" s="488" t="n">
        <v>1271</v>
      </c>
      <c r="J213" s="488" t="n">
        <v>1075</v>
      </c>
      <c r="K213" s="488" t="n">
        <v>1051</v>
      </c>
      <c r="L213" s="488"/>
      <c r="M213" s="488"/>
      <c r="N213" s="488"/>
      <c r="O213" s="488"/>
      <c r="P213" s="488"/>
      <c r="Q213" s="488"/>
      <c r="R213" s="488"/>
      <c r="S213" s="488"/>
      <c r="T213" s="488"/>
      <c r="U213" s="488"/>
      <c r="V213" s="488"/>
      <c r="W213" s="488"/>
      <c r="X213" s="519"/>
      <c r="Y213" s="366" t="s">
        <v>702</v>
      </c>
      <c r="Z213" s="366"/>
      <c r="AA213" s="426"/>
      <c r="AB213" s="426"/>
      <c r="AC213" s="426"/>
      <c r="AD213" s="486"/>
    </row>
    <row r="214" customFormat="false" ht="16.2" hidden="true" customHeight="true" outlineLevel="0" collapsed="false">
      <c r="A214" s="483"/>
      <c r="B214" s="31" t="s">
        <v>107</v>
      </c>
      <c r="C214" s="31"/>
      <c r="D214" s="31"/>
      <c r="E214" s="31" t="s">
        <v>264</v>
      </c>
      <c r="F214" s="31" t="s">
        <v>471</v>
      </c>
      <c r="G214" s="478"/>
      <c r="H214" s="488" t="n">
        <v>6825</v>
      </c>
      <c r="I214" s="488" t="n">
        <v>7334</v>
      </c>
      <c r="J214" s="488" t="n">
        <v>7002</v>
      </c>
      <c r="K214" s="488" t="n">
        <v>7032</v>
      </c>
      <c r="L214" s="488"/>
      <c r="M214" s="488"/>
      <c r="N214" s="488"/>
      <c r="O214" s="488"/>
      <c r="P214" s="488"/>
      <c r="Q214" s="488"/>
      <c r="R214" s="488"/>
      <c r="S214" s="488"/>
      <c r="T214" s="488"/>
      <c r="U214" s="488"/>
      <c r="V214" s="488"/>
      <c r="W214" s="488"/>
      <c r="X214" s="520"/>
      <c r="Y214" s="366" t="s">
        <v>703</v>
      </c>
      <c r="Z214" s="366"/>
      <c r="AA214" s="426"/>
      <c r="AB214" s="426"/>
      <c r="AC214" s="426"/>
      <c r="AD214" s="486"/>
    </row>
    <row r="215" customFormat="false" ht="16.2" hidden="true" customHeight="true" outlineLevel="0" collapsed="false">
      <c r="A215" s="483"/>
      <c r="B215" s="31"/>
      <c r="C215" s="31"/>
      <c r="D215" s="31"/>
      <c r="E215" s="31" t="s">
        <v>265</v>
      </c>
      <c r="F215" s="31" t="s">
        <v>471</v>
      </c>
      <c r="G215" s="478"/>
      <c r="H215" s="488" t="n">
        <v>6825</v>
      </c>
      <c r="I215" s="488" t="n">
        <v>7334</v>
      </c>
      <c r="J215" s="488" t="n">
        <v>7002</v>
      </c>
      <c r="K215" s="488" t="n">
        <v>7032</v>
      </c>
      <c r="L215" s="488"/>
      <c r="M215" s="488"/>
      <c r="N215" s="488"/>
      <c r="O215" s="488"/>
      <c r="P215" s="488"/>
      <c r="Q215" s="488"/>
      <c r="R215" s="488"/>
      <c r="S215" s="488"/>
      <c r="T215" s="488"/>
      <c r="U215" s="488"/>
      <c r="V215" s="488"/>
      <c r="W215" s="488"/>
      <c r="X215" s="520"/>
      <c r="Y215" s="366" t="s">
        <v>703</v>
      </c>
      <c r="Z215" s="366"/>
      <c r="AA215" s="426"/>
      <c r="AB215" s="426"/>
      <c r="AC215" s="426"/>
      <c r="AD215" s="486"/>
    </row>
    <row r="216" customFormat="false" ht="16.2" hidden="true" customHeight="true" outlineLevel="0" collapsed="false">
      <c r="A216" s="483"/>
      <c r="B216" s="31" t="s">
        <v>108</v>
      </c>
      <c r="C216" s="31"/>
      <c r="D216" s="31"/>
      <c r="E216" s="31" t="s">
        <v>264</v>
      </c>
      <c r="F216" s="31" t="s">
        <v>476</v>
      </c>
      <c r="G216" s="478"/>
      <c r="H216" s="489" t="n">
        <v>12.4964067108908</v>
      </c>
      <c r="I216" s="489" t="n">
        <v>13.4283731600987</v>
      </c>
      <c r="J216" s="489" t="n">
        <v>12.743768712064</v>
      </c>
      <c r="K216" s="489" t="n">
        <v>12.7459421248675</v>
      </c>
      <c r="L216" s="489"/>
      <c r="M216" s="489"/>
      <c r="N216" s="489"/>
      <c r="O216" s="489"/>
      <c r="P216" s="489"/>
      <c r="Q216" s="489"/>
      <c r="R216" s="489"/>
      <c r="S216" s="489"/>
      <c r="T216" s="489"/>
      <c r="U216" s="489"/>
      <c r="V216" s="489"/>
      <c r="W216" s="489"/>
      <c r="X216" s="520"/>
      <c r="Y216" s="366" t="s">
        <v>703</v>
      </c>
      <c r="Z216" s="366" t="s">
        <v>1319</v>
      </c>
      <c r="AA216" s="426"/>
      <c r="AB216" s="426"/>
      <c r="AC216" s="426"/>
      <c r="AD216" s="486"/>
    </row>
    <row r="217" customFormat="false" ht="16.2" hidden="true" customHeight="false" outlineLevel="0" collapsed="false">
      <c r="A217" s="483"/>
      <c r="B217" s="31"/>
      <c r="C217" s="31"/>
      <c r="D217" s="31"/>
      <c r="E217" s="31" t="s">
        <v>265</v>
      </c>
      <c r="F217" s="31" t="s">
        <v>476</v>
      </c>
      <c r="G217" s="478"/>
      <c r="H217" s="489" t="n">
        <v>12.4369723398091</v>
      </c>
      <c r="I217" s="489" t="n">
        <v>13.3645062476424</v>
      </c>
      <c r="J217" s="489" t="n">
        <v>12.7134108145698</v>
      </c>
      <c r="K217" s="489" t="n">
        <v>0</v>
      </c>
      <c r="L217" s="489"/>
      <c r="M217" s="489"/>
      <c r="N217" s="489"/>
      <c r="O217" s="489"/>
      <c r="P217" s="489"/>
      <c r="Q217" s="489"/>
      <c r="R217" s="489"/>
      <c r="S217" s="489"/>
      <c r="T217" s="489"/>
      <c r="U217" s="489"/>
      <c r="V217" s="489"/>
      <c r="W217" s="489"/>
      <c r="X217" s="520"/>
      <c r="Y217" s="366" t="s">
        <v>703</v>
      </c>
      <c r="Z217" s="366" t="s">
        <v>1320</v>
      </c>
      <c r="AA217" s="426"/>
      <c r="AB217" s="426"/>
      <c r="AC217" s="426"/>
      <c r="AD217" s="486"/>
    </row>
    <row r="218" customFormat="false" ht="16.2" hidden="true" customHeight="true" outlineLevel="0" collapsed="false">
      <c r="A218" s="483"/>
      <c r="B218" s="521" t="s">
        <v>1445</v>
      </c>
      <c r="C218" s="521"/>
      <c r="D218" s="521"/>
      <c r="E218" s="31" t="s">
        <v>460</v>
      </c>
      <c r="F218" s="31" t="s">
        <v>471</v>
      </c>
      <c r="G218" s="478"/>
      <c r="H218" s="488" t="n">
        <v>3801</v>
      </c>
      <c r="I218" s="488" t="n">
        <v>4101</v>
      </c>
      <c r="J218" s="488" t="n">
        <v>3957</v>
      </c>
      <c r="K218" s="488" t="n">
        <v>3825</v>
      </c>
      <c r="L218" s="488"/>
      <c r="M218" s="488"/>
      <c r="N218" s="488"/>
      <c r="O218" s="488"/>
      <c r="P218" s="488"/>
      <c r="Q218" s="488"/>
      <c r="R218" s="488"/>
      <c r="S218" s="488"/>
      <c r="T218" s="488"/>
      <c r="U218" s="488"/>
      <c r="V218" s="488"/>
      <c r="W218" s="488"/>
      <c r="X218" s="520"/>
      <c r="Y218" s="366" t="s">
        <v>704</v>
      </c>
      <c r="Z218" s="366"/>
      <c r="AA218" s="426"/>
      <c r="AB218" s="426"/>
      <c r="AC218" s="426"/>
      <c r="AD218" s="486"/>
    </row>
    <row r="219" customFormat="false" ht="16.2" hidden="true" customHeight="true" outlineLevel="0" collapsed="false">
      <c r="A219" s="483"/>
      <c r="B219" s="521"/>
      <c r="C219" s="521"/>
      <c r="D219" s="521"/>
      <c r="E219" s="31" t="s">
        <v>461</v>
      </c>
      <c r="F219" s="31" t="s">
        <v>471</v>
      </c>
      <c r="G219" s="478"/>
      <c r="H219" s="488" t="n">
        <v>2913</v>
      </c>
      <c r="I219" s="488" t="n">
        <v>3104</v>
      </c>
      <c r="J219" s="488" t="n">
        <v>2800</v>
      </c>
      <c r="K219" s="488" t="n">
        <v>3176</v>
      </c>
      <c r="L219" s="488"/>
      <c r="M219" s="488"/>
      <c r="N219" s="488"/>
      <c r="O219" s="488"/>
      <c r="P219" s="488"/>
      <c r="Q219" s="488"/>
      <c r="R219" s="488"/>
      <c r="S219" s="488"/>
      <c r="T219" s="488"/>
      <c r="U219" s="488"/>
      <c r="V219" s="488"/>
      <c r="W219" s="488"/>
      <c r="X219" s="520"/>
      <c r="Y219" s="366" t="s">
        <v>705</v>
      </c>
      <c r="Z219" s="366"/>
      <c r="AA219" s="426"/>
      <c r="AB219" s="426"/>
      <c r="AC219" s="426"/>
      <c r="AD219" s="486"/>
    </row>
    <row r="220" customFormat="false" ht="16.2" hidden="true" customHeight="true" outlineLevel="0" collapsed="false">
      <c r="A220" s="483"/>
      <c r="B220" s="521"/>
      <c r="C220" s="521"/>
      <c r="D220" s="521"/>
      <c r="E220" s="31" t="s">
        <v>1446</v>
      </c>
      <c r="F220" s="31" t="s">
        <v>471</v>
      </c>
      <c r="G220" s="478"/>
      <c r="H220" s="488" t="n">
        <v>988</v>
      </c>
      <c r="I220" s="488" t="n">
        <v>971</v>
      </c>
      <c r="J220" s="488" t="n">
        <v>854</v>
      </c>
      <c r="K220" s="488" t="n">
        <v>918</v>
      </c>
      <c r="L220" s="488"/>
      <c r="M220" s="488"/>
      <c r="N220" s="488"/>
      <c r="O220" s="488"/>
      <c r="P220" s="488"/>
      <c r="Q220" s="488"/>
      <c r="R220" s="488"/>
      <c r="S220" s="488"/>
      <c r="T220" s="488"/>
      <c r="U220" s="488"/>
      <c r="V220" s="488"/>
      <c r="W220" s="488"/>
      <c r="X220" s="520"/>
      <c r="Y220" s="366" t="s">
        <v>706</v>
      </c>
      <c r="Z220" s="366"/>
      <c r="AA220" s="426"/>
      <c r="AB220" s="426"/>
      <c r="AC220" s="426"/>
      <c r="AD220" s="486"/>
    </row>
    <row r="221" customFormat="false" ht="16.2" hidden="true" customHeight="true" outlineLevel="0" collapsed="false">
      <c r="A221" s="483"/>
      <c r="B221" s="521"/>
      <c r="C221" s="521"/>
      <c r="D221" s="521"/>
      <c r="E221" s="31" t="s">
        <v>283</v>
      </c>
      <c r="F221" s="31" t="s">
        <v>471</v>
      </c>
      <c r="G221" s="478"/>
      <c r="H221" s="488" t="n">
        <v>22</v>
      </c>
      <c r="I221" s="488" t="n">
        <v>33</v>
      </c>
      <c r="J221" s="488" t="n">
        <v>24</v>
      </c>
      <c r="K221" s="488" t="n">
        <v>9</v>
      </c>
      <c r="L221" s="488"/>
      <c r="M221" s="488"/>
      <c r="N221" s="488"/>
      <c r="O221" s="488"/>
      <c r="P221" s="522"/>
      <c r="Q221" s="522"/>
      <c r="R221" s="522"/>
      <c r="S221" s="522"/>
      <c r="T221" s="522"/>
      <c r="U221" s="522"/>
      <c r="V221" s="522"/>
      <c r="W221" s="522"/>
      <c r="X221" s="520"/>
      <c r="Y221" s="366" t="s">
        <v>707</v>
      </c>
      <c r="Z221" s="366"/>
      <c r="AA221" s="426"/>
      <c r="AB221" s="426"/>
      <c r="AC221" s="426"/>
      <c r="AD221" s="486"/>
    </row>
    <row r="222" customFormat="false" ht="16.2" hidden="true" customHeight="true" outlineLevel="0" collapsed="false">
      <c r="A222" s="483"/>
      <c r="B222" s="521" t="s">
        <v>1445</v>
      </c>
      <c r="C222" s="521"/>
      <c r="D222" s="521"/>
      <c r="E222" s="31" t="s">
        <v>460</v>
      </c>
      <c r="F222" s="31" t="s">
        <v>473</v>
      </c>
      <c r="G222" s="478"/>
      <c r="H222" s="489" t="n">
        <v>49.2102537545313</v>
      </c>
      <c r="I222" s="489" t="n">
        <v>49.9573638689244</v>
      </c>
      <c r="J222" s="489" t="n">
        <v>51.8271119842829</v>
      </c>
      <c r="K222" s="489" t="n">
        <v>48.2467204843592</v>
      </c>
      <c r="L222" s="489"/>
      <c r="M222" s="489"/>
      <c r="N222" s="489"/>
      <c r="O222" s="489"/>
      <c r="P222" s="489"/>
      <c r="Q222" s="489"/>
      <c r="R222" s="489"/>
      <c r="S222" s="489"/>
      <c r="T222" s="489"/>
      <c r="U222" s="489"/>
      <c r="V222" s="489"/>
      <c r="W222" s="489"/>
      <c r="X222" s="520"/>
      <c r="Y222" s="366" t="s">
        <v>708</v>
      </c>
      <c r="Z222" s="366" t="s">
        <v>1321</v>
      </c>
      <c r="AA222" s="426"/>
      <c r="AB222" s="426"/>
      <c r="AC222" s="426"/>
      <c r="AD222" s="486"/>
    </row>
    <row r="223" customFormat="false" ht="16.2" hidden="true" customHeight="false" outlineLevel="0" collapsed="false">
      <c r="A223" s="483"/>
      <c r="B223" s="521"/>
      <c r="C223" s="521"/>
      <c r="D223" s="521"/>
      <c r="E223" s="31" t="s">
        <v>461</v>
      </c>
      <c r="F223" s="31" t="s">
        <v>473</v>
      </c>
      <c r="G223" s="478"/>
      <c r="H223" s="489" t="n">
        <v>37.7136198860694</v>
      </c>
      <c r="I223" s="489" t="n">
        <v>37.8121573882324</v>
      </c>
      <c r="J223" s="489" t="n">
        <v>36.6732154551408</v>
      </c>
      <c r="K223" s="489" t="n">
        <v>40.0605449041372</v>
      </c>
      <c r="L223" s="489"/>
      <c r="M223" s="489"/>
      <c r="N223" s="489"/>
      <c r="O223" s="489"/>
      <c r="P223" s="489"/>
      <c r="Q223" s="489"/>
      <c r="R223" s="489"/>
      <c r="S223" s="489"/>
      <c r="T223" s="489"/>
      <c r="U223" s="489"/>
      <c r="V223" s="489"/>
      <c r="W223" s="489"/>
      <c r="X223" s="520"/>
      <c r="Y223" s="366" t="s">
        <v>709</v>
      </c>
      <c r="Z223" s="366" t="s">
        <v>1321</v>
      </c>
      <c r="AA223" s="426"/>
      <c r="AB223" s="426"/>
      <c r="AC223" s="426"/>
      <c r="AD223" s="486"/>
    </row>
    <row r="224" customFormat="false" ht="21.6" hidden="true" customHeight="false" outlineLevel="0" collapsed="false">
      <c r="A224" s="483"/>
      <c r="B224" s="521"/>
      <c r="C224" s="521"/>
      <c r="D224" s="521"/>
      <c r="E224" s="31" t="s">
        <v>1446</v>
      </c>
      <c r="F224" s="31" t="s">
        <v>473</v>
      </c>
      <c r="G224" s="478"/>
      <c r="H224" s="489" t="n">
        <v>12.7912998446401</v>
      </c>
      <c r="I224" s="489" t="n">
        <v>11.8284809355585</v>
      </c>
      <c r="J224" s="489" t="n">
        <v>11.1853307138179</v>
      </c>
      <c r="K224" s="489" t="n">
        <v>11.5792129162462</v>
      </c>
      <c r="L224" s="489"/>
      <c r="M224" s="489"/>
      <c r="N224" s="489"/>
      <c r="O224" s="489"/>
      <c r="P224" s="489"/>
      <c r="Q224" s="489"/>
      <c r="R224" s="489"/>
      <c r="S224" s="489"/>
      <c r="T224" s="489"/>
      <c r="U224" s="489"/>
      <c r="V224" s="489"/>
      <c r="W224" s="489"/>
      <c r="X224" s="520"/>
      <c r="Y224" s="366" t="s">
        <v>710</v>
      </c>
      <c r="Z224" s="366" t="s">
        <v>1321</v>
      </c>
      <c r="AA224" s="426"/>
      <c r="AB224" s="426"/>
      <c r="AC224" s="426"/>
      <c r="AD224" s="486"/>
    </row>
    <row r="225" customFormat="false" ht="16.2" hidden="true" customHeight="false" outlineLevel="0" collapsed="false">
      <c r="A225" s="483"/>
      <c r="B225" s="521"/>
      <c r="C225" s="521"/>
      <c r="D225" s="521"/>
      <c r="E225" s="31" t="s">
        <v>283</v>
      </c>
      <c r="F225" s="31" t="s">
        <v>473</v>
      </c>
      <c r="G225" s="478"/>
      <c r="H225" s="489" t="n">
        <v>0.284826514759192</v>
      </c>
      <c r="I225" s="489" t="n">
        <v>0.401997807284688</v>
      </c>
      <c r="J225" s="489" t="n">
        <v>0.31434184675835</v>
      </c>
      <c r="K225" s="489" t="n">
        <v>0.113521695257316</v>
      </c>
      <c r="L225" s="489"/>
      <c r="M225" s="489"/>
      <c r="N225" s="489"/>
      <c r="O225" s="489"/>
      <c r="P225" s="522"/>
      <c r="Q225" s="522"/>
      <c r="R225" s="522"/>
      <c r="S225" s="522"/>
      <c r="T225" s="522"/>
      <c r="U225" s="522"/>
      <c r="V225" s="522"/>
      <c r="W225" s="522"/>
      <c r="X225" s="520"/>
      <c r="Y225" s="366" t="s">
        <v>711</v>
      </c>
      <c r="Z225" s="366" t="s">
        <v>1321</v>
      </c>
      <c r="AA225" s="426"/>
      <c r="AB225" s="426"/>
      <c r="AC225" s="426"/>
      <c r="AD225" s="486"/>
    </row>
    <row r="226" customFormat="false" ht="16.2" hidden="true" customHeight="true" outlineLevel="0" collapsed="false">
      <c r="A226" s="483" t="s">
        <v>13</v>
      </c>
      <c r="B226" s="31" t="s">
        <v>110</v>
      </c>
      <c r="C226" s="31"/>
      <c r="D226" s="31"/>
      <c r="E226" s="31" t="s">
        <v>264</v>
      </c>
      <c r="F226" s="31" t="s">
        <v>476</v>
      </c>
      <c r="G226" s="478"/>
      <c r="H226" s="489" t="n">
        <v>34.15</v>
      </c>
      <c r="I226" s="489" t="n">
        <v>30.5</v>
      </c>
      <c r="J226" s="489" t="n">
        <v>29.3</v>
      </c>
      <c r="K226" s="489" t="n">
        <v>27.5</v>
      </c>
      <c r="L226" s="489"/>
      <c r="M226" s="489"/>
      <c r="N226" s="489"/>
      <c r="O226" s="489"/>
      <c r="P226" s="489"/>
      <c r="Q226" s="489"/>
      <c r="R226" s="489"/>
      <c r="S226" s="489"/>
      <c r="T226" s="489"/>
      <c r="U226" s="489"/>
      <c r="V226" s="489"/>
      <c r="W226" s="489"/>
      <c r="X226" s="487"/>
      <c r="Y226" s="366" t="s">
        <v>712</v>
      </c>
      <c r="Z226" s="366" t="s">
        <v>1322</v>
      </c>
      <c r="AA226" s="426" t="s">
        <v>1404</v>
      </c>
      <c r="AB226" s="426" t="s">
        <v>1404</v>
      </c>
      <c r="AC226" s="426"/>
      <c r="AD226" s="486"/>
    </row>
    <row r="227" customFormat="false" ht="16.2" hidden="true" customHeight="false" outlineLevel="0" collapsed="false">
      <c r="A227" s="483"/>
      <c r="B227" s="31"/>
      <c r="C227" s="31"/>
      <c r="D227" s="31"/>
      <c r="E227" s="31" t="s">
        <v>265</v>
      </c>
      <c r="F227" s="31" t="s">
        <v>476</v>
      </c>
      <c r="G227" s="478"/>
      <c r="H227" s="489" t="n">
        <v>38.6</v>
      </c>
      <c r="I227" s="489" t="n">
        <v>34.85</v>
      </c>
      <c r="J227" s="489" t="n">
        <v>33.85</v>
      </c>
      <c r="K227" s="489" t="n">
        <v>32.05</v>
      </c>
      <c r="L227" s="489"/>
      <c r="M227" s="489"/>
      <c r="N227" s="489"/>
      <c r="O227" s="489"/>
      <c r="P227" s="489"/>
      <c r="Q227" s="489"/>
      <c r="R227" s="489"/>
      <c r="S227" s="489"/>
      <c r="T227" s="489"/>
      <c r="U227" s="489"/>
      <c r="V227" s="489"/>
      <c r="W227" s="489"/>
      <c r="X227" s="487"/>
      <c r="Y227" s="366" t="s">
        <v>712</v>
      </c>
      <c r="Z227" s="366" t="s">
        <v>1323</v>
      </c>
      <c r="AA227" s="426"/>
      <c r="AB227" s="426"/>
      <c r="AC227" s="426"/>
      <c r="AD227" s="486"/>
    </row>
    <row r="228" customFormat="false" ht="16.2" hidden="true" customHeight="true" outlineLevel="0" collapsed="false">
      <c r="A228" s="483"/>
      <c r="B228" s="31" t="s">
        <v>111</v>
      </c>
      <c r="C228" s="31"/>
      <c r="D228" s="31"/>
      <c r="E228" s="31" t="s">
        <v>264</v>
      </c>
      <c r="F228" s="31" t="s">
        <v>476</v>
      </c>
      <c r="G228" s="478"/>
      <c r="H228" s="489" t="n">
        <v>1361.75</v>
      </c>
      <c r="I228" s="489" t="n">
        <v>1229.5</v>
      </c>
      <c r="J228" s="489" t="n">
        <v>1194.5</v>
      </c>
      <c r="K228" s="489" t="n">
        <v>1130.25</v>
      </c>
      <c r="L228" s="489"/>
      <c r="M228" s="489"/>
      <c r="N228" s="489"/>
      <c r="O228" s="489"/>
      <c r="P228" s="489"/>
      <c r="Q228" s="489"/>
      <c r="R228" s="489"/>
      <c r="S228" s="489"/>
      <c r="T228" s="489"/>
      <c r="U228" s="489"/>
      <c r="V228" s="489"/>
      <c r="W228" s="489"/>
      <c r="X228" s="487"/>
      <c r="Y228" s="366" t="s">
        <v>713</v>
      </c>
      <c r="Z228" s="366"/>
      <c r="AA228" s="426"/>
      <c r="AB228" s="426"/>
      <c r="AC228" s="426"/>
      <c r="AD228" s="486"/>
    </row>
    <row r="229" customFormat="false" ht="16.2" hidden="true" customHeight="true" outlineLevel="0" collapsed="false">
      <c r="A229" s="483"/>
      <c r="B229" s="31"/>
      <c r="C229" s="31"/>
      <c r="D229" s="31"/>
      <c r="E229" s="31" t="s">
        <v>265</v>
      </c>
      <c r="F229" s="31" t="s">
        <v>476</v>
      </c>
      <c r="G229" s="478"/>
      <c r="H229" s="489" t="n">
        <v>1314.75</v>
      </c>
      <c r="I229" s="489" t="n">
        <v>1188</v>
      </c>
      <c r="J229" s="489" t="n">
        <v>1153.5</v>
      </c>
      <c r="K229" s="489" t="n">
        <v>1091.25</v>
      </c>
      <c r="L229" s="489"/>
      <c r="M229" s="489"/>
      <c r="N229" s="489"/>
      <c r="O229" s="489"/>
      <c r="P229" s="489"/>
      <c r="Q229" s="489"/>
      <c r="R229" s="489"/>
      <c r="S229" s="489"/>
      <c r="T229" s="489"/>
      <c r="U229" s="489"/>
      <c r="V229" s="489"/>
      <c r="W229" s="489"/>
      <c r="X229" s="487"/>
      <c r="Y229" s="366" t="s">
        <v>714</v>
      </c>
      <c r="Z229" s="366"/>
      <c r="AA229" s="426"/>
      <c r="AB229" s="426"/>
      <c r="AC229" s="426"/>
      <c r="AD229" s="486"/>
    </row>
    <row r="230" customFormat="false" ht="16.2" hidden="true" customHeight="true" outlineLevel="0" collapsed="false">
      <c r="A230" s="483"/>
      <c r="B230" s="31" t="s">
        <v>112</v>
      </c>
      <c r="C230" s="31"/>
      <c r="D230" s="31"/>
      <c r="E230" s="31"/>
      <c r="F230" s="31" t="s">
        <v>476</v>
      </c>
      <c r="G230" s="478"/>
      <c r="H230" s="489" t="s">
        <v>488</v>
      </c>
      <c r="I230" s="489" t="s">
        <v>488</v>
      </c>
      <c r="J230" s="489" t="n">
        <v>59</v>
      </c>
      <c r="K230" s="489" t="n">
        <v>57</v>
      </c>
      <c r="L230" s="489"/>
      <c r="M230" s="489"/>
      <c r="N230" s="489"/>
      <c r="O230" s="489"/>
      <c r="P230" s="489"/>
      <c r="Q230" s="489"/>
      <c r="R230" s="489"/>
      <c r="S230" s="489"/>
      <c r="T230" s="489"/>
      <c r="U230" s="489"/>
      <c r="V230" s="489"/>
      <c r="W230" s="489"/>
      <c r="X230" s="487"/>
      <c r="Y230" s="366" t="s">
        <v>712</v>
      </c>
      <c r="Z230" s="366" t="s">
        <v>1324</v>
      </c>
      <c r="AA230" s="426"/>
      <c r="AB230" s="426"/>
      <c r="AC230" s="426"/>
      <c r="AD230" s="486"/>
    </row>
    <row r="231" customFormat="false" ht="16.2" hidden="true" customHeight="true" outlineLevel="0" collapsed="false">
      <c r="A231" s="483"/>
      <c r="B231" s="31" t="s">
        <v>113</v>
      </c>
      <c r="C231" s="31"/>
      <c r="D231" s="31"/>
      <c r="E231" s="31"/>
      <c r="F231" s="31" t="s">
        <v>477</v>
      </c>
      <c r="G231" s="478"/>
      <c r="H231" s="489" t="n">
        <v>95.4329177230577</v>
      </c>
      <c r="I231" s="489" t="n">
        <v>96.6592256177354</v>
      </c>
      <c r="J231" s="489" t="n">
        <v>98.0014360938248</v>
      </c>
      <c r="K231" s="489" t="n">
        <v>97.2306540812508</v>
      </c>
      <c r="L231" s="489"/>
      <c r="M231" s="489"/>
      <c r="N231" s="489"/>
      <c r="O231" s="489"/>
      <c r="P231" s="489"/>
      <c r="Q231" s="489"/>
      <c r="R231" s="489"/>
      <c r="S231" s="489"/>
      <c r="T231" s="489"/>
      <c r="U231" s="489"/>
      <c r="V231" s="489"/>
      <c r="W231" s="489"/>
      <c r="X231" s="487"/>
      <c r="Y231" s="366" t="s">
        <v>715</v>
      </c>
      <c r="Z231" s="366" t="s">
        <v>1325</v>
      </c>
      <c r="AA231" s="426"/>
      <c r="AB231" s="426"/>
      <c r="AC231" s="426"/>
      <c r="AD231" s="486"/>
    </row>
    <row r="232" customFormat="false" ht="16.2" hidden="true" customHeight="true" outlineLevel="0" collapsed="false">
      <c r="A232" s="483" t="s">
        <v>14</v>
      </c>
      <c r="B232" s="31" t="s">
        <v>114</v>
      </c>
      <c r="C232" s="31"/>
      <c r="D232" s="31" t="s">
        <v>264</v>
      </c>
      <c r="E232" s="31"/>
      <c r="F232" s="31" t="s">
        <v>476</v>
      </c>
      <c r="G232" s="478"/>
      <c r="H232" s="492" t="n">
        <v>2.05</v>
      </c>
      <c r="I232" s="492" t="n">
        <v>1.25</v>
      </c>
      <c r="J232" s="492" t="n">
        <v>0.95</v>
      </c>
      <c r="K232" s="492" t="n">
        <v>0.7</v>
      </c>
      <c r="L232" s="492"/>
      <c r="M232" s="492"/>
      <c r="N232" s="492"/>
      <c r="O232" s="492"/>
      <c r="P232" s="492"/>
      <c r="Q232" s="492"/>
      <c r="R232" s="492"/>
      <c r="S232" s="492"/>
      <c r="T232" s="492"/>
      <c r="U232" s="492"/>
      <c r="V232" s="492"/>
      <c r="W232" s="492"/>
      <c r="X232" s="509"/>
      <c r="Y232" s="366" t="s">
        <v>716</v>
      </c>
      <c r="Z232" s="366" t="s">
        <v>1326</v>
      </c>
      <c r="AA232" s="426" t="s">
        <v>1404</v>
      </c>
      <c r="AB232" s="426" t="s">
        <v>1404</v>
      </c>
      <c r="AC232" s="426"/>
      <c r="AD232" s="523"/>
    </row>
    <row r="233" customFormat="false" ht="16.2" hidden="true" customHeight="true" outlineLevel="0" collapsed="false">
      <c r="A233" s="483"/>
      <c r="B233" s="31"/>
      <c r="C233" s="31"/>
      <c r="D233" s="31" t="s">
        <v>265</v>
      </c>
      <c r="E233" s="31"/>
      <c r="F233" s="31" t="s">
        <v>476</v>
      </c>
      <c r="G233" s="478"/>
      <c r="H233" s="492" t="n">
        <v>10.3</v>
      </c>
      <c r="I233" s="492" t="n">
        <v>8.25</v>
      </c>
      <c r="J233" s="492" t="n">
        <v>7.4</v>
      </c>
      <c r="K233" s="492" t="n">
        <v>6.75</v>
      </c>
      <c r="L233" s="492"/>
      <c r="M233" s="492"/>
      <c r="N233" s="492"/>
      <c r="O233" s="492"/>
      <c r="P233" s="492"/>
      <c r="Q233" s="492"/>
      <c r="R233" s="492"/>
      <c r="S233" s="492"/>
      <c r="T233" s="492"/>
      <c r="U233" s="492"/>
      <c r="V233" s="492"/>
      <c r="W233" s="492"/>
      <c r="X233" s="509"/>
      <c r="Y233" s="366" t="s">
        <v>717</v>
      </c>
      <c r="Z233" s="366" t="s">
        <v>1327</v>
      </c>
      <c r="AA233" s="426"/>
      <c r="AB233" s="426"/>
      <c r="AC233" s="426"/>
      <c r="AD233" s="523"/>
    </row>
    <row r="234" customFormat="false" ht="16.2" hidden="true" customHeight="true" outlineLevel="0" collapsed="false">
      <c r="A234" s="483"/>
      <c r="B234" s="31" t="s">
        <v>115</v>
      </c>
      <c r="C234" s="31"/>
      <c r="D234" s="31" t="s">
        <v>264</v>
      </c>
      <c r="E234" s="31"/>
      <c r="F234" s="31" t="s">
        <v>476</v>
      </c>
      <c r="G234" s="478"/>
      <c r="H234" s="492" t="n">
        <v>16.8</v>
      </c>
      <c r="I234" s="492" t="n">
        <v>14.05</v>
      </c>
      <c r="J234" s="492" t="n">
        <v>12.95</v>
      </c>
      <c r="K234" s="492" t="n">
        <v>11.65</v>
      </c>
      <c r="L234" s="492"/>
      <c r="M234" s="492"/>
      <c r="N234" s="492"/>
      <c r="O234" s="492"/>
      <c r="P234" s="492"/>
      <c r="Q234" s="492"/>
      <c r="R234" s="492"/>
      <c r="S234" s="492"/>
      <c r="T234" s="492"/>
      <c r="U234" s="492"/>
      <c r="V234" s="492"/>
      <c r="W234" s="492"/>
      <c r="X234" s="509"/>
      <c r="Y234" s="366" t="s">
        <v>718</v>
      </c>
      <c r="Z234" s="366" t="s">
        <v>1328</v>
      </c>
      <c r="AA234" s="426"/>
      <c r="AB234" s="426"/>
      <c r="AC234" s="426"/>
      <c r="AD234" s="523"/>
    </row>
    <row r="235" customFormat="false" ht="16.2" hidden="true" customHeight="true" outlineLevel="0" collapsed="false">
      <c r="A235" s="483"/>
      <c r="B235" s="31"/>
      <c r="C235" s="31"/>
      <c r="D235" s="31" t="s">
        <v>265</v>
      </c>
      <c r="E235" s="31"/>
      <c r="F235" s="31" t="s">
        <v>476</v>
      </c>
      <c r="G235" s="478"/>
      <c r="H235" s="492" t="n">
        <v>50.15</v>
      </c>
      <c r="I235" s="492" t="n">
        <v>45.35</v>
      </c>
      <c r="J235" s="492" t="n">
        <v>42.2</v>
      </c>
      <c r="K235" s="492" t="n">
        <v>38.95</v>
      </c>
      <c r="L235" s="492"/>
      <c r="M235" s="492"/>
      <c r="N235" s="492"/>
      <c r="O235" s="492"/>
      <c r="P235" s="492"/>
      <c r="Q235" s="492"/>
      <c r="R235" s="492"/>
      <c r="S235" s="492"/>
      <c r="T235" s="492"/>
      <c r="U235" s="492"/>
      <c r="V235" s="492"/>
      <c r="W235" s="492"/>
      <c r="X235" s="509"/>
      <c r="Y235" s="366" t="s">
        <v>719</v>
      </c>
      <c r="Z235" s="366" t="s">
        <v>1329</v>
      </c>
      <c r="AA235" s="426"/>
      <c r="AB235" s="426"/>
      <c r="AC235" s="426"/>
      <c r="AD235" s="523"/>
    </row>
    <row r="236" customFormat="false" ht="16.2" hidden="true" customHeight="true" outlineLevel="0" collapsed="false">
      <c r="A236" s="483"/>
      <c r="B236" s="31" t="s">
        <v>116</v>
      </c>
      <c r="C236" s="31"/>
      <c r="D236" s="31" t="s">
        <v>264</v>
      </c>
      <c r="E236" s="31"/>
      <c r="F236" s="31" t="s">
        <v>476</v>
      </c>
      <c r="G236" s="478"/>
      <c r="H236" s="492" t="n">
        <v>76.7</v>
      </c>
      <c r="I236" s="492" t="n">
        <v>66.75</v>
      </c>
      <c r="J236" s="492" t="n">
        <v>61.65</v>
      </c>
      <c r="K236" s="492" t="n">
        <v>57.05</v>
      </c>
      <c r="L236" s="492"/>
      <c r="M236" s="492"/>
      <c r="N236" s="492"/>
      <c r="O236" s="492"/>
      <c r="P236" s="492"/>
      <c r="Q236" s="492"/>
      <c r="R236" s="492"/>
      <c r="S236" s="492"/>
      <c r="T236" s="492"/>
      <c r="U236" s="492"/>
      <c r="V236" s="492"/>
      <c r="W236" s="492"/>
      <c r="X236" s="509"/>
      <c r="Y236" s="366" t="s">
        <v>720</v>
      </c>
      <c r="Z236" s="366" t="s">
        <v>1330</v>
      </c>
      <c r="AA236" s="426"/>
      <c r="AB236" s="426"/>
      <c r="AC236" s="426"/>
      <c r="AD236" s="523"/>
    </row>
    <row r="237" customFormat="false" ht="16.2" hidden="true" customHeight="true" outlineLevel="0" collapsed="false">
      <c r="A237" s="483"/>
      <c r="B237" s="31"/>
      <c r="C237" s="31"/>
      <c r="D237" s="31" t="s">
        <v>265</v>
      </c>
      <c r="E237" s="31"/>
      <c r="F237" s="31" t="s">
        <v>476</v>
      </c>
      <c r="G237" s="478"/>
      <c r="H237" s="492" t="n">
        <v>107.05</v>
      </c>
      <c r="I237" s="492" t="n">
        <v>94.55</v>
      </c>
      <c r="J237" s="492" t="n">
        <v>90.4</v>
      </c>
      <c r="K237" s="492" t="n">
        <v>82</v>
      </c>
      <c r="L237" s="492"/>
      <c r="M237" s="492"/>
      <c r="N237" s="492"/>
      <c r="O237" s="492"/>
      <c r="P237" s="492"/>
      <c r="Q237" s="492"/>
      <c r="R237" s="492"/>
      <c r="S237" s="492"/>
      <c r="T237" s="492"/>
      <c r="U237" s="492"/>
      <c r="V237" s="492"/>
      <c r="W237" s="492"/>
      <c r="X237" s="509"/>
      <c r="Y237" s="366" t="s">
        <v>721</v>
      </c>
      <c r="Z237" s="366" t="s">
        <v>1331</v>
      </c>
      <c r="AA237" s="426"/>
      <c r="AB237" s="426"/>
      <c r="AC237" s="426"/>
      <c r="AD237" s="523"/>
    </row>
    <row r="238" customFormat="false" ht="16.2" hidden="true" customHeight="true" outlineLevel="0" collapsed="false">
      <c r="A238" s="483"/>
      <c r="B238" s="31" t="s">
        <v>117</v>
      </c>
      <c r="C238" s="31"/>
      <c r="D238" s="31" t="s">
        <v>264</v>
      </c>
      <c r="E238" s="31"/>
      <c r="F238" s="31" t="s">
        <v>476</v>
      </c>
      <c r="G238" s="478"/>
      <c r="H238" s="492" t="n">
        <v>103.55</v>
      </c>
      <c r="I238" s="492" t="n">
        <v>93.45</v>
      </c>
      <c r="J238" s="492" t="n">
        <v>95.4</v>
      </c>
      <c r="K238" s="492" t="n">
        <v>89.45</v>
      </c>
      <c r="L238" s="492"/>
      <c r="M238" s="492"/>
      <c r="N238" s="492"/>
      <c r="O238" s="492"/>
      <c r="P238" s="492"/>
      <c r="Q238" s="492"/>
      <c r="R238" s="492"/>
      <c r="S238" s="492"/>
      <c r="T238" s="492"/>
      <c r="U238" s="492"/>
      <c r="V238" s="492"/>
      <c r="W238" s="492"/>
      <c r="X238" s="509"/>
      <c r="Y238" s="366" t="s">
        <v>722</v>
      </c>
      <c r="Z238" s="366" t="s">
        <v>1332</v>
      </c>
      <c r="AA238" s="426"/>
      <c r="AB238" s="426"/>
      <c r="AC238" s="426"/>
      <c r="AD238" s="523"/>
    </row>
    <row r="239" customFormat="false" ht="16.2" hidden="true" customHeight="true" outlineLevel="0" collapsed="false">
      <c r="A239" s="483"/>
      <c r="B239" s="31"/>
      <c r="C239" s="31"/>
      <c r="D239" s="31" t="s">
        <v>265</v>
      </c>
      <c r="E239" s="31"/>
      <c r="F239" s="31" t="s">
        <v>476</v>
      </c>
      <c r="G239" s="478"/>
      <c r="H239" s="492" t="n">
        <v>73.5</v>
      </c>
      <c r="I239" s="492" t="n">
        <v>68.25</v>
      </c>
      <c r="J239" s="492" t="n">
        <v>68.55</v>
      </c>
      <c r="K239" s="492" t="n">
        <v>67.6</v>
      </c>
      <c r="L239" s="492"/>
      <c r="M239" s="492"/>
      <c r="N239" s="492"/>
      <c r="O239" s="492"/>
      <c r="P239" s="492"/>
      <c r="Q239" s="492"/>
      <c r="R239" s="492"/>
      <c r="S239" s="492"/>
      <c r="T239" s="492"/>
      <c r="U239" s="492"/>
      <c r="V239" s="492"/>
      <c r="W239" s="492"/>
      <c r="X239" s="509"/>
      <c r="Y239" s="366" t="s">
        <v>723</v>
      </c>
      <c r="Z239" s="366" t="s">
        <v>1333</v>
      </c>
      <c r="AA239" s="426"/>
      <c r="AB239" s="426"/>
      <c r="AC239" s="426"/>
      <c r="AD239" s="523"/>
    </row>
    <row r="240" customFormat="false" ht="16.2" hidden="true" customHeight="true" outlineLevel="0" collapsed="false">
      <c r="A240" s="483"/>
      <c r="B240" s="31" t="s">
        <v>118</v>
      </c>
      <c r="C240" s="31"/>
      <c r="D240" s="31" t="s">
        <v>264</v>
      </c>
      <c r="E240" s="31"/>
      <c r="F240" s="31" t="s">
        <v>476</v>
      </c>
      <c r="G240" s="478"/>
      <c r="H240" s="492" t="n">
        <v>51.65</v>
      </c>
      <c r="I240" s="492" t="n">
        <v>49.6</v>
      </c>
      <c r="J240" s="492" t="n">
        <v>48.05</v>
      </c>
      <c r="K240" s="492" t="n">
        <v>46.85</v>
      </c>
      <c r="L240" s="492"/>
      <c r="M240" s="492"/>
      <c r="N240" s="492"/>
      <c r="O240" s="492"/>
      <c r="P240" s="492"/>
      <c r="Q240" s="492"/>
      <c r="R240" s="492"/>
      <c r="S240" s="492"/>
      <c r="T240" s="492"/>
      <c r="U240" s="492"/>
      <c r="V240" s="492"/>
      <c r="W240" s="492"/>
      <c r="X240" s="509"/>
      <c r="Y240" s="366" t="s">
        <v>724</v>
      </c>
      <c r="Z240" s="366" t="s">
        <v>1334</v>
      </c>
      <c r="AA240" s="426"/>
      <c r="AB240" s="426"/>
      <c r="AC240" s="426"/>
      <c r="AD240" s="523"/>
    </row>
    <row r="241" customFormat="false" ht="16.2" hidden="true" customHeight="true" outlineLevel="0" collapsed="false">
      <c r="A241" s="483"/>
      <c r="B241" s="31"/>
      <c r="C241" s="31"/>
      <c r="D241" s="31" t="s">
        <v>265</v>
      </c>
      <c r="E241" s="31"/>
      <c r="F241" s="31" t="s">
        <v>476</v>
      </c>
      <c r="G241" s="478"/>
      <c r="H241" s="492" t="n">
        <v>19.2</v>
      </c>
      <c r="I241" s="492" t="n">
        <v>18.65</v>
      </c>
      <c r="J241" s="492" t="n">
        <v>19.35</v>
      </c>
      <c r="K241" s="492" t="n">
        <v>20.3</v>
      </c>
      <c r="L241" s="492"/>
      <c r="M241" s="492"/>
      <c r="N241" s="492"/>
      <c r="O241" s="492"/>
      <c r="P241" s="492"/>
      <c r="Q241" s="492"/>
      <c r="R241" s="492"/>
      <c r="S241" s="492"/>
      <c r="T241" s="492"/>
      <c r="U241" s="492"/>
      <c r="V241" s="492"/>
      <c r="W241" s="492"/>
      <c r="X241" s="509"/>
      <c r="Y241" s="366" t="s">
        <v>725</v>
      </c>
      <c r="Z241" s="366" t="s">
        <v>1335</v>
      </c>
      <c r="AA241" s="426"/>
      <c r="AB241" s="426"/>
      <c r="AC241" s="426"/>
      <c r="AD241" s="523"/>
    </row>
    <row r="242" customFormat="false" ht="16.2" hidden="true" customHeight="true" outlineLevel="0" collapsed="false">
      <c r="A242" s="483"/>
      <c r="B242" s="31" t="s">
        <v>119</v>
      </c>
      <c r="C242" s="31"/>
      <c r="D242" s="31" t="s">
        <v>264</v>
      </c>
      <c r="E242" s="31"/>
      <c r="F242" s="31" t="s">
        <v>476</v>
      </c>
      <c r="G242" s="478"/>
      <c r="H242" s="492" t="n">
        <v>15.05</v>
      </c>
      <c r="I242" s="492" t="n">
        <v>14.85</v>
      </c>
      <c r="J242" s="492" t="n">
        <v>14.35</v>
      </c>
      <c r="K242" s="492" t="n">
        <v>14.65</v>
      </c>
      <c r="L242" s="492"/>
      <c r="M242" s="492"/>
      <c r="N242" s="492"/>
      <c r="O242" s="492"/>
      <c r="P242" s="492"/>
      <c r="Q242" s="492"/>
      <c r="R242" s="492"/>
      <c r="S242" s="492"/>
      <c r="T242" s="492"/>
      <c r="U242" s="492"/>
      <c r="V242" s="492"/>
      <c r="W242" s="492"/>
      <c r="X242" s="509"/>
      <c r="Y242" s="366" t="s">
        <v>726</v>
      </c>
      <c r="Z242" s="366" t="s">
        <v>1336</v>
      </c>
      <c r="AA242" s="426"/>
      <c r="AB242" s="426"/>
      <c r="AC242" s="426"/>
      <c r="AD242" s="523"/>
    </row>
    <row r="243" customFormat="false" ht="16.2" hidden="true" customHeight="true" outlineLevel="0" collapsed="false">
      <c r="A243" s="483"/>
      <c r="B243" s="31"/>
      <c r="C243" s="31"/>
      <c r="D243" s="31" t="s">
        <v>265</v>
      </c>
      <c r="E243" s="31"/>
      <c r="F243" s="31" t="s">
        <v>476</v>
      </c>
      <c r="G243" s="478"/>
      <c r="H243" s="492" t="n">
        <v>2.6</v>
      </c>
      <c r="I243" s="492" t="n">
        <v>2.45</v>
      </c>
      <c r="J243" s="492" t="n">
        <v>2.7</v>
      </c>
      <c r="K243" s="492" t="n">
        <v>2.55</v>
      </c>
      <c r="L243" s="492"/>
      <c r="M243" s="492"/>
      <c r="N243" s="492"/>
      <c r="O243" s="492"/>
      <c r="P243" s="492"/>
      <c r="Q243" s="492"/>
      <c r="R243" s="492"/>
      <c r="S243" s="492"/>
      <c r="T243" s="492"/>
      <c r="U243" s="492"/>
      <c r="V243" s="492"/>
      <c r="W243" s="492"/>
      <c r="X243" s="509"/>
      <c r="Y243" s="366" t="s">
        <v>727</v>
      </c>
      <c r="Z243" s="366" t="s">
        <v>1337</v>
      </c>
      <c r="AA243" s="426"/>
      <c r="AB243" s="426"/>
      <c r="AC243" s="426"/>
      <c r="AD243" s="523"/>
    </row>
    <row r="244" customFormat="false" ht="16.2" hidden="true" customHeight="true" outlineLevel="0" collapsed="false">
      <c r="A244" s="483"/>
      <c r="B244" s="31" t="s">
        <v>120</v>
      </c>
      <c r="C244" s="31"/>
      <c r="D244" s="31" t="s">
        <v>264</v>
      </c>
      <c r="E244" s="31"/>
      <c r="F244" s="31" t="s">
        <v>476</v>
      </c>
      <c r="G244" s="478"/>
      <c r="H244" s="492" t="n">
        <v>4</v>
      </c>
      <c r="I244" s="492" t="n">
        <v>3.8</v>
      </c>
      <c r="J244" s="492" t="n">
        <v>3.55</v>
      </c>
      <c r="K244" s="492" t="n">
        <v>3.6</v>
      </c>
      <c r="L244" s="492"/>
      <c r="M244" s="492"/>
      <c r="N244" s="492"/>
      <c r="O244" s="492"/>
      <c r="P244" s="492"/>
      <c r="Q244" s="492"/>
      <c r="R244" s="492"/>
      <c r="S244" s="492"/>
      <c r="T244" s="492"/>
      <c r="U244" s="492"/>
      <c r="V244" s="492"/>
      <c r="W244" s="492"/>
      <c r="X244" s="509"/>
      <c r="Y244" s="366" t="s">
        <v>728</v>
      </c>
      <c r="Z244" s="366" t="s">
        <v>1338</v>
      </c>
      <c r="AA244" s="426"/>
      <c r="AB244" s="426"/>
      <c r="AC244" s="426"/>
      <c r="AD244" s="523"/>
    </row>
    <row r="245" customFormat="false" ht="16.2" hidden="true" customHeight="true" outlineLevel="0" collapsed="false">
      <c r="A245" s="483"/>
      <c r="B245" s="31"/>
      <c r="C245" s="31"/>
      <c r="D245" s="31" t="s">
        <v>265</v>
      </c>
      <c r="E245" s="31"/>
      <c r="F245" s="31" t="s">
        <v>476</v>
      </c>
      <c r="G245" s="478"/>
      <c r="H245" s="492" t="n">
        <v>0.15</v>
      </c>
      <c r="I245" s="492" t="n">
        <v>0.1</v>
      </c>
      <c r="J245" s="492" t="n">
        <v>0.1</v>
      </c>
      <c r="K245" s="492" t="n">
        <v>0.1</v>
      </c>
      <c r="L245" s="492"/>
      <c r="M245" s="492"/>
      <c r="N245" s="492"/>
      <c r="O245" s="492"/>
      <c r="P245" s="492"/>
      <c r="Q245" s="492"/>
      <c r="R245" s="492"/>
      <c r="S245" s="492"/>
      <c r="T245" s="492"/>
      <c r="U245" s="492"/>
      <c r="V245" s="492"/>
      <c r="W245" s="492"/>
      <c r="X245" s="509"/>
      <c r="Y245" s="366" t="s">
        <v>729</v>
      </c>
      <c r="Z245" s="366" t="s">
        <v>1339</v>
      </c>
      <c r="AA245" s="426"/>
      <c r="AB245" s="426"/>
      <c r="AC245" s="426"/>
      <c r="AD245" s="523"/>
    </row>
    <row r="246" customFormat="false" ht="16.2" hidden="true" customHeight="true" outlineLevel="0" collapsed="false">
      <c r="A246" s="483"/>
      <c r="B246" s="31" t="s">
        <v>121</v>
      </c>
      <c r="C246" s="31"/>
      <c r="D246" s="31" t="s">
        <v>264</v>
      </c>
      <c r="E246" s="31"/>
      <c r="F246" s="31" t="s">
        <v>476</v>
      </c>
      <c r="G246" s="478"/>
      <c r="H246" s="492" t="n">
        <v>2.55</v>
      </c>
      <c r="I246" s="492" t="n">
        <v>2.15</v>
      </c>
      <c r="J246" s="492" t="n">
        <v>2</v>
      </c>
      <c r="K246" s="492" t="n">
        <v>2.1</v>
      </c>
      <c r="L246" s="492"/>
      <c r="M246" s="492"/>
      <c r="N246" s="492"/>
      <c r="O246" s="492"/>
      <c r="P246" s="492"/>
      <c r="Q246" s="492"/>
      <c r="R246" s="492"/>
      <c r="S246" s="492"/>
      <c r="T246" s="492"/>
      <c r="U246" s="492"/>
      <c r="V246" s="492"/>
      <c r="W246" s="492"/>
      <c r="X246" s="509"/>
      <c r="Y246" s="366" t="s">
        <v>730</v>
      </c>
      <c r="Z246" s="366" t="s">
        <v>1340</v>
      </c>
      <c r="AA246" s="426"/>
      <c r="AB246" s="426"/>
      <c r="AC246" s="426"/>
      <c r="AD246" s="523"/>
    </row>
    <row r="247" customFormat="false" ht="16.2" hidden="true" customHeight="true" outlineLevel="0" collapsed="false">
      <c r="A247" s="483"/>
      <c r="B247" s="31"/>
      <c r="C247" s="31"/>
      <c r="D247" s="31" t="s">
        <v>265</v>
      </c>
      <c r="E247" s="31"/>
      <c r="F247" s="31" t="s">
        <v>476</v>
      </c>
      <c r="G247" s="478"/>
      <c r="H247" s="522" t="n">
        <v>0</v>
      </c>
      <c r="I247" s="522" t="n">
        <v>0</v>
      </c>
      <c r="J247" s="522" t="n">
        <v>0</v>
      </c>
      <c r="K247" s="522" t="n">
        <v>0</v>
      </c>
      <c r="L247" s="522"/>
      <c r="M247" s="522"/>
      <c r="N247" s="522"/>
      <c r="O247" s="522"/>
      <c r="P247" s="522"/>
      <c r="Q247" s="522"/>
      <c r="R247" s="522"/>
      <c r="S247" s="522"/>
      <c r="T247" s="522"/>
      <c r="U247" s="524"/>
      <c r="V247" s="522"/>
      <c r="W247" s="522"/>
      <c r="X247" s="509"/>
      <c r="Y247" s="366" t="s">
        <v>731</v>
      </c>
      <c r="Z247" s="366" t="s">
        <v>1341</v>
      </c>
      <c r="AA247" s="426"/>
      <c r="AB247" s="426"/>
      <c r="AC247" s="426"/>
      <c r="AD247" s="523"/>
    </row>
    <row r="248" customFormat="false" ht="16.2" hidden="true" customHeight="true" outlineLevel="0" collapsed="false">
      <c r="A248" s="483" t="s">
        <v>15</v>
      </c>
      <c r="B248" s="31" t="s">
        <v>122</v>
      </c>
      <c r="C248" s="31"/>
      <c r="D248" s="31" t="s">
        <v>412</v>
      </c>
      <c r="E248" s="31" t="s">
        <v>264</v>
      </c>
      <c r="F248" s="103" t="s">
        <v>471</v>
      </c>
      <c r="G248" s="525"/>
      <c r="H248" s="484" t="n">
        <v>14397</v>
      </c>
      <c r="I248" s="484" t="n">
        <v>13053</v>
      </c>
      <c r="J248" s="484" t="n">
        <v>12534</v>
      </c>
      <c r="K248" s="484" t="n">
        <v>12060</v>
      </c>
      <c r="L248" s="484"/>
      <c r="M248" s="484"/>
      <c r="N248" s="484"/>
      <c r="O248" s="484"/>
      <c r="P248" s="484"/>
      <c r="Q248" s="484"/>
      <c r="R248" s="484"/>
      <c r="S248" s="484"/>
      <c r="T248" s="526"/>
      <c r="U248" s="484"/>
      <c r="V248" s="484"/>
      <c r="W248" s="484"/>
      <c r="X248" s="485"/>
      <c r="Y248" s="366" t="s">
        <v>732</v>
      </c>
      <c r="Z248" s="366"/>
      <c r="AA248" s="426" t="s">
        <v>1404</v>
      </c>
      <c r="AB248" s="426" t="s">
        <v>1404</v>
      </c>
      <c r="AC248" s="426"/>
      <c r="AD248" s="510"/>
    </row>
    <row r="249" customFormat="false" ht="16.2" hidden="true" customHeight="true" outlineLevel="0" collapsed="false">
      <c r="A249" s="483"/>
      <c r="B249" s="31"/>
      <c r="C249" s="31"/>
      <c r="D249" s="31"/>
      <c r="E249" s="31" t="s">
        <v>265</v>
      </c>
      <c r="F249" s="103" t="s">
        <v>471</v>
      </c>
      <c r="G249" s="525"/>
      <c r="H249" s="484" t="n">
        <v>13323</v>
      </c>
      <c r="I249" s="484" t="n">
        <v>11959</v>
      </c>
      <c r="J249" s="484" t="n">
        <v>11592</v>
      </c>
      <c r="K249" s="484" t="n">
        <v>10970</v>
      </c>
      <c r="L249" s="484"/>
      <c r="M249" s="484"/>
      <c r="N249" s="484"/>
      <c r="O249" s="484"/>
      <c r="P249" s="484"/>
      <c r="Q249" s="484"/>
      <c r="R249" s="484"/>
      <c r="S249" s="484"/>
      <c r="T249" s="526"/>
      <c r="U249" s="484"/>
      <c r="V249" s="484"/>
      <c r="W249" s="484"/>
      <c r="X249" s="485"/>
      <c r="Y249" s="366" t="s">
        <v>733</v>
      </c>
      <c r="Z249" s="366"/>
      <c r="AA249" s="426"/>
      <c r="AB249" s="426"/>
      <c r="AC249" s="426"/>
      <c r="AD249" s="510"/>
    </row>
    <row r="250" customFormat="false" ht="16.2" hidden="true" customHeight="true" outlineLevel="0" collapsed="false">
      <c r="A250" s="483"/>
      <c r="B250" s="31"/>
      <c r="C250" s="31"/>
      <c r="D250" s="31" t="s">
        <v>413</v>
      </c>
      <c r="E250" s="31" t="s">
        <v>264</v>
      </c>
      <c r="F250" s="103" t="s">
        <v>471</v>
      </c>
      <c r="G250" s="525"/>
      <c r="H250" s="484" t="n">
        <v>548</v>
      </c>
      <c r="I250" s="484" t="n">
        <v>488</v>
      </c>
      <c r="J250" s="484" t="n">
        <v>494</v>
      </c>
      <c r="K250" s="484" t="n">
        <v>525</v>
      </c>
      <c r="L250" s="484"/>
      <c r="M250" s="484"/>
      <c r="N250" s="484"/>
      <c r="O250" s="484"/>
      <c r="P250" s="484"/>
      <c r="Q250" s="484"/>
      <c r="R250" s="484"/>
      <c r="S250" s="484"/>
      <c r="T250" s="526"/>
      <c r="U250" s="484"/>
      <c r="V250" s="484"/>
      <c r="W250" s="484"/>
      <c r="X250" s="485"/>
      <c r="Y250" s="366" t="s">
        <v>734</v>
      </c>
      <c r="Z250" s="366"/>
      <c r="AA250" s="426"/>
      <c r="AB250" s="426"/>
      <c r="AC250" s="426"/>
      <c r="AD250" s="510"/>
    </row>
    <row r="251" customFormat="false" ht="16.2" hidden="true" customHeight="true" outlineLevel="0" collapsed="false">
      <c r="A251" s="483"/>
      <c r="B251" s="31"/>
      <c r="C251" s="31"/>
      <c r="D251" s="31"/>
      <c r="E251" s="31" t="s">
        <v>265</v>
      </c>
      <c r="F251" s="103" t="s">
        <v>471</v>
      </c>
      <c r="G251" s="525"/>
      <c r="H251" s="484" t="n">
        <v>517</v>
      </c>
      <c r="I251" s="484" t="n">
        <v>468</v>
      </c>
      <c r="J251" s="484" t="n">
        <v>439</v>
      </c>
      <c r="K251" s="484" t="n">
        <v>490</v>
      </c>
      <c r="L251" s="484"/>
      <c r="M251" s="484"/>
      <c r="N251" s="484"/>
      <c r="O251" s="484"/>
      <c r="P251" s="484"/>
      <c r="Q251" s="484"/>
      <c r="R251" s="484"/>
      <c r="S251" s="484"/>
      <c r="T251" s="526"/>
      <c r="U251" s="484"/>
      <c r="V251" s="484"/>
      <c r="W251" s="484"/>
      <c r="X251" s="485"/>
      <c r="Y251" s="366" t="s">
        <v>735</v>
      </c>
      <c r="Z251" s="366"/>
      <c r="AA251" s="426"/>
      <c r="AB251" s="426"/>
      <c r="AC251" s="426"/>
      <c r="AD251" s="510"/>
    </row>
    <row r="252" customFormat="false" ht="16.2" hidden="true" customHeight="true" outlineLevel="0" collapsed="false">
      <c r="A252" s="483"/>
      <c r="B252" s="31"/>
      <c r="C252" s="31"/>
      <c r="D252" s="31" t="s">
        <v>414</v>
      </c>
      <c r="E252" s="31" t="s">
        <v>264</v>
      </c>
      <c r="F252" s="103" t="s">
        <v>471</v>
      </c>
      <c r="G252" s="525"/>
      <c r="H252" s="484" t="n">
        <v>3</v>
      </c>
      <c r="I252" s="484" t="n">
        <v>5</v>
      </c>
      <c r="J252" s="484" t="n">
        <v>7</v>
      </c>
      <c r="K252" s="522" t="n">
        <v>0</v>
      </c>
      <c r="L252" s="484"/>
      <c r="M252" s="484"/>
      <c r="N252" s="484"/>
      <c r="O252" s="484"/>
      <c r="P252" s="484"/>
      <c r="Q252" s="484"/>
      <c r="R252" s="484"/>
      <c r="S252" s="484"/>
      <c r="T252" s="527"/>
      <c r="U252" s="484"/>
      <c r="V252" s="484"/>
      <c r="W252" s="484"/>
      <c r="X252" s="485"/>
      <c r="Y252" s="366" t="s">
        <v>736</v>
      </c>
      <c r="Z252" s="366"/>
      <c r="AA252" s="426"/>
      <c r="AB252" s="426"/>
      <c r="AC252" s="426"/>
      <c r="AD252" s="510"/>
    </row>
    <row r="253" customFormat="false" ht="16.2" hidden="true" customHeight="true" outlineLevel="0" collapsed="false">
      <c r="A253" s="483"/>
      <c r="B253" s="31"/>
      <c r="C253" s="31"/>
      <c r="D253" s="31"/>
      <c r="E253" s="31" t="s">
        <v>265</v>
      </c>
      <c r="F253" s="103" t="s">
        <v>471</v>
      </c>
      <c r="G253" s="525"/>
      <c r="H253" s="484" t="n">
        <v>5</v>
      </c>
      <c r="I253" s="484" t="n">
        <v>9</v>
      </c>
      <c r="J253" s="484" t="n">
        <v>2</v>
      </c>
      <c r="K253" s="484" t="n">
        <v>4</v>
      </c>
      <c r="L253" s="522"/>
      <c r="M253" s="484"/>
      <c r="N253" s="484"/>
      <c r="O253" s="522"/>
      <c r="P253" s="522"/>
      <c r="Q253" s="484"/>
      <c r="R253" s="522"/>
      <c r="S253" s="522"/>
      <c r="T253" s="527"/>
      <c r="U253" s="522"/>
      <c r="V253" s="522"/>
      <c r="W253" s="522"/>
      <c r="X253" s="485"/>
      <c r="Y253" s="366" t="s">
        <v>737</v>
      </c>
      <c r="Z253" s="366"/>
      <c r="AA253" s="426"/>
      <c r="AB253" s="426"/>
      <c r="AC253" s="426"/>
      <c r="AD253" s="510"/>
    </row>
    <row r="254" customFormat="false" ht="16.2" hidden="true" customHeight="true" outlineLevel="0" collapsed="false">
      <c r="A254" s="483"/>
      <c r="B254" s="31" t="s">
        <v>123</v>
      </c>
      <c r="C254" s="31"/>
      <c r="D254" s="31" t="s">
        <v>415</v>
      </c>
      <c r="E254" s="31" t="s">
        <v>264</v>
      </c>
      <c r="F254" s="103" t="s">
        <v>471</v>
      </c>
      <c r="G254" s="525"/>
      <c r="H254" s="484" t="n">
        <v>14585</v>
      </c>
      <c r="I254" s="484" t="n">
        <v>13175</v>
      </c>
      <c r="J254" s="528" t="n">
        <v>12639</v>
      </c>
      <c r="K254" s="528" t="n">
        <v>12233</v>
      </c>
      <c r="L254" s="484"/>
      <c r="M254" s="484"/>
      <c r="N254" s="484"/>
      <c r="O254" s="484"/>
      <c r="P254" s="484"/>
      <c r="Q254" s="484"/>
      <c r="R254" s="484"/>
      <c r="S254" s="484"/>
      <c r="T254" s="529"/>
      <c r="U254" s="484"/>
      <c r="V254" s="484"/>
      <c r="W254" s="484"/>
      <c r="X254" s="485"/>
      <c r="Y254" s="366" t="s">
        <v>738</v>
      </c>
      <c r="Z254" s="366"/>
      <c r="AA254" s="426"/>
      <c r="AB254" s="426"/>
      <c r="AC254" s="426"/>
      <c r="AD254" s="510"/>
    </row>
    <row r="255" customFormat="false" ht="16.2" hidden="true" customHeight="true" outlineLevel="0" collapsed="false">
      <c r="A255" s="483"/>
      <c r="B255" s="31"/>
      <c r="C255" s="31"/>
      <c r="D255" s="31"/>
      <c r="E255" s="31" t="s">
        <v>265</v>
      </c>
      <c r="F255" s="103" t="s">
        <v>471</v>
      </c>
      <c r="G255" s="525"/>
      <c r="H255" s="484" t="n">
        <v>13457</v>
      </c>
      <c r="I255" s="484" t="n">
        <v>12108</v>
      </c>
      <c r="J255" s="484" t="n">
        <v>11648</v>
      </c>
      <c r="K255" s="484" t="n">
        <v>11120</v>
      </c>
      <c r="L255" s="484"/>
      <c r="M255" s="484"/>
      <c r="N255" s="484"/>
      <c r="O255" s="484"/>
      <c r="P255" s="484"/>
      <c r="Q255" s="484"/>
      <c r="R255" s="484"/>
      <c r="S255" s="484"/>
      <c r="T255" s="529"/>
      <c r="U255" s="484"/>
      <c r="V255" s="484"/>
      <c r="W255" s="484"/>
      <c r="X255" s="485"/>
      <c r="Y255" s="366" t="s">
        <v>739</v>
      </c>
      <c r="Z255" s="366"/>
      <c r="AA255" s="426"/>
      <c r="AB255" s="426"/>
      <c r="AC255" s="426"/>
      <c r="AD255" s="510"/>
    </row>
    <row r="256" customFormat="false" ht="16.2" hidden="true" customHeight="true" outlineLevel="0" collapsed="false">
      <c r="A256" s="483"/>
      <c r="B256" s="31"/>
      <c r="C256" s="31"/>
      <c r="D256" s="31" t="s">
        <v>416</v>
      </c>
      <c r="E256" s="31" t="s">
        <v>264</v>
      </c>
      <c r="F256" s="103" t="s">
        <v>471</v>
      </c>
      <c r="G256" s="525"/>
      <c r="H256" s="484" t="n">
        <v>348</v>
      </c>
      <c r="I256" s="484" t="n">
        <v>352</v>
      </c>
      <c r="J256" s="484" t="n">
        <v>383</v>
      </c>
      <c r="K256" s="484" t="n">
        <v>341</v>
      </c>
      <c r="L256" s="484"/>
      <c r="M256" s="484"/>
      <c r="N256" s="484"/>
      <c r="O256" s="484"/>
      <c r="P256" s="484"/>
      <c r="Q256" s="484"/>
      <c r="R256" s="484"/>
      <c r="S256" s="484"/>
      <c r="T256" s="529"/>
      <c r="U256" s="484"/>
      <c r="V256" s="484"/>
      <c r="W256" s="484"/>
      <c r="X256" s="485"/>
      <c r="Y256" s="366" t="s">
        <v>740</v>
      </c>
      <c r="Z256" s="366"/>
      <c r="AA256" s="426"/>
      <c r="AB256" s="426"/>
      <c r="AC256" s="426"/>
      <c r="AD256" s="510"/>
    </row>
    <row r="257" customFormat="false" ht="16.2" hidden="true" customHeight="true" outlineLevel="0" collapsed="false">
      <c r="A257" s="483"/>
      <c r="B257" s="31"/>
      <c r="C257" s="31"/>
      <c r="D257" s="31"/>
      <c r="E257" s="31" t="s">
        <v>265</v>
      </c>
      <c r="F257" s="103" t="s">
        <v>471</v>
      </c>
      <c r="G257" s="525"/>
      <c r="H257" s="484" t="n">
        <v>376</v>
      </c>
      <c r="I257" s="484" t="n">
        <v>304</v>
      </c>
      <c r="J257" s="484" t="n">
        <v>373</v>
      </c>
      <c r="K257" s="484" t="n">
        <v>329</v>
      </c>
      <c r="L257" s="484"/>
      <c r="M257" s="484"/>
      <c r="N257" s="484"/>
      <c r="O257" s="484"/>
      <c r="P257" s="484"/>
      <c r="Q257" s="484"/>
      <c r="R257" s="484"/>
      <c r="S257" s="484"/>
      <c r="T257" s="529"/>
      <c r="U257" s="484"/>
      <c r="V257" s="484"/>
      <c r="W257" s="484"/>
      <c r="X257" s="485"/>
      <c r="Y257" s="366" t="s">
        <v>741</v>
      </c>
      <c r="Z257" s="366"/>
      <c r="AA257" s="426"/>
      <c r="AB257" s="426"/>
      <c r="AC257" s="426"/>
      <c r="AD257" s="510"/>
    </row>
    <row r="258" customFormat="false" ht="16.2" hidden="true" customHeight="true" outlineLevel="0" collapsed="false">
      <c r="A258" s="483"/>
      <c r="B258" s="31"/>
      <c r="C258" s="31"/>
      <c r="D258" s="31" t="s">
        <v>417</v>
      </c>
      <c r="E258" s="31" t="s">
        <v>264</v>
      </c>
      <c r="F258" s="103" t="s">
        <v>471</v>
      </c>
      <c r="G258" s="525"/>
      <c r="H258" s="484" t="n">
        <v>15</v>
      </c>
      <c r="I258" s="484" t="n">
        <v>19</v>
      </c>
      <c r="J258" s="484" t="n">
        <v>13</v>
      </c>
      <c r="K258" s="484" t="n">
        <v>11</v>
      </c>
      <c r="L258" s="484"/>
      <c r="M258" s="484"/>
      <c r="N258" s="484"/>
      <c r="O258" s="484"/>
      <c r="P258" s="484"/>
      <c r="Q258" s="484"/>
      <c r="R258" s="484"/>
      <c r="S258" s="484"/>
      <c r="T258" s="529"/>
      <c r="U258" s="484"/>
      <c r="V258" s="484"/>
      <c r="W258" s="484"/>
      <c r="X258" s="485"/>
      <c r="Y258" s="366" t="s">
        <v>742</v>
      </c>
      <c r="Z258" s="366"/>
      <c r="AA258" s="426"/>
      <c r="AB258" s="426"/>
      <c r="AC258" s="426"/>
      <c r="AD258" s="510"/>
    </row>
    <row r="259" customFormat="false" ht="16.2" hidden="true" customHeight="true" outlineLevel="0" collapsed="false">
      <c r="A259" s="483"/>
      <c r="B259" s="31"/>
      <c r="C259" s="31"/>
      <c r="D259" s="31"/>
      <c r="E259" s="31" t="s">
        <v>265</v>
      </c>
      <c r="F259" s="103" t="s">
        <v>471</v>
      </c>
      <c r="G259" s="525"/>
      <c r="H259" s="484" t="n">
        <v>12</v>
      </c>
      <c r="I259" s="484" t="n">
        <v>24</v>
      </c>
      <c r="J259" s="484" t="n">
        <v>12</v>
      </c>
      <c r="K259" s="484" t="n">
        <v>15</v>
      </c>
      <c r="L259" s="484"/>
      <c r="M259" s="484"/>
      <c r="N259" s="484"/>
      <c r="O259" s="484"/>
      <c r="P259" s="484"/>
      <c r="Q259" s="484"/>
      <c r="R259" s="484"/>
      <c r="S259" s="484"/>
      <c r="T259" s="530"/>
      <c r="U259" s="484"/>
      <c r="V259" s="484"/>
      <c r="W259" s="484"/>
      <c r="X259" s="485"/>
      <c r="Y259" s="366" t="s">
        <v>743</v>
      </c>
      <c r="Z259" s="366"/>
      <c r="AA259" s="426"/>
      <c r="AB259" s="426"/>
      <c r="AC259" s="426"/>
      <c r="AD259" s="510"/>
    </row>
    <row r="260" customFormat="false" ht="16.2" hidden="true" customHeight="true" outlineLevel="0" collapsed="false">
      <c r="A260" s="483"/>
      <c r="B260" s="31" t="s">
        <v>124</v>
      </c>
      <c r="C260" s="31"/>
      <c r="D260" s="31" t="s">
        <v>412</v>
      </c>
      <c r="E260" s="31" t="s">
        <v>264</v>
      </c>
      <c r="F260" s="106" t="s">
        <v>477</v>
      </c>
      <c r="G260" s="525"/>
      <c r="H260" s="492" t="n">
        <v>96.3138881455713</v>
      </c>
      <c r="I260" s="492" t="n">
        <v>96.3605492396279</v>
      </c>
      <c r="J260" s="492" t="n">
        <v>96.156501726122</v>
      </c>
      <c r="K260" s="492" t="n">
        <v>95.8283671036949</v>
      </c>
      <c r="L260" s="492"/>
      <c r="M260" s="492"/>
      <c r="N260" s="492"/>
      <c r="O260" s="492"/>
      <c r="P260" s="492"/>
      <c r="Q260" s="492"/>
      <c r="R260" s="492"/>
      <c r="S260" s="492"/>
      <c r="T260" s="531"/>
      <c r="U260" s="492"/>
      <c r="V260" s="492"/>
      <c r="W260" s="492"/>
      <c r="X260" s="485"/>
      <c r="Y260" s="366" t="s">
        <v>744</v>
      </c>
      <c r="Z260" s="366" t="s">
        <v>541</v>
      </c>
      <c r="AA260" s="426" t="s">
        <v>1404</v>
      </c>
      <c r="AB260" s="426" t="s">
        <v>1404</v>
      </c>
      <c r="AC260" s="426"/>
      <c r="AD260" s="510"/>
    </row>
    <row r="261" customFormat="false" ht="16.2" hidden="true" customHeight="false" outlineLevel="0" collapsed="false">
      <c r="A261" s="483"/>
      <c r="B261" s="31"/>
      <c r="C261" s="31"/>
      <c r="D261" s="31"/>
      <c r="E261" s="31" t="s">
        <v>265</v>
      </c>
      <c r="F261" s="106" t="s">
        <v>477</v>
      </c>
      <c r="G261" s="525"/>
      <c r="H261" s="492" t="n">
        <v>96.2296858071506</v>
      </c>
      <c r="I261" s="492" t="n">
        <v>96.1643615310389</v>
      </c>
      <c r="J261" s="492" t="n">
        <v>96.3350785340314</v>
      </c>
      <c r="K261" s="492" t="n">
        <v>95.6908583391487</v>
      </c>
      <c r="L261" s="492"/>
      <c r="M261" s="492"/>
      <c r="N261" s="492"/>
      <c r="O261" s="492"/>
      <c r="P261" s="492"/>
      <c r="Q261" s="492"/>
      <c r="R261" s="492"/>
      <c r="S261" s="492"/>
      <c r="T261" s="531"/>
      <c r="U261" s="492"/>
      <c r="V261" s="492"/>
      <c r="W261" s="492"/>
      <c r="X261" s="485"/>
      <c r="Y261" s="366" t="s">
        <v>745</v>
      </c>
      <c r="Z261" s="366" t="s">
        <v>543</v>
      </c>
      <c r="AA261" s="426"/>
      <c r="AB261" s="426"/>
      <c r="AC261" s="426"/>
      <c r="AD261" s="510"/>
    </row>
    <row r="262" customFormat="false" ht="16.2" hidden="true" customHeight="true" outlineLevel="0" collapsed="false">
      <c r="A262" s="483"/>
      <c r="B262" s="31"/>
      <c r="C262" s="31"/>
      <c r="D262" s="31" t="s">
        <v>413</v>
      </c>
      <c r="E262" s="31" t="s">
        <v>264</v>
      </c>
      <c r="F262" s="106" t="s">
        <v>477</v>
      </c>
      <c r="G262" s="525"/>
      <c r="H262" s="492" t="n">
        <v>3.66604227990367</v>
      </c>
      <c r="I262" s="492" t="n">
        <v>3.60253949505389</v>
      </c>
      <c r="J262" s="492" t="n">
        <v>3.78979670118911</v>
      </c>
      <c r="K262" s="492" t="n">
        <v>4.17163289630513</v>
      </c>
      <c r="L262" s="492"/>
      <c r="M262" s="492"/>
      <c r="N262" s="492"/>
      <c r="O262" s="492"/>
      <c r="P262" s="492"/>
      <c r="Q262" s="492"/>
      <c r="R262" s="492"/>
      <c r="S262" s="492"/>
      <c r="T262" s="531"/>
      <c r="U262" s="492"/>
      <c r="V262" s="492"/>
      <c r="W262" s="492"/>
      <c r="X262" s="485"/>
      <c r="Y262" s="366" t="s">
        <v>746</v>
      </c>
      <c r="Z262" s="366" t="s">
        <v>541</v>
      </c>
      <c r="AA262" s="426"/>
      <c r="AB262" s="426"/>
      <c r="AC262" s="426"/>
      <c r="AD262" s="510"/>
    </row>
    <row r="263" customFormat="false" ht="16.2" hidden="true" customHeight="false" outlineLevel="0" collapsed="false">
      <c r="A263" s="483"/>
      <c r="B263" s="31"/>
      <c r="C263" s="31"/>
      <c r="D263" s="31"/>
      <c r="E263" s="31" t="s">
        <v>265</v>
      </c>
      <c r="F263" s="106" t="s">
        <v>477</v>
      </c>
      <c r="G263" s="525"/>
      <c r="H263" s="492" t="n">
        <v>3.73420007222824</v>
      </c>
      <c r="I263" s="492" t="n">
        <v>3.76326793181087</v>
      </c>
      <c r="J263" s="492" t="n">
        <v>3.64830050693925</v>
      </c>
      <c r="K263" s="492" t="n">
        <v>4.27424982554082</v>
      </c>
      <c r="L263" s="492"/>
      <c r="M263" s="492"/>
      <c r="N263" s="492"/>
      <c r="O263" s="492"/>
      <c r="P263" s="492"/>
      <c r="Q263" s="492"/>
      <c r="R263" s="492"/>
      <c r="S263" s="492"/>
      <c r="T263" s="531"/>
      <c r="U263" s="492"/>
      <c r="V263" s="492"/>
      <c r="W263" s="492"/>
      <c r="X263" s="485"/>
      <c r="Y263" s="366" t="s">
        <v>747</v>
      </c>
      <c r="Z263" s="366" t="s">
        <v>543</v>
      </c>
      <c r="AA263" s="426"/>
      <c r="AB263" s="426"/>
      <c r="AC263" s="426"/>
      <c r="AD263" s="510"/>
    </row>
    <row r="264" customFormat="false" ht="16.2" hidden="true" customHeight="true" outlineLevel="0" collapsed="false">
      <c r="A264" s="483"/>
      <c r="B264" s="31"/>
      <c r="C264" s="31"/>
      <c r="D264" s="31" t="s">
        <v>414</v>
      </c>
      <c r="E264" s="31" t="s">
        <v>264</v>
      </c>
      <c r="F264" s="106" t="s">
        <v>477</v>
      </c>
      <c r="G264" s="525"/>
      <c r="H264" s="492" t="n">
        <v>0.0200695745250201</v>
      </c>
      <c r="I264" s="492" t="n">
        <v>0.0369112653181751</v>
      </c>
      <c r="J264" s="492" t="n">
        <v>0.0537015726889145</v>
      </c>
      <c r="K264" s="492" t="n">
        <v>0</v>
      </c>
      <c r="L264" s="492"/>
      <c r="M264" s="492"/>
      <c r="N264" s="492"/>
      <c r="O264" s="492"/>
      <c r="P264" s="492"/>
      <c r="Q264" s="492"/>
      <c r="R264" s="492"/>
      <c r="S264" s="492"/>
      <c r="T264" s="531"/>
      <c r="U264" s="492"/>
      <c r="V264" s="492"/>
      <c r="W264" s="492"/>
      <c r="X264" s="485"/>
      <c r="Y264" s="366" t="s">
        <v>748</v>
      </c>
      <c r="Z264" s="366" t="s">
        <v>541</v>
      </c>
      <c r="AA264" s="426"/>
      <c r="AB264" s="426"/>
      <c r="AC264" s="426"/>
      <c r="AD264" s="510"/>
    </row>
    <row r="265" customFormat="false" ht="16.2" hidden="true" customHeight="false" outlineLevel="0" collapsed="false">
      <c r="A265" s="483"/>
      <c r="B265" s="31"/>
      <c r="C265" s="31"/>
      <c r="D265" s="31"/>
      <c r="E265" s="31" t="s">
        <v>265</v>
      </c>
      <c r="F265" s="106" t="s">
        <v>477</v>
      </c>
      <c r="G265" s="525"/>
      <c r="H265" s="492" t="n">
        <v>0.0361141206211629</v>
      </c>
      <c r="I265" s="492" t="n">
        <v>0.0723705371502091</v>
      </c>
      <c r="J265" s="492" t="n">
        <v>0.016620959029336</v>
      </c>
      <c r="K265" s="492" t="n">
        <v>0.0348918353105373</v>
      </c>
      <c r="L265" s="492"/>
      <c r="M265" s="492"/>
      <c r="N265" s="492"/>
      <c r="O265" s="492"/>
      <c r="P265" s="492"/>
      <c r="Q265" s="492"/>
      <c r="R265" s="492"/>
      <c r="S265" s="492"/>
      <c r="T265" s="531"/>
      <c r="U265" s="492"/>
      <c r="V265" s="492"/>
      <c r="W265" s="492"/>
      <c r="X265" s="485"/>
      <c r="Y265" s="366" t="s">
        <v>749</v>
      </c>
      <c r="Z265" s="366" t="s">
        <v>543</v>
      </c>
      <c r="AA265" s="426"/>
      <c r="AB265" s="426"/>
      <c r="AC265" s="426"/>
      <c r="AD265" s="510"/>
    </row>
    <row r="266" customFormat="false" ht="16.2" hidden="true" customHeight="true" outlineLevel="0" collapsed="false">
      <c r="A266" s="483"/>
      <c r="B266" s="31" t="s">
        <v>125</v>
      </c>
      <c r="C266" s="31"/>
      <c r="D266" s="31" t="s">
        <v>415</v>
      </c>
      <c r="E266" s="31" t="s">
        <v>264</v>
      </c>
      <c r="F266" s="106" t="s">
        <v>477</v>
      </c>
      <c r="G266" s="525"/>
      <c r="H266" s="492" t="n">
        <v>97.5715814824726</v>
      </c>
      <c r="I266" s="492" t="n">
        <v>97.2611841133914</v>
      </c>
      <c r="J266" s="492" t="n">
        <v>96.9620253164557</v>
      </c>
      <c r="K266" s="492" t="n">
        <v>97.2030194676202</v>
      </c>
      <c r="L266" s="492"/>
      <c r="M266" s="492"/>
      <c r="N266" s="492"/>
      <c r="O266" s="492"/>
      <c r="P266" s="492"/>
      <c r="Q266" s="492"/>
      <c r="R266" s="492"/>
      <c r="S266" s="492"/>
      <c r="T266" s="532"/>
      <c r="U266" s="492"/>
      <c r="V266" s="492"/>
      <c r="W266" s="492"/>
      <c r="X266" s="485"/>
      <c r="Y266" s="366" t="s">
        <v>750</v>
      </c>
      <c r="Z266" s="366" t="s">
        <v>541</v>
      </c>
      <c r="AA266" s="426"/>
      <c r="AB266" s="426"/>
      <c r="AC266" s="426"/>
      <c r="AD266" s="510"/>
    </row>
    <row r="267" customFormat="false" ht="16.2" hidden="true" customHeight="false" outlineLevel="0" collapsed="false">
      <c r="A267" s="483"/>
      <c r="B267" s="31"/>
      <c r="C267" s="31"/>
      <c r="D267" s="31"/>
      <c r="E267" s="31" t="s">
        <v>265</v>
      </c>
      <c r="F267" s="106" t="s">
        <v>477</v>
      </c>
      <c r="G267" s="525"/>
      <c r="H267" s="492" t="n">
        <v>97.1975442397978</v>
      </c>
      <c r="I267" s="492" t="n">
        <v>97.3624959794146</v>
      </c>
      <c r="J267" s="492" t="n">
        <v>96.8004653868528</v>
      </c>
      <c r="K267" s="492" t="n">
        <v>96.9993021632938</v>
      </c>
      <c r="L267" s="492"/>
      <c r="M267" s="492"/>
      <c r="N267" s="492"/>
      <c r="O267" s="492"/>
      <c r="P267" s="492"/>
      <c r="Q267" s="492"/>
      <c r="R267" s="492"/>
      <c r="S267" s="492"/>
      <c r="T267" s="532"/>
      <c r="U267" s="492"/>
      <c r="V267" s="492"/>
      <c r="W267" s="492"/>
      <c r="X267" s="485"/>
      <c r="Y267" s="366" t="s">
        <v>751</v>
      </c>
      <c r="Z267" s="366" t="s">
        <v>543</v>
      </c>
      <c r="AA267" s="426"/>
      <c r="AB267" s="426"/>
      <c r="AC267" s="426"/>
      <c r="AD267" s="510"/>
    </row>
    <row r="268" customFormat="false" ht="16.2" hidden="true" customHeight="true" outlineLevel="0" collapsed="false">
      <c r="A268" s="483"/>
      <c r="B268" s="31"/>
      <c r="C268" s="31"/>
      <c r="D268" s="31" t="s">
        <v>416</v>
      </c>
      <c r="E268" s="31" t="s">
        <v>264</v>
      </c>
      <c r="F268" s="106" t="s">
        <v>477</v>
      </c>
      <c r="G268" s="525"/>
      <c r="H268" s="492" t="n">
        <v>2.32807064490233</v>
      </c>
      <c r="I268" s="492" t="n">
        <v>2.59855307839953</v>
      </c>
      <c r="J268" s="492" t="n">
        <v>2.93824319140775</v>
      </c>
      <c r="K268" s="492" t="n">
        <v>2.70957489074295</v>
      </c>
      <c r="L268" s="492"/>
      <c r="M268" s="492"/>
      <c r="N268" s="492"/>
      <c r="O268" s="492"/>
      <c r="P268" s="492"/>
      <c r="Q268" s="492"/>
      <c r="R268" s="492"/>
      <c r="S268" s="492"/>
      <c r="T268" s="532"/>
      <c r="U268" s="492"/>
      <c r="V268" s="492"/>
      <c r="W268" s="492"/>
      <c r="X268" s="485"/>
      <c r="Y268" s="366" t="s">
        <v>752</v>
      </c>
      <c r="Z268" s="366" t="s">
        <v>541</v>
      </c>
      <c r="AA268" s="426"/>
      <c r="AB268" s="426"/>
      <c r="AC268" s="426"/>
      <c r="AD268" s="510"/>
    </row>
    <row r="269" customFormat="false" ht="16.2" hidden="true" customHeight="false" outlineLevel="0" collapsed="false">
      <c r="A269" s="483"/>
      <c r="B269" s="31"/>
      <c r="C269" s="31"/>
      <c r="D269" s="31"/>
      <c r="E269" s="31" t="s">
        <v>265</v>
      </c>
      <c r="F269" s="106" t="s">
        <v>477</v>
      </c>
      <c r="G269" s="525"/>
      <c r="H269" s="492" t="n">
        <v>2.71578187071145</v>
      </c>
      <c r="I269" s="492" t="n">
        <v>2.44451592151817</v>
      </c>
      <c r="J269" s="492" t="n">
        <v>3.09980885897116</v>
      </c>
      <c r="K269" s="492" t="n">
        <v>2.8698534542917</v>
      </c>
      <c r="L269" s="492"/>
      <c r="M269" s="492"/>
      <c r="N269" s="492"/>
      <c r="O269" s="492"/>
      <c r="P269" s="492"/>
      <c r="Q269" s="492"/>
      <c r="R269" s="492"/>
      <c r="S269" s="492"/>
      <c r="T269" s="532"/>
      <c r="U269" s="492"/>
      <c r="V269" s="492"/>
      <c r="W269" s="492"/>
      <c r="X269" s="485"/>
      <c r="Y269" s="366" t="s">
        <v>753</v>
      </c>
      <c r="Z269" s="366" t="s">
        <v>543</v>
      </c>
      <c r="AA269" s="426"/>
      <c r="AB269" s="426"/>
      <c r="AC269" s="426"/>
      <c r="AD269" s="510"/>
    </row>
    <row r="270" customFormat="false" ht="16.2" hidden="true" customHeight="true" outlineLevel="0" collapsed="false">
      <c r="A270" s="483"/>
      <c r="B270" s="31"/>
      <c r="C270" s="31"/>
      <c r="D270" s="31" t="s">
        <v>417</v>
      </c>
      <c r="E270" s="31" t="s">
        <v>264</v>
      </c>
      <c r="F270" s="106" t="s">
        <v>477</v>
      </c>
      <c r="G270" s="525"/>
      <c r="H270" s="492" t="n">
        <v>0.1003478726251</v>
      </c>
      <c r="I270" s="492" t="n">
        <v>0.140262808209065</v>
      </c>
      <c r="J270" s="492" t="n">
        <v>0.0997314921365554</v>
      </c>
      <c r="K270" s="492" t="n">
        <v>0.0874056416368693</v>
      </c>
      <c r="L270" s="492"/>
      <c r="M270" s="492"/>
      <c r="N270" s="492"/>
      <c r="O270" s="492"/>
      <c r="P270" s="492"/>
      <c r="Q270" s="492"/>
      <c r="R270" s="492"/>
      <c r="S270" s="492"/>
      <c r="T270" s="532"/>
      <c r="U270" s="492"/>
      <c r="V270" s="492"/>
      <c r="W270" s="492"/>
      <c r="X270" s="485"/>
      <c r="Y270" s="366" t="s">
        <v>754</v>
      </c>
      <c r="Z270" s="366" t="s">
        <v>541</v>
      </c>
      <c r="AA270" s="426"/>
      <c r="AB270" s="426"/>
      <c r="AC270" s="426"/>
      <c r="AD270" s="510"/>
    </row>
    <row r="271" customFormat="false" ht="16.2" hidden="true" customHeight="false" outlineLevel="0" collapsed="false">
      <c r="A271" s="483"/>
      <c r="B271" s="31"/>
      <c r="C271" s="31"/>
      <c r="D271" s="31"/>
      <c r="E271" s="31" t="s">
        <v>265</v>
      </c>
      <c r="F271" s="106" t="s">
        <v>477</v>
      </c>
      <c r="G271" s="525"/>
      <c r="H271" s="492" t="n">
        <v>0.0866738894907909</v>
      </c>
      <c r="I271" s="492" t="n">
        <v>0.192988099067224</v>
      </c>
      <c r="J271" s="492" t="n">
        <v>0.099725754176016</v>
      </c>
      <c r="K271" s="492" t="n">
        <v>0.130844382414515</v>
      </c>
      <c r="L271" s="492"/>
      <c r="M271" s="492"/>
      <c r="N271" s="492"/>
      <c r="O271" s="492"/>
      <c r="P271" s="492"/>
      <c r="Q271" s="492"/>
      <c r="R271" s="492"/>
      <c r="S271" s="492"/>
      <c r="T271" s="532"/>
      <c r="U271" s="492"/>
      <c r="V271" s="492"/>
      <c r="W271" s="492"/>
      <c r="X271" s="485"/>
      <c r="Y271" s="366" t="s">
        <v>755</v>
      </c>
      <c r="Z271" s="366" t="s">
        <v>543</v>
      </c>
      <c r="AA271" s="426"/>
      <c r="AB271" s="426"/>
      <c r="AC271" s="426"/>
      <c r="AD271" s="510"/>
    </row>
    <row r="272" customFormat="false" ht="16.2" hidden="true" customHeight="true" outlineLevel="0" collapsed="false">
      <c r="A272" s="483" t="s">
        <v>16</v>
      </c>
      <c r="B272" s="31" t="s">
        <v>126</v>
      </c>
      <c r="C272" s="31" t="s">
        <v>273</v>
      </c>
      <c r="D272" s="31"/>
      <c r="E272" s="31"/>
      <c r="F272" s="103" t="s">
        <v>471</v>
      </c>
      <c r="G272" s="525"/>
      <c r="H272" s="488" t="n">
        <v>14109</v>
      </c>
      <c r="I272" s="488" t="n">
        <v>12929</v>
      </c>
      <c r="J272" s="488" t="n">
        <v>12793</v>
      </c>
      <c r="K272" s="488" t="n">
        <v>12208</v>
      </c>
      <c r="L272" s="488"/>
      <c r="M272" s="488"/>
      <c r="N272" s="488"/>
      <c r="O272" s="488"/>
      <c r="P272" s="488"/>
      <c r="Q272" s="488"/>
      <c r="R272" s="488"/>
      <c r="S272" s="488"/>
      <c r="T272" s="529"/>
      <c r="U272" s="488"/>
      <c r="V272" s="488"/>
      <c r="W272" s="488"/>
      <c r="X272" s="487"/>
      <c r="Y272" s="366" t="s">
        <v>756</v>
      </c>
      <c r="Z272" s="366"/>
      <c r="AA272" s="426" t="s">
        <v>1404</v>
      </c>
      <c r="AB272" s="426" t="s">
        <v>1404</v>
      </c>
      <c r="AC272" s="426"/>
      <c r="AD272" s="486" t="s">
        <v>1424</v>
      </c>
    </row>
    <row r="273" customFormat="false" ht="16.2" hidden="true" customHeight="true" outlineLevel="0" collapsed="false">
      <c r="A273" s="483"/>
      <c r="B273" s="31"/>
      <c r="C273" s="31"/>
      <c r="D273" s="31"/>
      <c r="E273" s="31" t="s">
        <v>114</v>
      </c>
      <c r="F273" s="103" t="s">
        <v>471</v>
      </c>
      <c r="G273" s="525"/>
      <c r="H273" s="488" t="n">
        <v>943</v>
      </c>
      <c r="I273" s="488" t="n">
        <v>728</v>
      </c>
      <c r="J273" s="488" t="n">
        <v>669</v>
      </c>
      <c r="K273" s="488" t="n">
        <v>593</v>
      </c>
      <c r="L273" s="488"/>
      <c r="M273" s="488"/>
      <c r="N273" s="488"/>
      <c r="O273" s="488"/>
      <c r="P273" s="488"/>
      <c r="Q273" s="488"/>
      <c r="R273" s="488"/>
      <c r="S273" s="488"/>
      <c r="T273" s="529"/>
      <c r="U273" s="488"/>
      <c r="V273" s="488"/>
      <c r="W273" s="488"/>
      <c r="X273" s="487"/>
      <c r="Y273" s="366" t="s">
        <v>757</v>
      </c>
      <c r="Z273" s="366"/>
      <c r="AA273" s="426"/>
      <c r="AB273" s="426"/>
      <c r="AC273" s="426"/>
      <c r="AD273" s="486"/>
    </row>
    <row r="274" customFormat="false" ht="16.2" hidden="true" customHeight="true" outlineLevel="0" collapsed="false">
      <c r="A274" s="483"/>
      <c r="B274" s="31"/>
      <c r="C274" s="31"/>
      <c r="D274" s="31"/>
      <c r="E274" s="31" t="s">
        <v>115</v>
      </c>
      <c r="F274" s="103" t="s">
        <v>471</v>
      </c>
      <c r="G274" s="525"/>
      <c r="H274" s="488" t="n">
        <v>3830</v>
      </c>
      <c r="I274" s="488" t="n">
        <v>3433</v>
      </c>
      <c r="J274" s="488" t="n">
        <v>3180</v>
      </c>
      <c r="K274" s="488" t="n">
        <v>2970</v>
      </c>
      <c r="L274" s="488"/>
      <c r="M274" s="488"/>
      <c r="N274" s="488"/>
      <c r="O274" s="488"/>
      <c r="P274" s="488"/>
      <c r="Q274" s="488"/>
      <c r="R274" s="488"/>
      <c r="S274" s="488"/>
      <c r="T274" s="529"/>
      <c r="U274" s="488"/>
      <c r="V274" s="488"/>
      <c r="W274" s="488"/>
      <c r="X274" s="487"/>
      <c r="Y274" s="366" t="s">
        <v>758</v>
      </c>
      <c r="Z274" s="366"/>
      <c r="AA274" s="426"/>
      <c r="AB274" s="426"/>
      <c r="AC274" s="426"/>
      <c r="AD274" s="486"/>
    </row>
    <row r="275" customFormat="false" ht="16.2" hidden="true" customHeight="true" outlineLevel="0" collapsed="false">
      <c r="A275" s="483"/>
      <c r="B275" s="31"/>
      <c r="C275" s="31"/>
      <c r="D275" s="31"/>
      <c r="E275" s="31" t="s">
        <v>116</v>
      </c>
      <c r="F275" s="103" t="s">
        <v>471</v>
      </c>
      <c r="G275" s="525"/>
      <c r="H275" s="488" t="n">
        <v>5843</v>
      </c>
      <c r="I275" s="488" t="n">
        <v>5407</v>
      </c>
      <c r="J275" s="488" t="n">
        <v>5478</v>
      </c>
      <c r="K275" s="488" t="n">
        <v>5137</v>
      </c>
      <c r="L275" s="488"/>
      <c r="M275" s="488"/>
      <c r="N275" s="488"/>
      <c r="O275" s="488"/>
      <c r="P275" s="488"/>
      <c r="Q275" s="488"/>
      <c r="R275" s="488"/>
      <c r="S275" s="488"/>
      <c r="T275" s="529"/>
      <c r="U275" s="488"/>
      <c r="V275" s="488"/>
      <c r="W275" s="488"/>
      <c r="X275" s="487"/>
      <c r="Y275" s="366" t="s">
        <v>759</v>
      </c>
      <c r="Z275" s="366"/>
      <c r="AA275" s="426"/>
      <c r="AB275" s="426"/>
      <c r="AC275" s="426"/>
      <c r="AD275" s="486"/>
    </row>
    <row r="276" customFormat="false" ht="16.2" hidden="true" customHeight="true" outlineLevel="0" collapsed="false">
      <c r="A276" s="483"/>
      <c r="B276" s="31"/>
      <c r="C276" s="31"/>
      <c r="D276" s="31"/>
      <c r="E276" s="31" t="s">
        <v>117</v>
      </c>
      <c r="F276" s="103" t="s">
        <v>471</v>
      </c>
      <c r="G276" s="525"/>
      <c r="H276" s="488" t="n">
        <v>2828</v>
      </c>
      <c r="I276" s="488" t="n">
        <v>2736</v>
      </c>
      <c r="J276" s="488" t="n">
        <v>2766</v>
      </c>
      <c r="K276" s="488" t="n">
        <v>2769</v>
      </c>
      <c r="L276" s="488"/>
      <c r="M276" s="488"/>
      <c r="N276" s="488"/>
      <c r="O276" s="488"/>
      <c r="P276" s="488"/>
      <c r="Q276" s="488"/>
      <c r="R276" s="488"/>
      <c r="S276" s="488"/>
      <c r="T276" s="529"/>
      <c r="U276" s="488"/>
      <c r="V276" s="488"/>
      <c r="W276" s="488"/>
      <c r="X276" s="487"/>
      <c r="Y276" s="366" t="s">
        <v>760</v>
      </c>
      <c r="Z276" s="366"/>
      <c r="AA276" s="426"/>
      <c r="AB276" s="426"/>
      <c r="AC276" s="426"/>
      <c r="AD276" s="486"/>
    </row>
    <row r="277" customFormat="false" ht="16.2" hidden="true" customHeight="true" outlineLevel="0" collapsed="false">
      <c r="A277" s="483"/>
      <c r="B277" s="31"/>
      <c r="C277" s="31"/>
      <c r="D277" s="31"/>
      <c r="E277" s="31" t="s">
        <v>118</v>
      </c>
      <c r="F277" s="103" t="s">
        <v>471</v>
      </c>
      <c r="G277" s="525"/>
      <c r="H277" s="488" t="n">
        <v>578</v>
      </c>
      <c r="I277" s="488" t="n">
        <v>569</v>
      </c>
      <c r="J277" s="488" t="n">
        <v>628</v>
      </c>
      <c r="K277" s="488" t="n">
        <v>662</v>
      </c>
      <c r="L277" s="488"/>
      <c r="M277" s="488"/>
      <c r="N277" s="488"/>
      <c r="O277" s="488"/>
      <c r="P277" s="488"/>
      <c r="Q277" s="488"/>
      <c r="R277" s="488"/>
      <c r="S277" s="488"/>
      <c r="T277" s="529"/>
      <c r="U277" s="488"/>
      <c r="V277" s="488"/>
      <c r="W277" s="488"/>
      <c r="X277" s="487"/>
      <c r="Y277" s="366" t="s">
        <v>761</v>
      </c>
      <c r="Z277" s="366"/>
      <c r="AA277" s="426"/>
      <c r="AB277" s="426"/>
      <c r="AC277" s="426"/>
      <c r="AD277" s="486"/>
    </row>
    <row r="278" customFormat="false" ht="16.2" hidden="true" customHeight="true" outlineLevel="0" collapsed="false">
      <c r="A278" s="483"/>
      <c r="B278" s="31"/>
      <c r="C278" s="31"/>
      <c r="D278" s="31"/>
      <c r="E278" s="31" t="s">
        <v>119</v>
      </c>
      <c r="F278" s="103" t="s">
        <v>471</v>
      </c>
      <c r="G278" s="525"/>
      <c r="H278" s="488" t="n">
        <v>81</v>
      </c>
      <c r="I278" s="488" t="n">
        <v>53</v>
      </c>
      <c r="J278" s="488" t="n">
        <v>70</v>
      </c>
      <c r="K278" s="488" t="n">
        <v>74</v>
      </c>
      <c r="L278" s="488"/>
      <c r="M278" s="488"/>
      <c r="N278" s="488"/>
      <c r="O278" s="488"/>
      <c r="P278" s="488"/>
      <c r="Q278" s="488"/>
      <c r="R278" s="488"/>
      <c r="S278" s="488"/>
      <c r="T278" s="529"/>
      <c r="U278" s="488"/>
      <c r="V278" s="488"/>
      <c r="W278" s="488"/>
      <c r="X278" s="487"/>
      <c r="Y278" s="366" t="s">
        <v>762</v>
      </c>
      <c r="Z278" s="366"/>
      <c r="AA278" s="426"/>
      <c r="AB278" s="426"/>
      <c r="AC278" s="426"/>
      <c r="AD278" s="486"/>
    </row>
    <row r="279" customFormat="false" ht="16.2" hidden="true" customHeight="true" outlineLevel="0" collapsed="false">
      <c r="A279" s="483"/>
      <c r="B279" s="31"/>
      <c r="C279" s="31"/>
      <c r="D279" s="31"/>
      <c r="E279" s="31" t="s">
        <v>120</v>
      </c>
      <c r="F279" s="103" t="s">
        <v>471</v>
      </c>
      <c r="G279" s="525"/>
      <c r="H279" s="488" t="n">
        <v>6</v>
      </c>
      <c r="I279" s="488" t="n">
        <v>3</v>
      </c>
      <c r="J279" s="488" t="n">
        <v>2</v>
      </c>
      <c r="K279" s="488" t="n">
        <v>3</v>
      </c>
      <c r="L279" s="488"/>
      <c r="M279" s="488"/>
      <c r="N279" s="488"/>
      <c r="O279" s="488"/>
      <c r="P279" s="488"/>
      <c r="Q279" s="488"/>
      <c r="R279" s="488"/>
      <c r="S279" s="488"/>
      <c r="T279" s="529"/>
      <c r="U279" s="488"/>
      <c r="V279" s="488"/>
      <c r="W279" s="488"/>
      <c r="X279" s="487"/>
      <c r="Y279" s="366" t="s">
        <v>763</v>
      </c>
      <c r="Z279" s="366"/>
      <c r="AA279" s="426"/>
      <c r="AB279" s="426"/>
      <c r="AC279" s="426"/>
      <c r="AD279" s="486"/>
    </row>
    <row r="280" customFormat="false" ht="16.2" hidden="true" customHeight="true" outlineLevel="0" collapsed="false">
      <c r="A280" s="483"/>
      <c r="B280" s="31"/>
      <c r="C280" s="31" t="s">
        <v>274</v>
      </c>
      <c r="D280" s="31"/>
      <c r="E280" s="31"/>
      <c r="F280" s="103" t="s">
        <v>471</v>
      </c>
      <c r="G280" s="525"/>
      <c r="H280" s="488" t="n">
        <v>10657</v>
      </c>
      <c r="I280" s="488" t="n">
        <v>9770</v>
      </c>
      <c r="J280" s="488" t="n">
        <v>9573</v>
      </c>
      <c r="K280" s="488" t="n">
        <v>9029</v>
      </c>
      <c r="L280" s="488"/>
      <c r="M280" s="488"/>
      <c r="N280" s="488"/>
      <c r="O280" s="488"/>
      <c r="P280" s="488"/>
      <c r="Q280" s="488"/>
      <c r="R280" s="488"/>
      <c r="S280" s="488"/>
      <c r="T280" s="529"/>
      <c r="U280" s="488"/>
      <c r="V280" s="488"/>
      <c r="W280" s="488"/>
      <c r="X280" s="487"/>
      <c r="Y280" s="366" t="s">
        <v>764</v>
      </c>
      <c r="Z280" s="366"/>
      <c r="AA280" s="426"/>
      <c r="AB280" s="426"/>
      <c r="AC280" s="426"/>
      <c r="AD280" s="486"/>
    </row>
    <row r="281" customFormat="false" ht="16.2" hidden="true" customHeight="true" outlineLevel="0" collapsed="false">
      <c r="A281" s="483"/>
      <c r="B281" s="31"/>
      <c r="C281" s="31" t="s">
        <v>275</v>
      </c>
      <c r="D281" s="31"/>
      <c r="E281" s="31"/>
      <c r="F281" s="103" t="s">
        <v>471</v>
      </c>
      <c r="G281" s="525"/>
      <c r="H281" s="488" t="n">
        <v>3138</v>
      </c>
      <c r="I281" s="488" t="n">
        <v>2715</v>
      </c>
      <c r="J281" s="488" t="n">
        <v>2439</v>
      </c>
      <c r="K281" s="488" t="n">
        <v>2342</v>
      </c>
      <c r="L281" s="488"/>
      <c r="M281" s="488"/>
      <c r="N281" s="488"/>
      <c r="O281" s="488"/>
      <c r="P281" s="488"/>
      <c r="Q281" s="488"/>
      <c r="R281" s="488"/>
      <c r="S281" s="488"/>
      <c r="T281" s="529"/>
      <c r="U281" s="488"/>
      <c r="V281" s="488"/>
      <c r="W281" s="488"/>
      <c r="X281" s="487"/>
      <c r="Y281" s="366" t="s">
        <v>765</v>
      </c>
      <c r="Z281" s="366"/>
      <c r="AA281" s="426"/>
      <c r="AB281" s="426"/>
      <c r="AC281" s="426"/>
      <c r="AD281" s="486"/>
    </row>
    <row r="282" customFormat="false" ht="16.2" hidden="true" customHeight="true" outlineLevel="0" collapsed="false">
      <c r="A282" s="483"/>
      <c r="B282" s="31"/>
      <c r="C282" s="31" t="s">
        <v>276</v>
      </c>
      <c r="D282" s="31"/>
      <c r="E282" s="31"/>
      <c r="F282" s="103" t="s">
        <v>471</v>
      </c>
      <c r="G282" s="525"/>
      <c r="H282" s="488" t="n">
        <v>535</v>
      </c>
      <c r="I282" s="488" t="n">
        <v>445</v>
      </c>
      <c r="J282" s="488" t="n">
        <v>446</v>
      </c>
      <c r="K282" s="488" t="n">
        <v>384</v>
      </c>
      <c r="L282" s="488"/>
      <c r="M282" s="488"/>
      <c r="N282" s="488"/>
      <c r="O282" s="488"/>
      <c r="P282" s="488"/>
      <c r="Q282" s="488"/>
      <c r="R282" s="488"/>
      <c r="S282" s="488"/>
      <c r="T282" s="529"/>
      <c r="U282" s="488"/>
      <c r="V282" s="488"/>
      <c r="W282" s="488"/>
      <c r="X282" s="487"/>
      <c r="Y282" s="366" t="s">
        <v>766</v>
      </c>
      <c r="Z282" s="366"/>
      <c r="AA282" s="426"/>
      <c r="AB282" s="426"/>
      <c r="AC282" s="426"/>
      <c r="AD282" s="486"/>
    </row>
    <row r="283" customFormat="false" ht="16.2" hidden="true" customHeight="true" outlineLevel="0" collapsed="false">
      <c r="A283" s="483"/>
      <c r="B283" s="31" t="s">
        <v>127</v>
      </c>
      <c r="C283" s="31" t="s">
        <v>273</v>
      </c>
      <c r="D283" s="31"/>
      <c r="E283" s="31"/>
      <c r="F283" s="106" t="s">
        <v>477</v>
      </c>
      <c r="G283" s="525"/>
      <c r="H283" s="489" t="n">
        <v>49.6114490664229</v>
      </c>
      <c r="I283" s="489" t="n">
        <v>49.9980664372172</v>
      </c>
      <c r="J283" s="489" t="n">
        <v>50.66334006574</v>
      </c>
      <c r="K283" s="489" t="n">
        <v>50.9452071944247</v>
      </c>
      <c r="L283" s="489"/>
      <c r="M283" s="489"/>
      <c r="N283" s="489"/>
      <c r="O283" s="489"/>
      <c r="P283" s="489"/>
      <c r="Q283" s="489"/>
      <c r="R283" s="489"/>
      <c r="S283" s="489"/>
      <c r="T283" s="533"/>
      <c r="U283" s="489"/>
      <c r="V283" s="489"/>
      <c r="W283" s="489"/>
      <c r="X283" s="487"/>
      <c r="Y283" s="366" t="s">
        <v>767</v>
      </c>
      <c r="Z283" s="366" t="s">
        <v>1342</v>
      </c>
      <c r="AA283" s="426" t="s">
        <v>1404</v>
      </c>
      <c r="AB283" s="426" t="s">
        <v>1404</v>
      </c>
      <c r="AC283" s="426"/>
      <c r="AD283" s="486" t="s">
        <v>1424</v>
      </c>
    </row>
    <row r="284" customFormat="false" ht="21.6" hidden="true" customHeight="false" outlineLevel="0" collapsed="false">
      <c r="A284" s="483"/>
      <c r="B284" s="31"/>
      <c r="C284" s="31"/>
      <c r="D284" s="31"/>
      <c r="E284" s="31" t="s">
        <v>114</v>
      </c>
      <c r="F284" s="106" t="s">
        <v>477</v>
      </c>
      <c r="G284" s="525"/>
      <c r="H284" s="489" t="n">
        <v>3.31586905306094</v>
      </c>
      <c r="I284" s="489" t="n">
        <v>2.81526741173286</v>
      </c>
      <c r="J284" s="489" t="n">
        <v>2.64940002376143</v>
      </c>
      <c r="K284" s="489" t="n">
        <v>2.47464841630848</v>
      </c>
      <c r="L284" s="489"/>
      <c r="M284" s="489"/>
      <c r="N284" s="489"/>
      <c r="O284" s="489"/>
      <c r="P284" s="489"/>
      <c r="Q284" s="489"/>
      <c r="R284" s="489"/>
      <c r="S284" s="489"/>
      <c r="T284" s="533"/>
      <c r="U284" s="489"/>
      <c r="V284" s="489"/>
      <c r="W284" s="489"/>
      <c r="X284" s="487"/>
      <c r="Y284" s="366" t="s">
        <v>768</v>
      </c>
      <c r="Z284" s="366" t="s">
        <v>1342</v>
      </c>
      <c r="AA284" s="426"/>
      <c r="AB284" s="426"/>
      <c r="AC284" s="426"/>
      <c r="AD284" s="486"/>
    </row>
    <row r="285" customFormat="false" ht="21.6" hidden="true" customHeight="false" outlineLevel="0" collapsed="false">
      <c r="A285" s="483"/>
      <c r="B285" s="31"/>
      <c r="C285" s="31"/>
      <c r="D285" s="31"/>
      <c r="E285" s="31" t="s">
        <v>115</v>
      </c>
      <c r="F285" s="106" t="s">
        <v>477</v>
      </c>
      <c r="G285" s="525"/>
      <c r="H285" s="489" t="n">
        <v>13.4674214986462</v>
      </c>
      <c r="I285" s="489" t="n">
        <v>13.2758420665919</v>
      </c>
      <c r="J285" s="489" t="n">
        <v>12.5935606510633</v>
      </c>
      <c r="K285" s="489" t="n">
        <v>12.3941075825231</v>
      </c>
      <c r="L285" s="489"/>
      <c r="M285" s="489"/>
      <c r="N285" s="489"/>
      <c r="O285" s="489"/>
      <c r="P285" s="489"/>
      <c r="Q285" s="489"/>
      <c r="R285" s="489"/>
      <c r="S285" s="489"/>
      <c r="T285" s="533"/>
      <c r="U285" s="489"/>
      <c r="V285" s="489"/>
      <c r="W285" s="489"/>
      <c r="X285" s="487"/>
      <c r="Y285" s="366" t="s">
        <v>769</v>
      </c>
      <c r="Z285" s="366" t="s">
        <v>1342</v>
      </c>
      <c r="AA285" s="426"/>
      <c r="AB285" s="426"/>
      <c r="AC285" s="426"/>
      <c r="AD285" s="486"/>
    </row>
    <row r="286" customFormat="false" ht="21.6" hidden="true" customHeight="false" outlineLevel="0" collapsed="false">
      <c r="A286" s="483"/>
      <c r="B286" s="31"/>
      <c r="C286" s="31"/>
      <c r="D286" s="31"/>
      <c r="E286" s="31" t="s">
        <v>116</v>
      </c>
      <c r="F286" s="106" t="s">
        <v>477</v>
      </c>
      <c r="G286" s="525"/>
      <c r="H286" s="489" t="n">
        <v>20.5457294560287</v>
      </c>
      <c r="I286" s="489" t="n">
        <v>20.9095479330214</v>
      </c>
      <c r="J286" s="489" t="n">
        <v>21.6941903290959</v>
      </c>
      <c r="K286" s="489" t="n">
        <v>21.4372157075491</v>
      </c>
      <c r="L286" s="489"/>
      <c r="M286" s="489"/>
      <c r="N286" s="489"/>
      <c r="O286" s="489"/>
      <c r="P286" s="489"/>
      <c r="Q286" s="489"/>
      <c r="R286" s="489"/>
      <c r="S286" s="489"/>
      <c r="T286" s="533"/>
      <c r="U286" s="489"/>
      <c r="V286" s="489"/>
      <c r="W286" s="489"/>
      <c r="X286" s="487"/>
      <c r="Y286" s="366" t="s">
        <v>770</v>
      </c>
      <c r="Z286" s="366" t="s">
        <v>1342</v>
      </c>
      <c r="AA286" s="426"/>
      <c r="AB286" s="426"/>
      <c r="AC286" s="426"/>
      <c r="AD286" s="486"/>
    </row>
    <row r="287" customFormat="false" ht="21.6" hidden="true" customHeight="false" outlineLevel="0" collapsed="false">
      <c r="A287" s="483"/>
      <c r="B287" s="31"/>
      <c r="C287" s="31"/>
      <c r="D287" s="31"/>
      <c r="E287" s="31" t="s">
        <v>117</v>
      </c>
      <c r="F287" s="106" t="s">
        <v>477</v>
      </c>
      <c r="G287" s="525"/>
      <c r="H287" s="489" t="n">
        <v>9.94409086114139</v>
      </c>
      <c r="I287" s="489" t="n">
        <v>10.5804555473916</v>
      </c>
      <c r="J287" s="489" t="n">
        <v>10.954021622906</v>
      </c>
      <c r="K287" s="489" t="n">
        <v>11.5553144430998</v>
      </c>
      <c r="L287" s="489"/>
      <c r="M287" s="489"/>
      <c r="N287" s="489"/>
      <c r="O287" s="489"/>
      <c r="P287" s="489"/>
      <c r="Q287" s="489"/>
      <c r="R287" s="489"/>
      <c r="S287" s="489"/>
      <c r="T287" s="533"/>
      <c r="U287" s="489"/>
      <c r="V287" s="489"/>
      <c r="W287" s="489"/>
      <c r="X287" s="487"/>
      <c r="Y287" s="366" t="s">
        <v>771</v>
      </c>
      <c r="Z287" s="366" t="s">
        <v>1342</v>
      </c>
      <c r="AA287" s="426"/>
      <c r="AB287" s="426"/>
      <c r="AC287" s="426"/>
      <c r="AD287" s="486"/>
    </row>
    <row r="288" customFormat="false" ht="21.6" hidden="true" customHeight="false" outlineLevel="0" collapsed="false">
      <c r="A288" s="483"/>
      <c r="B288" s="31"/>
      <c r="C288" s="31"/>
      <c r="D288" s="31"/>
      <c r="E288" s="31" t="s">
        <v>118</v>
      </c>
      <c r="F288" s="106" t="s">
        <v>477</v>
      </c>
      <c r="G288" s="525"/>
      <c r="H288" s="489" t="n">
        <v>2.03242026794191</v>
      </c>
      <c r="I288" s="489" t="n">
        <v>2.20039444680769</v>
      </c>
      <c r="J288" s="489" t="n">
        <v>2.48703021662508</v>
      </c>
      <c r="K288" s="489" t="n">
        <v>2.76259232984184</v>
      </c>
      <c r="L288" s="489"/>
      <c r="M288" s="489"/>
      <c r="N288" s="489"/>
      <c r="O288" s="489"/>
      <c r="P288" s="489"/>
      <c r="Q288" s="489"/>
      <c r="R288" s="489"/>
      <c r="S288" s="489"/>
      <c r="T288" s="533"/>
      <c r="U288" s="489"/>
      <c r="V288" s="489"/>
      <c r="W288" s="489"/>
      <c r="X288" s="487"/>
      <c r="Y288" s="366" t="s">
        <v>772</v>
      </c>
      <c r="Z288" s="366" t="s">
        <v>1342</v>
      </c>
      <c r="AA288" s="426"/>
      <c r="AB288" s="426"/>
      <c r="AC288" s="426"/>
      <c r="AD288" s="486"/>
    </row>
    <row r="289" customFormat="false" ht="21.6" hidden="true" customHeight="false" outlineLevel="0" collapsed="false">
      <c r="A289" s="483"/>
      <c r="B289" s="31"/>
      <c r="C289" s="31"/>
      <c r="D289" s="31"/>
      <c r="E289" s="31" t="s">
        <v>119</v>
      </c>
      <c r="F289" s="106" t="s">
        <v>477</v>
      </c>
      <c r="G289" s="525"/>
      <c r="H289" s="489" t="n">
        <v>0.284820141355181</v>
      </c>
      <c r="I289" s="489" t="n">
        <v>0.204957654975057</v>
      </c>
      <c r="J289" s="489" t="n">
        <v>0.277216743891331</v>
      </c>
      <c r="K289" s="489" t="n">
        <v>0.308809414514042</v>
      </c>
      <c r="L289" s="489"/>
      <c r="M289" s="489"/>
      <c r="N289" s="489"/>
      <c r="O289" s="489"/>
      <c r="P289" s="489"/>
      <c r="Q289" s="489"/>
      <c r="R289" s="489"/>
      <c r="S289" s="489"/>
      <c r="T289" s="533"/>
      <c r="U289" s="489"/>
      <c r="V289" s="489"/>
      <c r="W289" s="489"/>
      <c r="X289" s="487"/>
      <c r="Y289" s="366" t="s">
        <v>773</v>
      </c>
      <c r="Z289" s="366" t="s">
        <v>1342</v>
      </c>
      <c r="AA289" s="426"/>
      <c r="AB289" s="426"/>
      <c r="AC289" s="426"/>
      <c r="AD289" s="486"/>
    </row>
    <row r="290" customFormat="false" ht="21.6" hidden="true" customHeight="false" outlineLevel="0" collapsed="false">
      <c r="A290" s="483"/>
      <c r="B290" s="31"/>
      <c r="C290" s="31"/>
      <c r="D290" s="31"/>
      <c r="E290" s="31" t="s">
        <v>120</v>
      </c>
      <c r="F290" s="106" t="s">
        <v>477</v>
      </c>
      <c r="G290" s="525"/>
      <c r="H290" s="489" t="n">
        <v>0.0210977882485319</v>
      </c>
      <c r="I290" s="489" t="n">
        <v>0.0116013766967013</v>
      </c>
      <c r="J290" s="489" t="n">
        <v>0.00792047839689517</v>
      </c>
      <c r="K290" s="489" t="n">
        <v>0.0125193005884071</v>
      </c>
      <c r="L290" s="489"/>
      <c r="M290" s="489"/>
      <c r="N290" s="489"/>
      <c r="O290" s="489"/>
      <c r="P290" s="489"/>
      <c r="Q290" s="489"/>
      <c r="R290" s="489"/>
      <c r="S290" s="489"/>
      <c r="T290" s="533"/>
      <c r="U290" s="489"/>
      <c r="V290" s="489"/>
      <c r="W290" s="489"/>
      <c r="X290" s="487"/>
      <c r="Y290" s="366" t="s">
        <v>774</v>
      </c>
      <c r="Z290" s="366" t="s">
        <v>1342</v>
      </c>
      <c r="AA290" s="426"/>
      <c r="AB290" s="426"/>
      <c r="AC290" s="426"/>
      <c r="AD290" s="486"/>
    </row>
    <row r="291" customFormat="false" ht="16.2" hidden="true" customHeight="true" outlineLevel="0" collapsed="false">
      <c r="A291" s="483"/>
      <c r="B291" s="31"/>
      <c r="C291" s="31" t="s">
        <v>274</v>
      </c>
      <c r="D291" s="31"/>
      <c r="E291" s="31"/>
      <c r="F291" s="106" t="s">
        <v>477</v>
      </c>
      <c r="G291" s="525"/>
      <c r="H291" s="489" t="n">
        <v>37.4731882274342</v>
      </c>
      <c r="I291" s="489" t="n">
        <v>37.7818167755907</v>
      </c>
      <c r="J291" s="489" t="n">
        <v>37.9113698467387</v>
      </c>
      <c r="K291" s="489" t="n">
        <v>37.6789216709093</v>
      </c>
      <c r="L291" s="489"/>
      <c r="M291" s="489"/>
      <c r="N291" s="489"/>
      <c r="O291" s="489"/>
      <c r="P291" s="489"/>
      <c r="Q291" s="489"/>
      <c r="R291" s="489"/>
      <c r="S291" s="489"/>
      <c r="T291" s="533"/>
      <c r="U291" s="489"/>
      <c r="V291" s="489"/>
      <c r="W291" s="489"/>
      <c r="X291" s="487"/>
      <c r="Y291" s="366" t="s">
        <v>775</v>
      </c>
      <c r="Z291" s="366" t="s">
        <v>1342</v>
      </c>
      <c r="AA291" s="426"/>
      <c r="AB291" s="426"/>
      <c r="AC291" s="426"/>
      <c r="AD291" s="486"/>
    </row>
    <row r="292" customFormat="false" ht="16.2" hidden="true" customHeight="true" outlineLevel="0" collapsed="false">
      <c r="A292" s="483"/>
      <c r="B292" s="31"/>
      <c r="C292" s="31" t="s">
        <v>275</v>
      </c>
      <c r="D292" s="31"/>
      <c r="E292" s="31"/>
      <c r="F292" s="106" t="s">
        <v>477</v>
      </c>
      <c r="G292" s="525"/>
      <c r="H292" s="489" t="n">
        <v>11.0341432539822</v>
      </c>
      <c r="I292" s="489" t="n">
        <v>10.4992459105147</v>
      </c>
      <c r="J292" s="489" t="n">
        <v>9.65902340501366</v>
      </c>
      <c r="K292" s="489" t="n">
        <v>9.77340065934983</v>
      </c>
      <c r="L292" s="489"/>
      <c r="M292" s="489"/>
      <c r="N292" s="489"/>
      <c r="O292" s="489"/>
      <c r="P292" s="489"/>
      <c r="Q292" s="489"/>
      <c r="R292" s="489"/>
      <c r="S292" s="489"/>
      <c r="T292" s="533"/>
      <c r="U292" s="489"/>
      <c r="V292" s="489"/>
      <c r="W292" s="489"/>
      <c r="X292" s="487"/>
      <c r="Y292" s="366" t="s">
        <v>776</v>
      </c>
      <c r="Z292" s="366" t="s">
        <v>1342</v>
      </c>
      <c r="AA292" s="426"/>
      <c r="AB292" s="426"/>
      <c r="AC292" s="426"/>
      <c r="AD292" s="486"/>
    </row>
    <row r="293" customFormat="false" ht="16.2" hidden="true" customHeight="true" outlineLevel="0" collapsed="false">
      <c r="A293" s="483"/>
      <c r="B293" s="31"/>
      <c r="C293" s="31" t="s">
        <v>276</v>
      </c>
      <c r="D293" s="31"/>
      <c r="E293" s="31"/>
      <c r="F293" s="106" t="s">
        <v>477</v>
      </c>
      <c r="G293" s="525"/>
      <c r="H293" s="489" t="n">
        <v>1.88121945216077</v>
      </c>
      <c r="I293" s="489" t="n">
        <v>1.72087087667737</v>
      </c>
      <c r="J293" s="489" t="n">
        <v>1.76626668250762</v>
      </c>
      <c r="K293" s="489" t="n">
        <v>1.60247047531611</v>
      </c>
      <c r="L293" s="489"/>
      <c r="M293" s="489"/>
      <c r="N293" s="489"/>
      <c r="O293" s="489"/>
      <c r="P293" s="489"/>
      <c r="Q293" s="489"/>
      <c r="R293" s="489"/>
      <c r="S293" s="489"/>
      <c r="T293" s="533"/>
      <c r="U293" s="489"/>
      <c r="V293" s="489"/>
      <c r="W293" s="489"/>
      <c r="X293" s="487"/>
      <c r="Y293" s="366" t="s">
        <v>777</v>
      </c>
      <c r="Z293" s="366" t="s">
        <v>1342</v>
      </c>
      <c r="AA293" s="426"/>
      <c r="AB293" s="426"/>
      <c r="AC293" s="426"/>
      <c r="AD293" s="486"/>
    </row>
    <row r="294" customFormat="false" ht="16.2" hidden="true" customHeight="true" outlineLevel="0" collapsed="false">
      <c r="A294" s="483"/>
      <c r="B294" s="31" t="s">
        <v>1447</v>
      </c>
      <c r="C294" s="31"/>
      <c r="D294" s="31"/>
      <c r="E294" s="31"/>
      <c r="F294" s="31" t="s">
        <v>474</v>
      </c>
      <c r="G294" s="478"/>
      <c r="H294" s="534"/>
      <c r="I294" s="534"/>
      <c r="J294" s="534"/>
      <c r="K294" s="534"/>
      <c r="L294" s="534"/>
      <c r="M294" s="534"/>
      <c r="N294" s="534"/>
      <c r="O294" s="534"/>
      <c r="P294" s="534"/>
      <c r="Q294" s="534"/>
      <c r="R294" s="534"/>
      <c r="S294" s="534"/>
      <c r="T294" s="534"/>
      <c r="U294" s="534"/>
      <c r="V294" s="534"/>
      <c r="W294" s="534"/>
      <c r="X294" s="534"/>
      <c r="Y294" s="366" t="s">
        <v>1448</v>
      </c>
      <c r="Z294" s="366"/>
      <c r="AA294" s="426"/>
      <c r="AB294" s="426"/>
      <c r="AC294" s="426"/>
      <c r="AD294" s="486"/>
    </row>
    <row r="295" customFormat="false" ht="16.2" hidden="true" customHeight="true" outlineLevel="0" collapsed="false">
      <c r="A295" s="483" t="s">
        <v>17</v>
      </c>
      <c r="B295" s="31" t="s">
        <v>128</v>
      </c>
      <c r="C295" s="31"/>
      <c r="D295" s="31" t="s">
        <v>143</v>
      </c>
      <c r="E295" s="31"/>
      <c r="F295" s="31" t="s">
        <v>478</v>
      </c>
      <c r="G295" s="478"/>
      <c r="H295" s="513" t="s">
        <v>488</v>
      </c>
      <c r="I295" s="513" t="s">
        <v>488</v>
      </c>
      <c r="J295" s="513" t="s">
        <v>488</v>
      </c>
      <c r="K295" s="513" t="s">
        <v>488</v>
      </c>
      <c r="L295" s="513"/>
      <c r="M295" s="513"/>
      <c r="N295" s="513"/>
      <c r="O295" s="513"/>
      <c r="P295" s="513"/>
      <c r="Q295" s="484"/>
      <c r="R295" s="484"/>
      <c r="S295" s="484"/>
      <c r="T295" s="513"/>
      <c r="U295" s="513"/>
      <c r="V295" s="513"/>
      <c r="W295" s="513"/>
      <c r="X295" s="535"/>
      <c r="Y295" s="366" t="s">
        <v>778</v>
      </c>
      <c r="Z295" s="366"/>
      <c r="AA295" s="426" t="s">
        <v>1449</v>
      </c>
      <c r="AB295" s="426" t="s">
        <v>1450</v>
      </c>
      <c r="AC295" s="426"/>
      <c r="AD295" s="486"/>
    </row>
    <row r="296" customFormat="false" ht="16.2" hidden="true" customHeight="true" outlineLevel="0" collapsed="false">
      <c r="A296" s="483"/>
      <c r="B296" s="31"/>
      <c r="C296" s="31"/>
      <c r="D296" s="31" t="s">
        <v>264</v>
      </c>
      <c r="E296" s="31"/>
      <c r="F296" s="31" t="s">
        <v>478</v>
      </c>
      <c r="G296" s="478"/>
      <c r="H296" s="484" t="s">
        <v>488</v>
      </c>
      <c r="I296" s="484" t="s">
        <v>488</v>
      </c>
      <c r="J296" s="484" t="s">
        <v>488</v>
      </c>
      <c r="K296" s="484" t="s">
        <v>488</v>
      </c>
      <c r="L296" s="484"/>
      <c r="M296" s="484"/>
      <c r="N296" s="484"/>
      <c r="O296" s="484"/>
      <c r="P296" s="484"/>
      <c r="Q296" s="484"/>
      <c r="R296" s="484"/>
      <c r="S296" s="484"/>
      <c r="T296" s="484"/>
      <c r="U296" s="484"/>
      <c r="V296" s="484"/>
      <c r="W296" s="484"/>
      <c r="X296" s="535"/>
      <c r="Y296" s="366" t="s">
        <v>779</v>
      </c>
      <c r="Z296" s="366"/>
      <c r="AA296" s="426"/>
      <c r="AB296" s="426"/>
      <c r="AC296" s="426"/>
      <c r="AD296" s="486"/>
    </row>
    <row r="297" customFormat="false" ht="16.2" hidden="true" customHeight="true" outlineLevel="0" collapsed="false">
      <c r="A297" s="483"/>
      <c r="B297" s="31"/>
      <c r="C297" s="31"/>
      <c r="D297" s="31" t="s">
        <v>265</v>
      </c>
      <c r="E297" s="31"/>
      <c r="F297" s="31" t="s">
        <v>478</v>
      </c>
      <c r="G297" s="478"/>
      <c r="H297" s="484" t="s">
        <v>488</v>
      </c>
      <c r="I297" s="484" t="s">
        <v>488</v>
      </c>
      <c r="J297" s="484" t="s">
        <v>488</v>
      </c>
      <c r="K297" s="484" t="s">
        <v>488</v>
      </c>
      <c r="L297" s="484"/>
      <c r="M297" s="484"/>
      <c r="N297" s="484"/>
      <c r="O297" s="484"/>
      <c r="P297" s="484"/>
      <c r="Q297" s="484"/>
      <c r="R297" s="484"/>
      <c r="S297" s="484"/>
      <c r="T297" s="484"/>
      <c r="U297" s="484"/>
      <c r="V297" s="484"/>
      <c r="W297" s="484"/>
      <c r="X297" s="535"/>
      <c r="Y297" s="366" t="s">
        <v>780</v>
      </c>
      <c r="Z297" s="366"/>
      <c r="AA297" s="426"/>
      <c r="AB297" s="426"/>
      <c r="AC297" s="426"/>
      <c r="AD297" s="486"/>
    </row>
    <row r="298" customFormat="false" ht="16.2" hidden="true" customHeight="true" outlineLevel="0" collapsed="false">
      <c r="A298" s="483"/>
      <c r="B298" s="31"/>
      <c r="C298" s="31"/>
      <c r="D298" s="31" t="s">
        <v>418</v>
      </c>
      <c r="E298" s="31"/>
      <c r="F298" s="31" t="s">
        <v>472</v>
      </c>
      <c r="G298" s="478"/>
      <c r="H298" s="484" t="s">
        <v>488</v>
      </c>
      <c r="I298" s="484" t="s">
        <v>488</v>
      </c>
      <c r="J298" s="484" t="s">
        <v>488</v>
      </c>
      <c r="K298" s="484" t="s">
        <v>488</v>
      </c>
      <c r="L298" s="484"/>
      <c r="M298" s="484"/>
      <c r="N298" s="484"/>
      <c r="O298" s="484"/>
      <c r="P298" s="484"/>
      <c r="Q298" s="487"/>
      <c r="R298" s="487"/>
      <c r="S298" s="487"/>
      <c r="T298" s="484"/>
      <c r="U298" s="484"/>
      <c r="V298" s="484"/>
      <c r="W298" s="484"/>
      <c r="X298" s="535"/>
      <c r="Y298" s="366" t="s">
        <v>781</v>
      </c>
      <c r="Z298" s="366" t="s">
        <v>780</v>
      </c>
      <c r="AA298" s="426"/>
      <c r="AB298" s="426"/>
      <c r="AC298" s="426"/>
      <c r="AD298" s="486"/>
    </row>
    <row r="299" customFormat="false" ht="16.2" hidden="true" customHeight="true" outlineLevel="0" collapsed="false">
      <c r="A299" s="483"/>
      <c r="B299" s="31" t="s">
        <v>129</v>
      </c>
      <c r="C299" s="31" t="s">
        <v>277</v>
      </c>
      <c r="D299" s="31"/>
      <c r="E299" s="31"/>
      <c r="F299" s="31" t="s">
        <v>479</v>
      </c>
      <c r="G299" s="478"/>
      <c r="H299" s="484" t="s">
        <v>488</v>
      </c>
      <c r="I299" s="484" t="s">
        <v>488</v>
      </c>
      <c r="J299" s="484" t="s">
        <v>488</v>
      </c>
      <c r="K299" s="484" t="s">
        <v>488</v>
      </c>
      <c r="L299" s="484"/>
      <c r="M299" s="484"/>
      <c r="N299" s="484"/>
      <c r="O299" s="484"/>
      <c r="P299" s="484"/>
      <c r="Q299" s="484"/>
      <c r="R299" s="484"/>
      <c r="S299" s="484"/>
      <c r="T299" s="484"/>
      <c r="U299" s="484"/>
      <c r="V299" s="484"/>
      <c r="W299" s="484"/>
      <c r="X299" s="535"/>
      <c r="Y299" s="366" t="s">
        <v>782</v>
      </c>
      <c r="Z299" s="366"/>
      <c r="AA299" s="426"/>
      <c r="AB299" s="426"/>
      <c r="AC299" s="426"/>
      <c r="AD299" s="486"/>
    </row>
    <row r="300" customFormat="false" ht="16.2" hidden="true" customHeight="true" outlineLevel="0" collapsed="false">
      <c r="A300" s="483"/>
      <c r="B300" s="31"/>
      <c r="C300" s="31"/>
      <c r="D300" s="31" t="s">
        <v>419</v>
      </c>
      <c r="E300" s="31"/>
      <c r="F300" s="31" t="s">
        <v>473</v>
      </c>
      <c r="G300" s="478"/>
      <c r="H300" s="484" t="s">
        <v>488</v>
      </c>
      <c r="I300" s="484" t="s">
        <v>488</v>
      </c>
      <c r="J300" s="484" t="s">
        <v>488</v>
      </c>
      <c r="K300" s="484" t="s">
        <v>488</v>
      </c>
      <c r="L300" s="484"/>
      <c r="M300" s="484"/>
      <c r="N300" s="484"/>
      <c r="O300" s="484"/>
      <c r="P300" s="484"/>
      <c r="Q300" s="487"/>
      <c r="R300" s="487"/>
      <c r="S300" s="487"/>
      <c r="T300" s="484"/>
      <c r="U300" s="484"/>
      <c r="V300" s="484"/>
      <c r="W300" s="484"/>
      <c r="X300" s="535"/>
      <c r="Y300" s="366" t="s">
        <v>783</v>
      </c>
      <c r="Z300" s="366" t="s">
        <v>778</v>
      </c>
      <c r="AA300" s="426"/>
      <c r="AB300" s="426"/>
      <c r="AC300" s="426"/>
      <c r="AD300" s="486"/>
    </row>
    <row r="301" customFormat="false" ht="16.2" hidden="true" customHeight="true" outlineLevel="0" collapsed="false">
      <c r="A301" s="483"/>
      <c r="B301" s="31"/>
      <c r="C301" s="31" t="s">
        <v>278</v>
      </c>
      <c r="D301" s="31"/>
      <c r="E301" s="31"/>
      <c r="F301" s="31" t="s">
        <v>479</v>
      </c>
      <c r="G301" s="478"/>
      <c r="H301" s="484" t="s">
        <v>488</v>
      </c>
      <c r="I301" s="484" t="s">
        <v>488</v>
      </c>
      <c r="J301" s="484" t="s">
        <v>488</v>
      </c>
      <c r="K301" s="484" t="s">
        <v>488</v>
      </c>
      <c r="L301" s="484"/>
      <c r="M301" s="484"/>
      <c r="N301" s="484"/>
      <c r="O301" s="484"/>
      <c r="P301" s="484"/>
      <c r="Q301" s="484"/>
      <c r="R301" s="484"/>
      <c r="S301" s="484"/>
      <c r="T301" s="484"/>
      <c r="U301" s="484"/>
      <c r="V301" s="484"/>
      <c r="W301" s="484"/>
      <c r="X301" s="535"/>
      <c r="Y301" s="366" t="s">
        <v>784</v>
      </c>
      <c r="Z301" s="366"/>
      <c r="AA301" s="426"/>
      <c r="AB301" s="426"/>
      <c r="AC301" s="426"/>
      <c r="AD301" s="486"/>
    </row>
    <row r="302" customFormat="false" ht="16.2" hidden="true" customHeight="true" outlineLevel="0" collapsed="false">
      <c r="A302" s="483"/>
      <c r="B302" s="31"/>
      <c r="C302" s="31"/>
      <c r="D302" s="31" t="s">
        <v>419</v>
      </c>
      <c r="E302" s="31"/>
      <c r="F302" s="31" t="s">
        <v>473</v>
      </c>
      <c r="G302" s="478"/>
      <c r="H302" s="484" t="s">
        <v>488</v>
      </c>
      <c r="I302" s="484" t="s">
        <v>488</v>
      </c>
      <c r="J302" s="484" t="s">
        <v>488</v>
      </c>
      <c r="K302" s="484" t="s">
        <v>488</v>
      </c>
      <c r="L302" s="484"/>
      <c r="M302" s="484"/>
      <c r="N302" s="484"/>
      <c r="O302" s="484"/>
      <c r="P302" s="484"/>
      <c r="Q302" s="487"/>
      <c r="R302" s="487"/>
      <c r="S302" s="487"/>
      <c r="T302" s="484"/>
      <c r="U302" s="484"/>
      <c r="V302" s="484"/>
      <c r="W302" s="484"/>
      <c r="X302" s="535"/>
      <c r="Y302" s="366" t="s">
        <v>785</v>
      </c>
      <c r="Z302" s="366" t="s">
        <v>778</v>
      </c>
      <c r="AA302" s="426"/>
      <c r="AB302" s="426"/>
      <c r="AC302" s="426"/>
      <c r="AD302" s="486"/>
    </row>
    <row r="303" customFormat="false" ht="16.2" hidden="true" customHeight="true" outlineLevel="0" collapsed="false">
      <c r="A303" s="483"/>
      <c r="B303" s="31"/>
      <c r="C303" s="31" t="s">
        <v>279</v>
      </c>
      <c r="D303" s="31"/>
      <c r="E303" s="31"/>
      <c r="F303" s="31" t="s">
        <v>479</v>
      </c>
      <c r="G303" s="478"/>
      <c r="H303" s="484" t="s">
        <v>488</v>
      </c>
      <c r="I303" s="484" t="s">
        <v>488</v>
      </c>
      <c r="J303" s="484" t="s">
        <v>488</v>
      </c>
      <c r="K303" s="484" t="s">
        <v>488</v>
      </c>
      <c r="L303" s="484"/>
      <c r="M303" s="484"/>
      <c r="N303" s="484"/>
      <c r="O303" s="484"/>
      <c r="P303" s="484"/>
      <c r="Q303" s="484"/>
      <c r="R303" s="484"/>
      <c r="S303" s="484"/>
      <c r="T303" s="484"/>
      <c r="U303" s="484"/>
      <c r="V303" s="484"/>
      <c r="W303" s="484"/>
      <c r="X303" s="535"/>
      <c r="Y303" s="366" t="s">
        <v>786</v>
      </c>
      <c r="Z303" s="366"/>
      <c r="AA303" s="426"/>
      <c r="AB303" s="426"/>
      <c r="AC303" s="426"/>
      <c r="AD303" s="486"/>
    </row>
    <row r="304" customFormat="false" ht="16.2" hidden="true" customHeight="true" outlineLevel="0" collapsed="false">
      <c r="A304" s="483"/>
      <c r="B304" s="31"/>
      <c r="C304" s="31"/>
      <c r="D304" s="31" t="s">
        <v>419</v>
      </c>
      <c r="E304" s="31"/>
      <c r="F304" s="31" t="s">
        <v>473</v>
      </c>
      <c r="G304" s="478"/>
      <c r="H304" s="484" t="s">
        <v>488</v>
      </c>
      <c r="I304" s="484" t="s">
        <v>488</v>
      </c>
      <c r="J304" s="484" t="s">
        <v>488</v>
      </c>
      <c r="K304" s="484" t="s">
        <v>488</v>
      </c>
      <c r="L304" s="484"/>
      <c r="M304" s="484"/>
      <c r="N304" s="484"/>
      <c r="O304" s="484"/>
      <c r="P304" s="484"/>
      <c r="Q304" s="487"/>
      <c r="R304" s="487"/>
      <c r="S304" s="487"/>
      <c r="T304" s="484"/>
      <c r="U304" s="484"/>
      <c r="V304" s="484"/>
      <c r="W304" s="484"/>
      <c r="X304" s="535"/>
      <c r="Y304" s="366" t="s">
        <v>787</v>
      </c>
      <c r="Z304" s="366" t="s">
        <v>778</v>
      </c>
      <c r="AA304" s="426"/>
      <c r="AB304" s="426"/>
      <c r="AC304" s="426"/>
      <c r="AD304" s="486"/>
    </row>
    <row r="305" customFormat="false" ht="16.2" hidden="true" customHeight="true" outlineLevel="0" collapsed="false">
      <c r="A305" s="483"/>
      <c r="B305" s="31"/>
      <c r="C305" s="31" t="s">
        <v>280</v>
      </c>
      <c r="D305" s="31"/>
      <c r="E305" s="31"/>
      <c r="F305" s="31" t="s">
        <v>479</v>
      </c>
      <c r="G305" s="478"/>
      <c r="H305" s="484" t="s">
        <v>488</v>
      </c>
      <c r="I305" s="484" t="s">
        <v>488</v>
      </c>
      <c r="J305" s="484" t="s">
        <v>488</v>
      </c>
      <c r="K305" s="484" t="s">
        <v>488</v>
      </c>
      <c r="L305" s="484"/>
      <c r="M305" s="484"/>
      <c r="N305" s="484"/>
      <c r="O305" s="484"/>
      <c r="P305" s="484"/>
      <c r="Q305" s="484"/>
      <c r="R305" s="484"/>
      <c r="S305" s="484"/>
      <c r="T305" s="484"/>
      <c r="U305" s="484"/>
      <c r="V305" s="484"/>
      <c r="W305" s="484"/>
      <c r="X305" s="535"/>
      <c r="Y305" s="366" t="s">
        <v>788</v>
      </c>
      <c r="Z305" s="366"/>
      <c r="AA305" s="426"/>
      <c r="AB305" s="426"/>
      <c r="AC305" s="426"/>
      <c r="AD305" s="486"/>
    </row>
    <row r="306" customFormat="false" ht="16.2" hidden="true" customHeight="true" outlineLevel="0" collapsed="false">
      <c r="A306" s="483"/>
      <c r="B306" s="31"/>
      <c r="C306" s="31"/>
      <c r="D306" s="31" t="s">
        <v>419</v>
      </c>
      <c r="E306" s="31"/>
      <c r="F306" s="31" t="s">
        <v>473</v>
      </c>
      <c r="G306" s="478"/>
      <c r="H306" s="484" t="s">
        <v>488</v>
      </c>
      <c r="I306" s="484" t="s">
        <v>488</v>
      </c>
      <c r="J306" s="484" t="s">
        <v>488</v>
      </c>
      <c r="K306" s="484" t="s">
        <v>488</v>
      </c>
      <c r="L306" s="484"/>
      <c r="M306" s="484"/>
      <c r="N306" s="484"/>
      <c r="O306" s="484"/>
      <c r="P306" s="484"/>
      <c r="Q306" s="487"/>
      <c r="R306" s="487"/>
      <c r="S306" s="487"/>
      <c r="T306" s="484"/>
      <c r="U306" s="484"/>
      <c r="V306" s="484"/>
      <c r="W306" s="484"/>
      <c r="X306" s="535"/>
      <c r="Y306" s="366" t="s">
        <v>789</v>
      </c>
      <c r="Z306" s="366" t="s">
        <v>778</v>
      </c>
      <c r="AA306" s="426"/>
      <c r="AB306" s="426"/>
      <c r="AC306" s="426"/>
      <c r="AD306" s="486"/>
    </row>
    <row r="307" customFormat="false" ht="16.2" hidden="true" customHeight="true" outlineLevel="0" collapsed="false">
      <c r="A307" s="483"/>
      <c r="B307" s="31"/>
      <c r="C307" s="31" t="s">
        <v>281</v>
      </c>
      <c r="D307" s="31"/>
      <c r="E307" s="31"/>
      <c r="F307" s="31" t="s">
        <v>479</v>
      </c>
      <c r="G307" s="478"/>
      <c r="H307" s="484" t="s">
        <v>488</v>
      </c>
      <c r="I307" s="484" t="s">
        <v>488</v>
      </c>
      <c r="J307" s="484" t="s">
        <v>488</v>
      </c>
      <c r="K307" s="484" t="s">
        <v>488</v>
      </c>
      <c r="L307" s="484"/>
      <c r="M307" s="484"/>
      <c r="N307" s="484"/>
      <c r="O307" s="484"/>
      <c r="P307" s="484"/>
      <c r="Q307" s="484"/>
      <c r="R307" s="484"/>
      <c r="S307" s="484"/>
      <c r="T307" s="484"/>
      <c r="U307" s="484"/>
      <c r="V307" s="484"/>
      <c r="W307" s="484"/>
      <c r="X307" s="535"/>
      <c r="Y307" s="366" t="s">
        <v>790</v>
      </c>
      <c r="Z307" s="366"/>
      <c r="AA307" s="426"/>
      <c r="AB307" s="426"/>
      <c r="AC307" s="426"/>
      <c r="AD307" s="486"/>
    </row>
    <row r="308" customFormat="false" ht="16.2" hidden="true" customHeight="true" outlineLevel="0" collapsed="false">
      <c r="A308" s="483"/>
      <c r="B308" s="31"/>
      <c r="C308" s="31"/>
      <c r="D308" s="31" t="s">
        <v>419</v>
      </c>
      <c r="E308" s="31"/>
      <c r="F308" s="31" t="s">
        <v>473</v>
      </c>
      <c r="G308" s="478"/>
      <c r="H308" s="484" t="s">
        <v>488</v>
      </c>
      <c r="I308" s="484" t="s">
        <v>488</v>
      </c>
      <c r="J308" s="484" t="s">
        <v>488</v>
      </c>
      <c r="K308" s="484" t="s">
        <v>488</v>
      </c>
      <c r="L308" s="484"/>
      <c r="M308" s="484"/>
      <c r="N308" s="484"/>
      <c r="O308" s="484"/>
      <c r="P308" s="484"/>
      <c r="Q308" s="487"/>
      <c r="R308" s="487"/>
      <c r="S308" s="487"/>
      <c r="T308" s="484"/>
      <c r="U308" s="484"/>
      <c r="V308" s="484"/>
      <c r="W308" s="484"/>
      <c r="X308" s="535"/>
      <c r="Y308" s="366" t="s">
        <v>791</v>
      </c>
      <c r="Z308" s="366" t="s">
        <v>778</v>
      </c>
      <c r="AA308" s="426"/>
      <c r="AB308" s="426"/>
      <c r="AC308" s="426"/>
      <c r="AD308" s="486"/>
    </row>
    <row r="309" customFormat="false" ht="16.2" hidden="true" customHeight="true" outlineLevel="0" collapsed="false">
      <c r="A309" s="483"/>
      <c r="B309" s="31"/>
      <c r="C309" s="31" t="s">
        <v>282</v>
      </c>
      <c r="D309" s="31"/>
      <c r="E309" s="31"/>
      <c r="F309" s="31" t="s">
        <v>479</v>
      </c>
      <c r="G309" s="478"/>
      <c r="H309" s="484" t="s">
        <v>488</v>
      </c>
      <c r="I309" s="484" t="s">
        <v>488</v>
      </c>
      <c r="J309" s="484" t="s">
        <v>488</v>
      </c>
      <c r="K309" s="484" t="s">
        <v>488</v>
      </c>
      <c r="L309" s="484"/>
      <c r="M309" s="484"/>
      <c r="N309" s="484"/>
      <c r="O309" s="484"/>
      <c r="P309" s="484"/>
      <c r="Q309" s="484"/>
      <c r="R309" s="484"/>
      <c r="S309" s="484"/>
      <c r="T309" s="484"/>
      <c r="U309" s="484"/>
      <c r="V309" s="484"/>
      <c r="W309" s="484"/>
      <c r="X309" s="535"/>
      <c r="Y309" s="366" t="s">
        <v>792</v>
      </c>
      <c r="Z309" s="366"/>
      <c r="AA309" s="426"/>
      <c r="AB309" s="426"/>
      <c r="AC309" s="426"/>
      <c r="AD309" s="486"/>
    </row>
    <row r="310" customFormat="false" ht="16.2" hidden="true" customHeight="true" outlineLevel="0" collapsed="false">
      <c r="A310" s="483"/>
      <c r="B310" s="31"/>
      <c r="C310" s="31"/>
      <c r="D310" s="31" t="s">
        <v>419</v>
      </c>
      <c r="E310" s="31"/>
      <c r="F310" s="31" t="s">
        <v>473</v>
      </c>
      <c r="G310" s="478"/>
      <c r="H310" s="484" t="s">
        <v>488</v>
      </c>
      <c r="I310" s="484" t="s">
        <v>488</v>
      </c>
      <c r="J310" s="484" t="s">
        <v>488</v>
      </c>
      <c r="K310" s="484" t="s">
        <v>488</v>
      </c>
      <c r="L310" s="484"/>
      <c r="M310" s="484"/>
      <c r="N310" s="484"/>
      <c r="O310" s="484"/>
      <c r="P310" s="484"/>
      <c r="Q310" s="487"/>
      <c r="R310" s="487"/>
      <c r="S310" s="487"/>
      <c r="T310" s="484"/>
      <c r="U310" s="484"/>
      <c r="V310" s="484"/>
      <c r="W310" s="484"/>
      <c r="X310" s="535"/>
      <c r="Y310" s="366" t="s">
        <v>793</v>
      </c>
      <c r="Z310" s="366" t="s">
        <v>778</v>
      </c>
      <c r="AA310" s="426"/>
      <c r="AB310" s="426"/>
      <c r="AC310" s="426"/>
      <c r="AD310" s="486"/>
    </row>
    <row r="311" customFormat="false" ht="16.2" hidden="true" customHeight="true" outlineLevel="0" collapsed="false">
      <c r="A311" s="483"/>
      <c r="B311" s="31"/>
      <c r="C311" s="31" t="s">
        <v>283</v>
      </c>
      <c r="D311" s="31"/>
      <c r="E311" s="31"/>
      <c r="F311" s="31" t="s">
        <v>479</v>
      </c>
      <c r="G311" s="478"/>
      <c r="H311" s="484" t="s">
        <v>488</v>
      </c>
      <c r="I311" s="484" t="s">
        <v>488</v>
      </c>
      <c r="J311" s="484" t="s">
        <v>488</v>
      </c>
      <c r="K311" s="484" t="s">
        <v>488</v>
      </c>
      <c r="L311" s="484"/>
      <c r="M311" s="484"/>
      <c r="N311" s="484"/>
      <c r="O311" s="484"/>
      <c r="P311" s="484"/>
      <c r="Q311" s="484"/>
      <c r="R311" s="484"/>
      <c r="S311" s="484"/>
      <c r="T311" s="484"/>
      <c r="U311" s="484"/>
      <c r="V311" s="484"/>
      <c r="W311" s="484"/>
      <c r="X311" s="535"/>
      <c r="Y311" s="366" t="s">
        <v>794</v>
      </c>
      <c r="Z311" s="366"/>
      <c r="AA311" s="426"/>
      <c r="AB311" s="426"/>
      <c r="AC311" s="426"/>
      <c r="AD311" s="486"/>
    </row>
    <row r="312" customFormat="false" ht="16.2" hidden="true" customHeight="true" outlineLevel="0" collapsed="false">
      <c r="A312" s="483"/>
      <c r="B312" s="31"/>
      <c r="C312" s="31"/>
      <c r="D312" s="31" t="s">
        <v>419</v>
      </c>
      <c r="E312" s="31"/>
      <c r="F312" s="31" t="s">
        <v>473</v>
      </c>
      <c r="G312" s="478"/>
      <c r="H312" s="484" t="s">
        <v>488</v>
      </c>
      <c r="I312" s="484" t="s">
        <v>488</v>
      </c>
      <c r="J312" s="484" t="s">
        <v>488</v>
      </c>
      <c r="K312" s="484" t="s">
        <v>488</v>
      </c>
      <c r="L312" s="484"/>
      <c r="M312" s="484"/>
      <c r="N312" s="484"/>
      <c r="O312" s="484"/>
      <c r="P312" s="484"/>
      <c r="Q312" s="487"/>
      <c r="R312" s="487"/>
      <c r="S312" s="487"/>
      <c r="T312" s="484"/>
      <c r="U312" s="484"/>
      <c r="V312" s="484"/>
      <c r="W312" s="484"/>
      <c r="X312" s="535"/>
      <c r="Y312" s="366" t="s">
        <v>795</v>
      </c>
      <c r="Z312" s="366" t="s">
        <v>778</v>
      </c>
      <c r="AA312" s="426"/>
      <c r="AB312" s="426"/>
      <c r="AC312" s="426"/>
      <c r="AD312" s="486"/>
    </row>
    <row r="313" customFormat="false" ht="16.2" hidden="true" customHeight="true" outlineLevel="0" collapsed="false">
      <c r="A313" s="483"/>
      <c r="B313" s="31"/>
      <c r="C313" s="31" t="s">
        <v>284</v>
      </c>
      <c r="D313" s="31"/>
      <c r="E313" s="31"/>
      <c r="F313" s="31" t="s">
        <v>478</v>
      </c>
      <c r="G313" s="478"/>
      <c r="H313" s="484" t="s">
        <v>488</v>
      </c>
      <c r="I313" s="484" t="s">
        <v>488</v>
      </c>
      <c r="J313" s="484" t="s">
        <v>488</v>
      </c>
      <c r="K313" s="484" t="s">
        <v>488</v>
      </c>
      <c r="L313" s="484"/>
      <c r="M313" s="484"/>
      <c r="N313" s="484"/>
      <c r="O313" s="484"/>
      <c r="P313" s="484"/>
      <c r="Q313" s="484"/>
      <c r="R313" s="484"/>
      <c r="S313" s="509"/>
      <c r="T313" s="484"/>
      <c r="U313" s="484"/>
      <c r="V313" s="484"/>
      <c r="W313" s="484"/>
      <c r="X313" s="535"/>
      <c r="Y313" s="366" t="s">
        <v>796</v>
      </c>
      <c r="Z313" s="366"/>
      <c r="AA313" s="426"/>
      <c r="AB313" s="426"/>
      <c r="AC313" s="426"/>
      <c r="AD313" s="486"/>
    </row>
    <row r="314" customFormat="false" ht="21.6" hidden="true" customHeight="true" outlineLevel="0" collapsed="false">
      <c r="A314" s="483"/>
      <c r="B314" s="31"/>
      <c r="C314" s="496"/>
      <c r="D314" s="31" t="s">
        <v>419</v>
      </c>
      <c r="E314" s="31"/>
      <c r="F314" s="31" t="s">
        <v>473</v>
      </c>
      <c r="G314" s="478"/>
      <c r="H314" s="509" t="s">
        <v>488</v>
      </c>
      <c r="I314" s="509" t="s">
        <v>488</v>
      </c>
      <c r="J314" s="509" t="s">
        <v>488</v>
      </c>
      <c r="K314" s="509" t="s">
        <v>488</v>
      </c>
      <c r="L314" s="509"/>
      <c r="M314" s="509"/>
      <c r="N314" s="509"/>
      <c r="O314" s="509"/>
      <c r="P314" s="509"/>
      <c r="Q314" s="509"/>
      <c r="R314" s="513"/>
      <c r="S314" s="509"/>
      <c r="T314" s="509"/>
      <c r="U314" s="509"/>
      <c r="V314" s="509"/>
      <c r="W314" s="509"/>
      <c r="X314" s="535"/>
      <c r="Y314" s="366" t="s">
        <v>797</v>
      </c>
      <c r="Z314" s="366" t="s">
        <v>778</v>
      </c>
      <c r="AA314" s="426"/>
      <c r="AB314" s="426"/>
      <c r="AC314" s="426"/>
      <c r="AD314" s="486"/>
    </row>
    <row r="315" customFormat="false" ht="16.2" hidden="true" customHeight="true" outlineLevel="0" collapsed="false">
      <c r="A315" s="483" t="s">
        <v>18</v>
      </c>
      <c r="B315" s="31" t="s">
        <v>130</v>
      </c>
      <c r="C315" s="31"/>
      <c r="D315" s="31"/>
      <c r="E315" s="31" t="s">
        <v>264</v>
      </c>
      <c r="F315" s="31" t="s">
        <v>471</v>
      </c>
      <c r="G315" s="478"/>
      <c r="H315" s="522" t="s">
        <v>488</v>
      </c>
      <c r="I315" s="522" t="s">
        <v>488</v>
      </c>
      <c r="J315" s="522" t="s">
        <v>488</v>
      </c>
      <c r="K315" s="522" t="s">
        <v>488</v>
      </c>
      <c r="L315" s="522"/>
      <c r="M315" s="522"/>
      <c r="N315" s="522"/>
      <c r="O315" s="522"/>
      <c r="P315" s="522"/>
      <c r="Q315" s="522"/>
      <c r="R315" s="522"/>
      <c r="S315" s="522"/>
      <c r="T315" s="522"/>
      <c r="U315" s="522"/>
      <c r="V315" s="522"/>
      <c r="W315" s="522"/>
      <c r="X315" s="536"/>
      <c r="Y315" s="366" t="s">
        <v>798</v>
      </c>
      <c r="Z315" s="366"/>
      <c r="AA315" s="426" t="s">
        <v>1407</v>
      </c>
      <c r="AB315" s="426" t="s">
        <v>1407</v>
      </c>
      <c r="AC315" s="426"/>
      <c r="AD315" s="486"/>
    </row>
    <row r="316" customFormat="false" ht="16.2" hidden="true" customHeight="true" outlineLevel="0" collapsed="false">
      <c r="A316" s="483"/>
      <c r="B316" s="31"/>
      <c r="C316" s="31"/>
      <c r="D316" s="31"/>
      <c r="E316" s="31" t="s">
        <v>265</v>
      </c>
      <c r="F316" s="31" t="s">
        <v>471</v>
      </c>
      <c r="G316" s="478"/>
      <c r="H316" s="522" t="s">
        <v>488</v>
      </c>
      <c r="I316" s="522" t="s">
        <v>488</v>
      </c>
      <c r="J316" s="522" t="s">
        <v>488</v>
      </c>
      <c r="K316" s="522" t="s">
        <v>488</v>
      </c>
      <c r="L316" s="522"/>
      <c r="M316" s="522"/>
      <c r="N316" s="522"/>
      <c r="O316" s="522"/>
      <c r="P316" s="522"/>
      <c r="Q316" s="522"/>
      <c r="R316" s="522"/>
      <c r="S316" s="522"/>
      <c r="T316" s="522"/>
      <c r="U316" s="522"/>
      <c r="V316" s="522"/>
      <c r="W316" s="522"/>
      <c r="X316" s="536"/>
      <c r="Y316" s="366" t="s">
        <v>799</v>
      </c>
      <c r="Z316" s="366"/>
      <c r="AA316" s="426"/>
      <c r="AB316" s="426"/>
      <c r="AC316" s="537"/>
      <c r="AD316" s="486"/>
    </row>
    <row r="317" customFormat="false" ht="16.2" hidden="true" customHeight="true" outlineLevel="0" collapsed="false">
      <c r="A317" s="483"/>
      <c r="B317" s="31"/>
      <c r="C317" s="31" t="s">
        <v>285</v>
      </c>
      <c r="D317" s="31"/>
      <c r="E317" s="31" t="s">
        <v>264</v>
      </c>
      <c r="F317" s="31" t="s">
        <v>471</v>
      </c>
      <c r="G317" s="478"/>
      <c r="H317" s="522" t="s">
        <v>488</v>
      </c>
      <c r="I317" s="522" t="s">
        <v>488</v>
      </c>
      <c r="J317" s="522" t="s">
        <v>488</v>
      </c>
      <c r="K317" s="522" t="s">
        <v>488</v>
      </c>
      <c r="L317" s="522"/>
      <c r="M317" s="522"/>
      <c r="N317" s="522"/>
      <c r="O317" s="522"/>
      <c r="P317" s="522"/>
      <c r="Q317" s="522"/>
      <c r="R317" s="522"/>
      <c r="S317" s="522"/>
      <c r="T317" s="522"/>
      <c r="U317" s="522"/>
      <c r="V317" s="522"/>
      <c r="W317" s="522"/>
      <c r="X317" s="536"/>
      <c r="Y317" s="366" t="s">
        <v>800</v>
      </c>
      <c r="Z317" s="366"/>
      <c r="AA317" s="426"/>
      <c r="AB317" s="426"/>
      <c r="AC317" s="537"/>
      <c r="AD317" s="486"/>
    </row>
    <row r="318" customFormat="false" ht="16.2" hidden="true" customHeight="true" outlineLevel="0" collapsed="false">
      <c r="A318" s="483"/>
      <c r="B318" s="31"/>
      <c r="C318" s="31"/>
      <c r="D318" s="31"/>
      <c r="E318" s="31" t="s">
        <v>265</v>
      </c>
      <c r="F318" s="31" t="s">
        <v>471</v>
      </c>
      <c r="G318" s="478"/>
      <c r="H318" s="522" t="s">
        <v>488</v>
      </c>
      <c r="I318" s="522" t="s">
        <v>488</v>
      </c>
      <c r="J318" s="522" t="s">
        <v>488</v>
      </c>
      <c r="K318" s="522" t="s">
        <v>488</v>
      </c>
      <c r="L318" s="522"/>
      <c r="M318" s="522"/>
      <c r="N318" s="522"/>
      <c r="O318" s="522"/>
      <c r="P318" s="522"/>
      <c r="Q318" s="522"/>
      <c r="R318" s="522"/>
      <c r="S318" s="522"/>
      <c r="T318" s="522"/>
      <c r="U318" s="522"/>
      <c r="V318" s="522"/>
      <c r="W318" s="522"/>
      <c r="X318" s="536"/>
      <c r="Y318" s="366" t="s">
        <v>801</v>
      </c>
      <c r="Z318" s="366"/>
      <c r="AA318" s="426"/>
      <c r="AB318" s="426"/>
      <c r="AC318" s="537"/>
      <c r="AD318" s="486"/>
    </row>
    <row r="319" customFormat="false" ht="16.2" hidden="true" customHeight="true" outlineLevel="0" collapsed="false">
      <c r="A319" s="483"/>
      <c r="B319" s="31"/>
      <c r="C319" s="31" t="s">
        <v>286</v>
      </c>
      <c r="D319" s="31"/>
      <c r="E319" s="31" t="s">
        <v>264</v>
      </c>
      <c r="F319" s="31" t="s">
        <v>471</v>
      </c>
      <c r="G319" s="478"/>
      <c r="H319" s="522" t="s">
        <v>488</v>
      </c>
      <c r="I319" s="522" t="s">
        <v>488</v>
      </c>
      <c r="J319" s="522" t="s">
        <v>488</v>
      </c>
      <c r="K319" s="522" t="s">
        <v>488</v>
      </c>
      <c r="L319" s="522"/>
      <c r="M319" s="522"/>
      <c r="N319" s="522"/>
      <c r="O319" s="522"/>
      <c r="P319" s="522"/>
      <c r="Q319" s="522"/>
      <c r="R319" s="522"/>
      <c r="S319" s="522"/>
      <c r="T319" s="522"/>
      <c r="U319" s="522"/>
      <c r="V319" s="522"/>
      <c r="W319" s="522"/>
      <c r="X319" s="536"/>
      <c r="Y319" s="366" t="s">
        <v>802</v>
      </c>
      <c r="Z319" s="366"/>
      <c r="AA319" s="426"/>
      <c r="AB319" s="426"/>
      <c r="AC319" s="537"/>
      <c r="AD319" s="486"/>
    </row>
    <row r="320" customFormat="false" ht="16.2" hidden="true" customHeight="true" outlineLevel="0" collapsed="false">
      <c r="A320" s="483"/>
      <c r="B320" s="31"/>
      <c r="C320" s="31"/>
      <c r="D320" s="31"/>
      <c r="E320" s="31" t="s">
        <v>265</v>
      </c>
      <c r="F320" s="31" t="s">
        <v>471</v>
      </c>
      <c r="G320" s="478"/>
      <c r="H320" s="522" t="s">
        <v>488</v>
      </c>
      <c r="I320" s="522" t="s">
        <v>488</v>
      </c>
      <c r="J320" s="522" t="s">
        <v>488</v>
      </c>
      <c r="K320" s="522" t="s">
        <v>488</v>
      </c>
      <c r="L320" s="522"/>
      <c r="M320" s="522"/>
      <c r="N320" s="522"/>
      <c r="O320" s="522"/>
      <c r="P320" s="522"/>
      <c r="Q320" s="522"/>
      <c r="R320" s="522"/>
      <c r="S320" s="522"/>
      <c r="T320" s="522"/>
      <c r="U320" s="522"/>
      <c r="V320" s="522"/>
      <c r="W320" s="522"/>
      <c r="X320" s="536"/>
      <c r="Y320" s="366" t="s">
        <v>803</v>
      </c>
      <c r="Z320" s="366"/>
      <c r="AA320" s="426"/>
      <c r="AB320" s="426"/>
      <c r="AC320" s="537"/>
      <c r="AD320" s="486"/>
    </row>
    <row r="321" customFormat="false" ht="16.2" hidden="true" customHeight="true" outlineLevel="0" collapsed="false">
      <c r="A321" s="483"/>
      <c r="B321" s="31"/>
      <c r="C321" s="31" t="s">
        <v>287</v>
      </c>
      <c r="D321" s="31"/>
      <c r="E321" s="31" t="s">
        <v>264</v>
      </c>
      <c r="F321" s="31" t="s">
        <v>471</v>
      </c>
      <c r="G321" s="478"/>
      <c r="H321" s="522" t="s">
        <v>488</v>
      </c>
      <c r="I321" s="522" t="s">
        <v>488</v>
      </c>
      <c r="J321" s="522" t="s">
        <v>488</v>
      </c>
      <c r="K321" s="522" t="s">
        <v>488</v>
      </c>
      <c r="L321" s="522"/>
      <c r="M321" s="522"/>
      <c r="N321" s="522"/>
      <c r="O321" s="522"/>
      <c r="P321" s="522"/>
      <c r="Q321" s="522"/>
      <c r="R321" s="522"/>
      <c r="S321" s="522"/>
      <c r="T321" s="522"/>
      <c r="U321" s="522"/>
      <c r="V321" s="522"/>
      <c r="W321" s="522"/>
      <c r="X321" s="536"/>
      <c r="Y321" s="366" t="s">
        <v>804</v>
      </c>
      <c r="Z321" s="366"/>
      <c r="AA321" s="426"/>
      <c r="AB321" s="426"/>
      <c r="AC321" s="537"/>
      <c r="AD321" s="486"/>
    </row>
    <row r="322" customFormat="false" ht="16.2" hidden="true" customHeight="true" outlineLevel="0" collapsed="false">
      <c r="A322" s="483"/>
      <c r="B322" s="31"/>
      <c r="C322" s="31"/>
      <c r="D322" s="31"/>
      <c r="E322" s="31" t="s">
        <v>265</v>
      </c>
      <c r="F322" s="31" t="s">
        <v>471</v>
      </c>
      <c r="G322" s="478"/>
      <c r="H322" s="522" t="s">
        <v>488</v>
      </c>
      <c r="I322" s="522" t="s">
        <v>488</v>
      </c>
      <c r="J322" s="522" t="s">
        <v>488</v>
      </c>
      <c r="K322" s="522" t="s">
        <v>488</v>
      </c>
      <c r="L322" s="522"/>
      <c r="M322" s="522"/>
      <c r="N322" s="522"/>
      <c r="O322" s="522"/>
      <c r="P322" s="522"/>
      <c r="Q322" s="522"/>
      <c r="R322" s="522"/>
      <c r="S322" s="522"/>
      <c r="T322" s="522"/>
      <c r="U322" s="522"/>
      <c r="V322" s="522"/>
      <c r="W322" s="522"/>
      <c r="X322" s="536"/>
      <c r="Y322" s="366" t="s">
        <v>805</v>
      </c>
      <c r="Z322" s="366"/>
      <c r="AA322" s="426"/>
      <c r="AB322" s="426"/>
      <c r="AC322" s="537"/>
      <c r="AD322" s="486"/>
    </row>
    <row r="323" customFormat="false" ht="16.2" hidden="true" customHeight="true" outlineLevel="0" collapsed="false">
      <c r="A323" s="483" t="s">
        <v>19</v>
      </c>
      <c r="B323" s="31" t="s">
        <v>131</v>
      </c>
      <c r="C323" s="31" t="s">
        <v>143</v>
      </c>
      <c r="D323" s="31"/>
      <c r="E323" s="31" t="s">
        <v>264</v>
      </c>
      <c r="F323" s="31" t="s">
        <v>471</v>
      </c>
      <c r="G323" s="478"/>
      <c r="H323" s="503" t="s">
        <v>488</v>
      </c>
      <c r="I323" s="503" t="s">
        <v>488</v>
      </c>
      <c r="J323" s="503" t="s">
        <v>488</v>
      </c>
      <c r="K323" s="503" t="s">
        <v>488</v>
      </c>
      <c r="L323" s="503"/>
      <c r="M323" s="503"/>
      <c r="N323" s="503"/>
      <c r="O323" s="503"/>
      <c r="P323" s="503"/>
      <c r="Q323" s="503"/>
      <c r="R323" s="503"/>
      <c r="S323" s="503"/>
      <c r="T323" s="503"/>
      <c r="U323" s="503"/>
      <c r="V323" s="503"/>
      <c r="W323" s="503"/>
      <c r="X323" s="503"/>
      <c r="Y323" s="366" t="s">
        <v>806</v>
      </c>
      <c r="Z323" s="366"/>
      <c r="AA323" s="426" t="s">
        <v>1408</v>
      </c>
      <c r="AB323" s="426" t="s">
        <v>1404</v>
      </c>
      <c r="AC323" s="538" t="s">
        <v>1451</v>
      </c>
      <c r="AD323" s="539" t="s">
        <v>1425</v>
      </c>
    </row>
    <row r="324" customFormat="false" ht="16.2" hidden="true" customHeight="true" outlineLevel="0" collapsed="false">
      <c r="A324" s="483"/>
      <c r="B324" s="31"/>
      <c r="C324" s="31"/>
      <c r="D324" s="31"/>
      <c r="E324" s="31" t="s">
        <v>265</v>
      </c>
      <c r="F324" s="31" t="s">
        <v>471</v>
      </c>
      <c r="G324" s="478"/>
      <c r="H324" s="503" t="s">
        <v>488</v>
      </c>
      <c r="I324" s="503" t="s">
        <v>488</v>
      </c>
      <c r="J324" s="503" t="s">
        <v>488</v>
      </c>
      <c r="K324" s="503" t="s">
        <v>488</v>
      </c>
      <c r="L324" s="503"/>
      <c r="M324" s="503"/>
      <c r="N324" s="503"/>
      <c r="O324" s="503"/>
      <c r="P324" s="503"/>
      <c r="Q324" s="503"/>
      <c r="R324" s="503"/>
      <c r="S324" s="503"/>
      <c r="T324" s="503"/>
      <c r="U324" s="503"/>
      <c r="V324" s="503"/>
      <c r="W324" s="503"/>
      <c r="X324" s="503"/>
      <c r="Y324" s="366" t="s">
        <v>807</v>
      </c>
      <c r="Z324" s="366"/>
      <c r="AA324" s="426"/>
      <c r="AB324" s="426"/>
      <c r="AC324" s="538"/>
      <c r="AD324" s="539"/>
    </row>
    <row r="325" customFormat="false" ht="16.2" hidden="true" customHeight="true" outlineLevel="0" collapsed="false">
      <c r="A325" s="483"/>
      <c r="B325" s="31"/>
      <c r="C325" s="31" t="s">
        <v>288</v>
      </c>
      <c r="D325" s="31"/>
      <c r="E325" s="31" t="s">
        <v>264</v>
      </c>
      <c r="F325" s="31" t="s">
        <v>471</v>
      </c>
      <c r="G325" s="478"/>
      <c r="H325" s="503" t="s">
        <v>488</v>
      </c>
      <c r="I325" s="503" t="s">
        <v>488</v>
      </c>
      <c r="J325" s="503" t="s">
        <v>488</v>
      </c>
      <c r="K325" s="503" t="s">
        <v>488</v>
      </c>
      <c r="L325" s="503"/>
      <c r="M325" s="503"/>
      <c r="N325" s="503"/>
      <c r="O325" s="503"/>
      <c r="P325" s="503"/>
      <c r="Q325" s="503"/>
      <c r="R325" s="503"/>
      <c r="S325" s="503"/>
      <c r="T325" s="503"/>
      <c r="U325" s="503"/>
      <c r="V325" s="503"/>
      <c r="W325" s="503"/>
      <c r="X325" s="503"/>
      <c r="Y325" s="366" t="s">
        <v>808</v>
      </c>
      <c r="Z325" s="366"/>
      <c r="AA325" s="426"/>
      <c r="AB325" s="426"/>
      <c r="AC325" s="538"/>
      <c r="AD325" s="539"/>
    </row>
    <row r="326" customFormat="false" ht="16.2" hidden="true" customHeight="true" outlineLevel="0" collapsed="false">
      <c r="A326" s="483"/>
      <c r="B326" s="31"/>
      <c r="C326" s="31"/>
      <c r="D326" s="31"/>
      <c r="E326" s="31" t="s">
        <v>265</v>
      </c>
      <c r="F326" s="31" t="s">
        <v>471</v>
      </c>
      <c r="G326" s="478"/>
      <c r="H326" s="503" t="s">
        <v>488</v>
      </c>
      <c r="I326" s="503" t="s">
        <v>488</v>
      </c>
      <c r="J326" s="503" t="s">
        <v>488</v>
      </c>
      <c r="K326" s="503" t="s">
        <v>488</v>
      </c>
      <c r="L326" s="503"/>
      <c r="M326" s="503"/>
      <c r="N326" s="503"/>
      <c r="O326" s="503"/>
      <c r="P326" s="503"/>
      <c r="Q326" s="503"/>
      <c r="R326" s="503"/>
      <c r="S326" s="503"/>
      <c r="T326" s="503"/>
      <c r="U326" s="503"/>
      <c r="V326" s="503"/>
      <c r="W326" s="503"/>
      <c r="X326" s="503"/>
      <c r="Y326" s="366" t="s">
        <v>809</v>
      </c>
      <c r="Z326" s="366"/>
      <c r="AA326" s="426"/>
      <c r="AB326" s="426"/>
      <c r="AC326" s="538"/>
      <c r="AD326" s="539"/>
    </row>
    <row r="327" customFormat="false" ht="16.2" hidden="true" customHeight="true" outlineLevel="0" collapsed="false">
      <c r="A327" s="483"/>
      <c r="B327" s="31"/>
      <c r="C327" s="31" t="s">
        <v>289</v>
      </c>
      <c r="D327" s="31"/>
      <c r="E327" s="31" t="s">
        <v>264</v>
      </c>
      <c r="F327" s="31" t="s">
        <v>471</v>
      </c>
      <c r="G327" s="478"/>
      <c r="H327" s="503" t="s">
        <v>488</v>
      </c>
      <c r="I327" s="503" t="s">
        <v>488</v>
      </c>
      <c r="J327" s="503" t="s">
        <v>488</v>
      </c>
      <c r="K327" s="503" t="s">
        <v>488</v>
      </c>
      <c r="L327" s="503"/>
      <c r="M327" s="503"/>
      <c r="N327" s="503"/>
      <c r="O327" s="503"/>
      <c r="P327" s="503"/>
      <c r="Q327" s="503"/>
      <c r="R327" s="503"/>
      <c r="S327" s="503"/>
      <c r="T327" s="503"/>
      <c r="U327" s="503"/>
      <c r="V327" s="503"/>
      <c r="W327" s="503"/>
      <c r="X327" s="503"/>
      <c r="Y327" s="366" t="s">
        <v>810</v>
      </c>
      <c r="Z327" s="366"/>
      <c r="AA327" s="426"/>
      <c r="AB327" s="426"/>
      <c r="AC327" s="538"/>
      <c r="AD327" s="539"/>
    </row>
    <row r="328" customFormat="false" ht="16.2" hidden="true" customHeight="true" outlineLevel="0" collapsed="false">
      <c r="A328" s="483"/>
      <c r="B328" s="31"/>
      <c r="C328" s="31"/>
      <c r="D328" s="31"/>
      <c r="E328" s="31" t="s">
        <v>265</v>
      </c>
      <c r="F328" s="31" t="s">
        <v>471</v>
      </c>
      <c r="G328" s="478"/>
      <c r="H328" s="503" t="s">
        <v>488</v>
      </c>
      <c r="I328" s="503" t="s">
        <v>488</v>
      </c>
      <c r="J328" s="503" t="s">
        <v>488</v>
      </c>
      <c r="K328" s="503" t="s">
        <v>488</v>
      </c>
      <c r="L328" s="503"/>
      <c r="M328" s="503"/>
      <c r="N328" s="503"/>
      <c r="O328" s="503"/>
      <c r="P328" s="503"/>
      <c r="Q328" s="503"/>
      <c r="R328" s="503"/>
      <c r="S328" s="503"/>
      <c r="T328" s="503"/>
      <c r="U328" s="503"/>
      <c r="V328" s="503"/>
      <c r="W328" s="503"/>
      <c r="X328" s="503"/>
      <c r="Y328" s="366" t="s">
        <v>811</v>
      </c>
      <c r="Z328" s="366"/>
      <c r="AA328" s="426"/>
      <c r="AB328" s="426"/>
      <c r="AC328" s="538"/>
      <c r="AD328" s="539"/>
    </row>
    <row r="329" customFormat="false" ht="16.2" hidden="true" customHeight="true" outlineLevel="0" collapsed="false">
      <c r="A329" s="483"/>
      <c r="B329" s="31"/>
      <c r="C329" s="31" t="s">
        <v>290</v>
      </c>
      <c r="D329" s="31"/>
      <c r="E329" s="31" t="s">
        <v>264</v>
      </c>
      <c r="F329" s="31" t="s">
        <v>471</v>
      </c>
      <c r="G329" s="478"/>
      <c r="H329" s="503" t="s">
        <v>488</v>
      </c>
      <c r="I329" s="503" t="s">
        <v>488</v>
      </c>
      <c r="J329" s="503" t="s">
        <v>488</v>
      </c>
      <c r="K329" s="503" t="s">
        <v>488</v>
      </c>
      <c r="L329" s="503"/>
      <c r="M329" s="503"/>
      <c r="N329" s="503"/>
      <c r="O329" s="503"/>
      <c r="P329" s="503"/>
      <c r="Q329" s="503"/>
      <c r="R329" s="503"/>
      <c r="S329" s="503"/>
      <c r="T329" s="503"/>
      <c r="U329" s="503"/>
      <c r="V329" s="503"/>
      <c r="W329" s="503"/>
      <c r="X329" s="503"/>
      <c r="Y329" s="366" t="s">
        <v>812</v>
      </c>
      <c r="Z329" s="366"/>
      <c r="AA329" s="426"/>
      <c r="AB329" s="426"/>
      <c r="AC329" s="538"/>
      <c r="AD329" s="539"/>
    </row>
    <row r="330" customFormat="false" ht="16.2" hidden="true" customHeight="true" outlineLevel="0" collapsed="false">
      <c r="A330" s="483"/>
      <c r="B330" s="31"/>
      <c r="C330" s="31"/>
      <c r="D330" s="31"/>
      <c r="E330" s="31" t="s">
        <v>265</v>
      </c>
      <c r="F330" s="31" t="s">
        <v>471</v>
      </c>
      <c r="G330" s="478"/>
      <c r="H330" s="503" t="s">
        <v>488</v>
      </c>
      <c r="I330" s="503" t="s">
        <v>488</v>
      </c>
      <c r="J330" s="503" t="s">
        <v>488</v>
      </c>
      <c r="K330" s="503" t="s">
        <v>488</v>
      </c>
      <c r="L330" s="503"/>
      <c r="M330" s="503"/>
      <c r="N330" s="503"/>
      <c r="O330" s="503"/>
      <c r="P330" s="503"/>
      <c r="Q330" s="503"/>
      <c r="R330" s="503"/>
      <c r="S330" s="503"/>
      <c r="T330" s="503"/>
      <c r="U330" s="503"/>
      <c r="V330" s="503"/>
      <c r="W330" s="503"/>
      <c r="X330" s="503"/>
      <c r="Y330" s="366" t="s">
        <v>813</v>
      </c>
      <c r="Z330" s="366"/>
      <c r="AA330" s="426"/>
      <c r="AB330" s="426"/>
      <c r="AC330" s="538"/>
      <c r="AD330" s="539"/>
    </row>
    <row r="331" customFormat="false" ht="16.2" hidden="true" customHeight="true" outlineLevel="0" collapsed="false">
      <c r="A331" s="483"/>
      <c r="B331" s="31"/>
      <c r="C331" s="31" t="s">
        <v>291</v>
      </c>
      <c r="D331" s="31"/>
      <c r="E331" s="31" t="s">
        <v>264</v>
      </c>
      <c r="F331" s="31" t="s">
        <v>471</v>
      </c>
      <c r="G331" s="478"/>
      <c r="H331" s="503" t="s">
        <v>488</v>
      </c>
      <c r="I331" s="503" t="s">
        <v>488</v>
      </c>
      <c r="J331" s="503" t="s">
        <v>488</v>
      </c>
      <c r="K331" s="503" t="s">
        <v>488</v>
      </c>
      <c r="L331" s="503"/>
      <c r="M331" s="503"/>
      <c r="N331" s="503"/>
      <c r="O331" s="503"/>
      <c r="P331" s="503"/>
      <c r="Q331" s="503"/>
      <c r="R331" s="503"/>
      <c r="S331" s="503"/>
      <c r="T331" s="503"/>
      <c r="U331" s="503"/>
      <c r="V331" s="503"/>
      <c r="W331" s="503"/>
      <c r="X331" s="503"/>
      <c r="Y331" s="366" t="s">
        <v>814</v>
      </c>
      <c r="Z331" s="366"/>
      <c r="AA331" s="426"/>
      <c r="AB331" s="426"/>
      <c r="AC331" s="538"/>
      <c r="AD331" s="539"/>
    </row>
    <row r="332" customFormat="false" ht="16.2" hidden="true" customHeight="true" outlineLevel="0" collapsed="false">
      <c r="A332" s="483"/>
      <c r="B332" s="31"/>
      <c r="C332" s="31"/>
      <c r="D332" s="31"/>
      <c r="E332" s="31" t="s">
        <v>265</v>
      </c>
      <c r="F332" s="31" t="s">
        <v>471</v>
      </c>
      <c r="G332" s="478"/>
      <c r="H332" s="503" t="s">
        <v>488</v>
      </c>
      <c r="I332" s="503" t="s">
        <v>488</v>
      </c>
      <c r="J332" s="503" t="s">
        <v>488</v>
      </c>
      <c r="K332" s="503" t="s">
        <v>488</v>
      </c>
      <c r="L332" s="503"/>
      <c r="M332" s="503"/>
      <c r="N332" s="503"/>
      <c r="O332" s="503"/>
      <c r="P332" s="503"/>
      <c r="Q332" s="503"/>
      <c r="R332" s="503"/>
      <c r="S332" s="503"/>
      <c r="T332" s="503"/>
      <c r="U332" s="503"/>
      <c r="V332" s="503"/>
      <c r="W332" s="503"/>
      <c r="X332" s="503"/>
      <c r="Y332" s="366" t="s">
        <v>815</v>
      </c>
      <c r="Z332" s="366"/>
      <c r="AA332" s="426"/>
      <c r="AB332" s="426"/>
      <c r="AC332" s="538"/>
      <c r="AD332" s="539"/>
    </row>
    <row r="333" customFormat="false" ht="16.2" hidden="true" customHeight="true" outlineLevel="0" collapsed="false">
      <c r="A333" s="483"/>
      <c r="B333" s="31"/>
      <c r="C333" s="31" t="s">
        <v>292</v>
      </c>
      <c r="D333" s="31"/>
      <c r="E333" s="31" t="s">
        <v>264</v>
      </c>
      <c r="F333" s="31" t="s">
        <v>471</v>
      </c>
      <c r="G333" s="478"/>
      <c r="H333" s="503" t="s">
        <v>488</v>
      </c>
      <c r="I333" s="503" t="s">
        <v>488</v>
      </c>
      <c r="J333" s="503" t="s">
        <v>488</v>
      </c>
      <c r="K333" s="503" t="s">
        <v>488</v>
      </c>
      <c r="L333" s="503"/>
      <c r="M333" s="503"/>
      <c r="N333" s="503"/>
      <c r="O333" s="503"/>
      <c r="P333" s="503"/>
      <c r="Q333" s="503"/>
      <c r="R333" s="503"/>
      <c r="S333" s="503"/>
      <c r="T333" s="503"/>
      <c r="U333" s="503"/>
      <c r="V333" s="503"/>
      <c r="W333" s="503"/>
      <c r="X333" s="503"/>
      <c r="Y333" s="366" t="s">
        <v>816</v>
      </c>
      <c r="Z333" s="366"/>
      <c r="AA333" s="426"/>
      <c r="AB333" s="426"/>
      <c r="AC333" s="538"/>
      <c r="AD333" s="539"/>
    </row>
    <row r="334" customFormat="false" ht="16.2" hidden="true" customHeight="true" outlineLevel="0" collapsed="false">
      <c r="A334" s="483"/>
      <c r="B334" s="31"/>
      <c r="C334" s="31"/>
      <c r="D334" s="31"/>
      <c r="E334" s="31" t="s">
        <v>265</v>
      </c>
      <c r="F334" s="31" t="s">
        <v>471</v>
      </c>
      <c r="G334" s="478"/>
      <c r="H334" s="503" t="s">
        <v>488</v>
      </c>
      <c r="I334" s="503" t="s">
        <v>488</v>
      </c>
      <c r="J334" s="503" t="s">
        <v>488</v>
      </c>
      <c r="K334" s="503" t="s">
        <v>488</v>
      </c>
      <c r="L334" s="503"/>
      <c r="M334" s="503"/>
      <c r="N334" s="503"/>
      <c r="O334" s="503"/>
      <c r="P334" s="503"/>
      <c r="Q334" s="503"/>
      <c r="R334" s="503"/>
      <c r="S334" s="503"/>
      <c r="T334" s="503"/>
      <c r="U334" s="503"/>
      <c r="V334" s="503"/>
      <c r="W334" s="503"/>
      <c r="X334" s="503"/>
      <c r="Y334" s="366" t="s">
        <v>817</v>
      </c>
      <c r="Z334" s="366"/>
      <c r="AA334" s="426"/>
      <c r="AB334" s="426"/>
      <c r="AC334" s="538"/>
      <c r="AD334" s="539"/>
    </row>
    <row r="335" customFormat="false" ht="16.2" hidden="true" customHeight="true" outlineLevel="0" collapsed="false">
      <c r="A335" s="483"/>
      <c r="B335" s="31"/>
      <c r="C335" s="31" t="s">
        <v>293</v>
      </c>
      <c r="D335" s="31"/>
      <c r="E335" s="31" t="s">
        <v>264</v>
      </c>
      <c r="F335" s="31" t="s">
        <v>471</v>
      </c>
      <c r="G335" s="478"/>
      <c r="H335" s="503" t="s">
        <v>488</v>
      </c>
      <c r="I335" s="503" t="s">
        <v>488</v>
      </c>
      <c r="J335" s="503" t="s">
        <v>488</v>
      </c>
      <c r="K335" s="503" t="s">
        <v>488</v>
      </c>
      <c r="L335" s="503"/>
      <c r="M335" s="503"/>
      <c r="N335" s="503"/>
      <c r="O335" s="503"/>
      <c r="P335" s="503"/>
      <c r="Q335" s="503"/>
      <c r="R335" s="503"/>
      <c r="S335" s="503"/>
      <c r="T335" s="503"/>
      <c r="U335" s="503"/>
      <c r="V335" s="503"/>
      <c r="W335" s="503"/>
      <c r="X335" s="503"/>
      <c r="Y335" s="366" t="s">
        <v>818</v>
      </c>
      <c r="Z335" s="366"/>
      <c r="AA335" s="426"/>
      <c r="AB335" s="426"/>
      <c r="AC335" s="538"/>
      <c r="AD335" s="539"/>
    </row>
    <row r="336" customFormat="false" ht="16.2" hidden="true" customHeight="true" outlineLevel="0" collapsed="false">
      <c r="A336" s="483"/>
      <c r="B336" s="31"/>
      <c r="C336" s="31"/>
      <c r="D336" s="31"/>
      <c r="E336" s="31" t="s">
        <v>265</v>
      </c>
      <c r="F336" s="31" t="s">
        <v>471</v>
      </c>
      <c r="G336" s="478"/>
      <c r="H336" s="503" t="s">
        <v>488</v>
      </c>
      <c r="I336" s="503" t="s">
        <v>488</v>
      </c>
      <c r="J336" s="503" t="s">
        <v>488</v>
      </c>
      <c r="K336" s="503" t="s">
        <v>488</v>
      </c>
      <c r="L336" s="503"/>
      <c r="M336" s="503"/>
      <c r="N336" s="503"/>
      <c r="O336" s="503"/>
      <c r="P336" s="503"/>
      <c r="Q336" s="503"/>
      <c r="R336" s="503"/>
      <c r="S336" s="503"/>
      <c r="T336" s="503"/>
      <c r="U336" s="503"/>
      <c r="V336" s="503"/>
      <c r="W336" s="503"/>
      <c r="X336" s="503"/>
      <c r="Y336" s="366" t="s">
        <v>819</v>
      </c>
      <c r="Z336" s="366"/>
      <c r="AA336" s="426"/>
      <c r="AB336" s="426"/>
      <c r="AC336" s="538"/>
      <c r="AD336" s="539"/>
    </row>
    <row r="337" customFormat="false" ht="16.2" hidden="true" customHeight="true" outlineLevel="0" collapsed="false">
      <c r="A337" s="483"/>
      <c r="B337" s="31"/>
      <c r="C337" s="31" t="s">
        <v>294</v>
      </c>
      <c r="D337" s="31"/>
      <c r="E337" s="31" t="s">
        <v>264</v>
      </c>
      <c r="F337" s="31" t="s">
        <v>471</v>
      </c>
      <c r="G337" s="478"/>
      <c r="H337" s="503" t="s">
        <v>488</v>
      </c>
      <c r="I337" s="503" t="s">
        <v>488</v>
      </c>
      <c r="J337" s="503" t="s">
        <v>488</v>
      </c>
      <c r="K337" s="503" t="s">
        <v>488</v>
      </c>
      <c r="L337" s="503"/>
      <c r="M337" s="503"/>
      <c r="N337" s="503"/>
      <c r="O337" s="503"/>
      <c r="P337" s="503"/>
      <c r="Q337" s="503"/>
      <c r="R337" s="503"/>
      <c r="S337" s="503"/>
      <c r="T337" s="503"/>
      <c r="U337" s="503"/>
      <c r="V337" s="503"/>
      <c r="W337" s="503"/>
      <c r="X337" s="503"/>
      <c r="Y337" s="366" t="s">
        <v>820</v>
      </c>
      <c r="Z337" s="366"/>
      <c r="AA337" s="426"/>
      <c r="AB337" s="426"/>
      <c r="AC337" s="538"/>
      <c r="AD337" s="539"/>
    </row>
    <row r="338" customFormat="false" ht="16.2" hidden="true" customHeight="true" outlineLevel="0" collapsed="false">
      <c r="A338" s="483"/>
      <c r="B338" s="31"/>
      <c r="C338" s="31"/>
      <c r="D338" s="31"/>
      <c r="E338" s="31" t="s">
        <v>265</v>
      </c>
      <c r="F338" s="31" t="s">
        <v>471</v>
      </c>
      <c r="G338" s="478"/>
      <c r="H338" s="503" t="s">
        <v>488</v>
      </c>
      <c r="I338" s="503" t="s">
        <v>488</v>
      </c>
      <c r="J338" s="503" t="s">
        <v>488</v>
      </c>
      <c r="K338" s="503" t="s">
        <v>488</v>
      </c>
      <c r="L338" s="503"/>
      <c r="M338" s="503"/>
      <c r="N338" s="503"/>
      <c r="O338" s="503"/>
      <c r="P338" s="503"/>
      <c r="Q338" s="503"/>
      <c r="R338" s="503"/>
      <c r="S338" s="503"/>
      <c r="T338" s="503"/>
      <c r="U338" s="503"/>
      <c r="V338" s="503"/>
      <c r="W338" s="503"/>
      <c r="X338" s="503"/>
      <c r="Y338" s="366" t="s">
        <v>821</v>
      </c>
      <c r="Z338" s="366"/>
      <c r="AA338" s="426"/>
      <c r="AB338" s="426"/>
      <c r="AC338" s="538"/>
      <c r="AD338" s="539"/>
    </row>
    <row r="339" customFormat="false" ht="16.2" hidden="true" customHeight="true" outlineLevel="0" collapsed="false">
      <c r="A339" s="483"/>
      <c r="B339" s="31"/>
      <c r="C339" s="31" t="s">
        <v>295</v>
      </c>
      <c r="D339" s="31"/>
      <c r="E339" s="31" t="s">
        <v>264</v>
      </c>
      <c r="F339" s="31" t="s">
        <v>471</v>
      </c>
      <c r="G339" s="478"/>
      <c r="H339" s="503" t="s">
        <v>488</v>
      </c>
      <c r="I339" s="503" t="s">
        <v>488</v>
      </c>
      <c r="J339" s="503" t="s">
        <v>488</v>
      </c>
      <c r="K339" s="503" t="s">
        <v>488</v>
      </c>
      <c r="L339" s="503"/>
      <c r="M339" s="503"/>
      <c r="N339" s="503"/>
      <c r="O339" s="503"/>
      <c r="P339" s="503"/>
      <c r="Q339" s="503"/>
      <c r="R339" s="503"/>
      <c r="S339" s="503"/>
      <c r="T339" s="503"/>
      <c r="U339" s="503"/>
      <c r="V339" s="503"/>
      <c r="W339" s="503"/>
      <c r="X339" s="503"/>
      <c r="Y339" s="366" t="s">
        <v>822</v>
      </c>
      <c r="Z339" s="366"/>
      <c r="AA339" s="426"/>
      <c r="AB339" s="426"/>
      <c r="AC339" s="538"/>
      <c r="AD339" s="539"/>
    </row>
    <row r="340" customFormat="false" ht="16.2" hidden="true" customHeight="true" outlineLevel="0" collapsed="false">
      <c r="A340" s="483"/>
      <c r="B340" s="31"/>
      <c r="C340" s="31"/>
      <c r="D340" s="31"/>
      <c r="E340" s="31" t="s">
        <v>265</v>
      </c>
      <c r="F340" s="31" t="s">
        <v>471</v>
      </c>
      <c r="G340" s="478"/>
      <c r="H340" s="503" t="s">
        <v>488</v>
      </c>
      <c r="I340" s="503" t="s">
        <v>488</v>
      </c>
      <c r="J340" s="503" t="s">
        <v>488</v>
      </c>
      <c r="K340" s="503" t="s">
        <v>488</v>
      </c>
      <c r="L340" s="503"/>
      <c r="M340" s="503"/>
      <c r="N340" s="503"/>
      <c r="O340" s="503"/>
      <c r="P340" s="503"/>
      <c r="Q340" s="503"/>
      <c r="R340" s="503"/>
      <c r="S340" s="503"/>
      <c r="T340" s="503"/>
      <c r="U340" s="503"/>
      <c r="V340" s="503"/>
      <c r="W340" s="503"/>
      <c r="X340" s="503"/>
      <c r="Y340" s="366" t="s">
        <v>823</v>
      </c>
      <c r="Z340" s="366"/>
      <c r="AA340" s="426"/>
      <c r="AB340" s="426"/>
      <c r="AC340" s="538"/>
      <c r="AD340" s="539"/>
    </row>
    <row r="341" customFormat="false" ht="16.2" hidden="true" customHeight="true" outlineLevel="0" collapsed="false">
      <c r="A341" s="483"/>
      <c r="B341" s="31" t="s">
        <v>132</v>
      </c>
      <c r="C341" s="31" t="s">
        <v>143</v>
      </c>
      <c r="D341" s="31"/>
      <c r="E341" s="31" t="s">
        <v>264</v>
      </c>
      <c r="F341" s="31" t="s">
        <v>471</v>
      </c>
      <c r="G341" s="478"/>
      <c r="H341" s="503" t="s">
        <v>488</v>
      </c>
      <c r="I341" s="503" t="s">
        <v>488</v>
      </c>
      <c r="J341" s="503" t="s">
        <v>488</v>
      </c>
      <c r="K341" s="503" t="s">
        <v>488</v>
      </c>
      <c r="L341" s="503"/>
      <c r="M341" s="503"/>
      <c r="N341" s="503"/>
      <c r="O341" s="503"/>
      <c r="P341" s="503"/>
      <c r="Q341" s="503"/>
      <c r="R341" s="503"/>
      <c r="S341" s="503"/>
      <c r="T341" s="503"/>
      <c r="U341" s="503"/>
      <c r="V341" s="503"/>
      <c r="W341" s="503"/>
      <c r="X341" s="503"/>
      <c r="Y341" s="366" t="s">
        <v>824</v>
      </c>
      <c r="Z341" s="366"/>
      <c r="AA341" s="426"/>
      <c r="AB341" s="426"/>
      <c r="AC341" s="538"/>
      <c r="AD341" s="539"/>
    </row>
    <row r="342" customFormat="false" ht="16.2" hidden="true" customHeight="true" outlineLevel="0" collapsed="false">
      <c r="A342" s="483"/>
      <c r="B342" s="31"/>
      <c r="C342" s="31"/>
      <c r="D342" s="31"/>
      <c r="E342" s="31" t="s">
        <v>265</v>
      </c>
      <c r="F342" s="31" t="s">
        <v>471</v>
      </c>
      <c r="G342" s="478"/>
      <c r="H342" s="503" t="s">
        <v>488</v>
      </c>
      <c r="I342" s="503" t="s">
        <v>488</v>
      </c>
      <c r="J342" s="503" t="s">
        <v>488</v>
      </c>
      <c r="K342" s="503" t="s">
        <v>488</v>
      </c>
      <c r="L342" s="503"/>
      <c r="M342" s="503"/>
      <c r="N342" s="503"/>
      <c r="O342" s="503"/>
      <c r="P342" s="503"/>
      <c r="Q342" s="503"/>
      <c r="R342" s="503"/>
      <c r="S342" s="503"/>
      <c r="T342" s="503"/>
      <c r="U342" s="503"/>
      <c r="V342" s="503"/>
      <c r="W342" s="503"/>
      <c r="X342" s="503"/>
      <c r="Y342" s="366" t="s">
        <v>825</v>
      </c>
      <c r="Z342" s="366"/>
      <c r="AA342" s="426"/>
      <c r="AB342" s="426"/>
      <c r="AC342" s="538"/>
      <c r="AD342" s="539"/>
    </row>
    <row r="343" customFormat="false" ht="16.2" hidden="true" customHeight="true" outlineLevel="0" collapsed="false">
      <c r="A343" s="483"/>
      <c r="B343" s="31"/>
      <c r="C343" s="31" t="s">
        <v>296</v>
      </c>
      <c r="D343" s="31"/>
      <c r="E343" s="31" t="s">
        <v>264</v>
      </c>
      <c r="F343" s="31" t="s">
        <v>471</v>
      </c>
      <c r="G343" s="478"/>
      <c r="H343" s="503" t="s">
        <v>488</v>
      </c>
      <c r="I343" s="503" t="s">
        <v>488</v>
      </c>
      <c r="J343" s="503" t="s">
        <v>488</v>
      </c>
      <c r="K343" s="503" t="s">
        <v>488</v>
      </c>
      <c r="L343" s="503"/>
      <c r="M343" s="503"/>
      <c r="N343" s="503"/>
      <c r="O343" s="503"/>
      <c r="P343" s="503"/>
      <c r="Q343" s="503"/>
      <c r="R343" s="503"/>
      <c r="S343" s="503"/>
      <c r="T343" s="503"/>
      <c r="U343" s="503"/>
      <c r="V343" s="503"/>
      <c r="W343" s="503"/>
      <c r="X343" s="503"/>
      <c r="Y343" s="366" t="s">
        <v>826</v>
      </c>
      <c r="Z343" s="366"/>
      <c r="AA343" s="426"/>
      <c r="AB343" s="426"/>
      <c r="AC343" s="538"/>
      <c r="AD343" s="539"/>
    </row>
    <row r="344" customFormat="false" ht="16.2" hidden="true" customHeight="true" outlineLevel="0" collapsed="false">
      <c r="A344" s="483"/>
      <c r="B344" s="31"/>
      <c r="C344" s="31"/>
      <c r="D344" s="31"/>
      <c r="E344" s="31" t="s">
        <v>265</v>
      </c>
      <c r="F344" s="31" t="s">
        <v>471</v>
      </c>
      <c r="G344" s="478"/>
      <c r="H344" s="503" t="s">
        <v>488</v>
      </c>
      <c r="I344" s="503" t="s">
        <v>488</v>
      </c>
      <c r="J344" s="503" t="s">
        <v>488</v>
      </c>
      <c r="K344" s="503" t="s">
        <v>488</v>
      </c>
      <c r="L344" s="503"/>
      <c r="M344" s="503"/>
      <c r="N344" s="503"/>
      <c r="O344" s="503"/>
      <c r="P344" s="503"/>
      <c r="Q344" s="503"/>
      <c r="R344" s="503"/>
      <c r="S344" s="503"/>
      <c r="T344" s="503"/>
      <c r="U344" s="503"/>
      <c r="V344" s="503"/>
      <c r="W344" s="503"/>
      <c r="X344" s="503"/>
      <c r="Y344" s="366" t="s">
        <v>827</v>
      </c>
      <c r="Z344" s="366"/>
      <c r="AA344" s="426"/>
      <c r="AB344" s="426"/>
      <c r="AC344" s="538"/>
      <c r="AD344" s="539"/>
    </row>
    <row r="345" customFormat="false" ht="16.2" hidden="true" customHeight="true" outlineLevel="0" collapsed="false">
      <c r="A345" s="483"/>
      <c r="B345" s="31"/>
      <c r="C345" s="31" t="s">
        <v>297</v>
      </c>
      <c r="D345" s="31"/>
      <c r="E345" s="31" t="s">
        <v>264</v>
      </c>
      <c r="F345" s="31" t="s">
        <v>471</v>
      </c>
      <c r="G345" s="478"/>
      <c r="H345" s="503" t="s">
        <v>488</v>
      </c>
      <c r="I345" s="503" t="s">
        <v>488</v>
      </c>
      <c r="J345" s="503" t="s">
        <v>488</v>
      </c>
      <c r="K345" s="503" t="s">
        <v>488</v>
      </c>
      <c r="L345" s="503"/>
      <c r="M345" s="503"/>
      <c r="N345" s="503"/>
      <c r="O345" s="503"/>
      <c r="P345" s="503"/>
      <c r="Q345" s="503"/>
      <c r="R345" s="503"/>
      <c r="S345" s="503"/>
      <c r="T345" s="503"/>
      <c r="U345" s="503"/>
      <c r="V345" s="503"/>
      <c r="W345" s="503"/>
      <c r="X345" s="503"/>
      <c r="Y345" s="366" t="s">
        <v>828</v>
      </c>
      <c r="Z345" s="366"/>
      <c r="AA345" s="426"/>
      <c r="AB345" s="426"/>
      <c r="AC345" s="538"/>
      <c r="AD345" s="539"/>
    </row>
    <row r="346" customFormat="false" ht="16.2" hidden="true" customHeight="true" outlineLevel="0" collapsed="false">
      <c r="A346" s="483"/>
      <c r="B346" s="31"/>
      <c r="C346" s="31"/>
      <c r="D346" s="31"/>
      <c r="E346" s="31" t="s">
        <v>265</v>
      </c>
      <c r="F346" s="31" t="s">
        <v>471</v>
      </c>
      <c r="G346" s="478"/>
      <c r="H346" s="503" t="s">
        <v>488</v>
      </c>
      <c r="I346" s="503" t="s">
        <v>488</v>
      </c>
      <c r="J346" s="503" t="s">
        <v>488</v>
      </c>
      <c r="K346" s="503" t="s">
        <v>488</v>
      </c>
      <c r="L346" s="503"/>
      <c r="M346" s="503"/>
      <c r="N346" s="503"/>
      <c r="O346" s="503"/>
      <c r="P346" s="503"/>
      <c r="Q346" s="503"/>
      <c r="R346" s="503"/>
      <c r="S346" s="503"/>
      <c r="T346" s="503"/>
      <c r="U346" s="503"/>
      <c r="V346" s="503"/>
      <c r="W346" s="503"/>
      <c r="X346" s="503"/>
      <c r="Y346" s="366" t="s">
        <v>829</v>
      </c>
      <c r="Z346" s="366"/>
      <c r="AA346" s="426"/>
      <c r="AB346" s="426"/>
      <c r="AC346" s="538"/>
      <c r="AD346" s="539"/>
    </row>
    <row r="347" customFormat="false" ht="16.2" hidden="true" customHeight="true" outlineLevel="0" collapsed="false">
      <c r="A347" s="483" t="s">
        <v>20</v>
      </c>
      <c r="B347" s="31" t="s">
        <v>133</v>
      </c>
      <c r="C347" s="54" t="s">
        <v>298</v>
      </c>
      <c r="D347" s="54"/>
      <c r="E347" s="31" t="s">
        <v>264</v>
      </c>
      <c r="F347" s="31" t="s">
        <v>471</v>
      </c>
      <c r="G347" s="478"/>
      <c r="H347" s="503" t="s">
        <v>488</v>
      </c>
      <c r="I347" s="503" t="n">
        <v>2674</v>
      </c>
      <c r="J347" s="503" t="n">
        <v>2994</v>
      </c>
      <c r="K347" s="503" t="n">
        <v>3094</v>
      </c>
      <c r="L347" s="503"/>
      <c r="M347" s="503"/>
      <c r="N347" s="503"/>
      <c r="O347" s="503"/>
      <c r="P347" s="503"/>
      <c r="Q347" s="503"/>
      <c r="R347" s="503"/>
      <c r="S347" s="503"/>
      <c r="T347" s="503"/>
      <c r="U347" s="503"/>
      <c r="V347" s="503"/>
      <c r="W347" s="503"/>
      <c r="X347" s="503"/>
      <c r="Y347" s="366" t="s">
        <v>830</v>
      </c>
      <c r="Z347" s="366"/>
      <c r="AA347" s="426" t="s">
        <v>1404</v>
      </c>
      <c r="AB347" s="426" t="s">
        <v>1409</v>
      </c>
      <c r="AC347" s="426"/>
      <c r="AD347" s="539"/>
    </row>
    <row r="348" customFormat="false" ht="16.2" hidden="true" customHeight="true" outlineLevel="0" collapsed="false">
      <c r="A348" s="483"/>
      <c r="B348" s="31"/>
      <c r="C348" s="31"/>
      <c r="D348" s="54"/>
      <c r="E348" s="31" t="s">
        <v>265</v>
      </c>
      <c r="F348" s="31" t="s">
        <v>471</v>
      </c>
      <c r="G348" s="478"/>
      <c r="H348" s="503" t="s">
        <v>488</v>
      </c>
      <c r="I348" s="503" t="n">
        <v>2726</v>
      </c>
      <c r="J348" s="503" t="n">
        <v>3075</v>
      </c>
      <c r="K348" s="503" t="n">
        <v>3194</v>
      </c>
      <c r="L348" s="503"/>
      <c r="M348" s="503"/>
      <c r="N348" s="503"/>
      <c r="O348" s="503"/>
      <c r="P348" s="503"/>
      <c r="Q348" s="503"/>
      <c r="R348" s="503"/>
      <c r="S348" s="503"/>
      <c r="T348" s="503"/>
      <c r="U348" s="503"/>
      <c r="V348" s="503"/>
      <c r="W348" s="503"/>
      <c r="X348" s="503"/>
      <c r="Y348" s="366" t="s">
        <v>831</v>
      </c>
      <c r="Z348" s="366"/>
      <c r="AA348" s="426"/>
      <c r="AB348" s="426"/>
      <c r="AC348" s="426"/>
      <c r="AD348" s="539"/>
    </row>
    <row r="349" customFormat="false" ht="16.2" hidden="true" customHeight="true" outlineLevel="0" collapsed="false">
      <c r="A349" s="483"/>
      <c r="B349" s="31"/>
      <c r="C349" s="54" t="s">
        <v>299</v>
      </c>
      <c r="D349" s="54"/>
      <c r="E349" s="31" t="s">
        <v>264</v>
      </c>
      <c r="F349" s="31" t="s">
        <v>471</v>
      </c>
      <c r="G349" s="478"/>
      <c r="H349" s="503" t="s">
        <v>488</v>
      </c>
      <c r="I349" s="503" t="n">
        <v>3221</v>
      </c>
      <c r="J349" s="503" t="n">
        <v>3357</v>
      </c>
      <c r="K349" s="503" t="n">
        <v>3415</v>
      </c>
      <c r="L349" s="503"/>
      <c r="M349" s="503"/>
      <c r="N349" s="503"/>
      <c r="O349" s="503"/>
      <c r="P349" s="503"/>
      <c r="Q349" s="503"/>
      <c r="R349" s="503"/>
      <c r="S349" s="503"/>
      <c r="T349" s="503"/>
      <c r="U349" s="503"/>
      <c r="V349" s="503"/>
      <c r="W349" s="503"/>
      <c r="X349" s="503"/>
      <c r="Y349" s="366" t="s">
        <v>832</v>
      </c>
      <c r="Z349" s="366"/>
      <c r="AA349" s="426"/>
      <c r="AB349" s="426"/>
      <c r="AC349" s="426"/>
      <c r="AD349" s="539"/>
    </row>
    <row r="350" customFormat="false" ht="16.2" hidden="true" customHeight="true" outlineLevel="0" collapsed="false">
      <c r="A350" s="483"/>
      <c r="B350" s="31"/>
      <c r="C350" s="31"/>
      <c r="D350" s="54"/>
      <c r="E350" s="31" t="s">
        <v>265</v>
      </c>
      <c r="F350" s="31" t="s">
        <v>471</v>
      </c>
      <c r="G350" s="478"/>
      <c r="H350" s="503" t="s">
        <v>488</v>
      </c>
      <c r="I350" s="503" t="n">
        <v>3640</v>
      </c>
      <c r="J350" s="503" t="n">
        <v>3887</v>
      </c>
      <c r="K350" s="503" t="n">
        <v>3951</v>
      </c>
      <c r="L350" s="503"/>
      <c r="M350" s="503"/>
      <c r="N350" s="503"/>
      <c r="O350" s="503"/>
      <c r="P350" s="503"/>
      <c r="Q350" s="503"/>
      <c r="R350" s="503"/>
      <c r="S350" s="503"/>
      <c r="T350" s="503"/>
      <c r="U350" s="503"/>
      <c r="V350" s="503"/>
      <c r="W350" s="503"/>
      <c r="X350" s="503"/>
      <c r="Y350" s="366" t="s">
        <v>833</v>
      </c>
      <c r="Z350" s="366"/>
      <c r="AA350" s="426"/>
      <c r="AB350" s="426"/>
      <c r="AC350" s="426"/>
      <c r="AD350" s="539"/>
    </row>
    <row r="351" customFormat="false" ht="16.2" hidden="true" customHeight="true" outlineLevel="0" collapsed="false">
      <c r="A351" s="483"/>
      <c r="B351" s="31"/>
      <c r="C351" s="54" t="s">
        <v>300</v>
      </c>
      <c r="D351" s="54"/>
      <c r="E351" s="31" t="s">
        <v>264</v>
      </c>
      <c r="F351" s="31" t="s">
        <v>471</v>
      </c>
      <c r="G351" s="478"/>
      <c r="H351" s="503" t="s">
        <v>488</v>
      </c>
      <c r="I351" s="503" t="n">
        <v>1598</v>
      </c>
      <c r="J351" s="503" t="n">
        <v>1831</v>
      </c>
      <c r="K351" s="503" t="n">
        <v>1902</v>
      </c>
      <c r="L351" s="503"/>
      <c r="M351" s="503"/>
      <c r="N351" s="503"/>
      <c r="O351" s="503"/>
      <c r="P351" s="503"/>
      <c r="Q351" s="503"/>
      <c r="R351" s="503"/>
      <c r="S351" s="503"/>
      <c r="T351" s="503"/>
      <c r="U351" s="503"/>
      <c r="V351" s="503"/>
      <c r="W351" s="503"/>
      <c r="X351" s="503"/>
      <c r="Y351" s="366" t="s">
        <v>834</v>
      </c>
      <c r="Z351" s="366"/>
      <c r="AA351" s="426"/>
      <c r="AB351" s="426"/>
      <c r="AC351" s="426"/>
      <c r="AD351" s="539"/>
    </row>
    <row r="352" customFormat="false" ht="16.2" hidden="true" customHeight="true" outlineLevel="0" collapsed="false">
      <c r="A352" s="483"/>
      <c r="B352" s="31"/>
      <c r="C352" s="31"/>
      <c r="D352" s="54"/>
      <c r="E352" s="31" t="s">
        <v>265</v>
      </c>
      <c r="F352" s="31" t="s">
        <v>471</v>
      </c>
      <c r="G352" s="478"/>
      <c r="H352" s="503" t="s">
        <v>488</v>
      </c>
      <c r="I352" s="503" t="n">
        <v>1926</v>
      </c>
      <c r="J352" s="503" t="n">
        <v>2214</v>
      </c>
      <c r="K352" s="503" t="n">
        <v>2275</v>
      </c>
      <c r="L352" s="503"/>
      <c r="M352" s="503"/>
      <c r="N352" s="503"/>
      <c r="O352" s="503"/>
      <c r="P352" s="503"/>
      <c r="Q352" s="503"/>
      <c r="R352" s="503"/>
      <c r="S352" s="503"/>
      <c r="T352" s="503"/>
      <c r="U352" s="503"/>
      <c r="V352" s="503"/>
      <c r="W352" s="503"/>
      <c r="X352" s="503"/>
      <c r="Y352" s="366" t="s">
        <v>835</v>
      </c>
      <c r="Z352" s="366"/>
      <c r="AA352" s="426"/>
      <c r="AB352" s="426"/>
      <c r="AC352" s="426"/>
      <c r="AD352" s="539"/>
    </row>
    <row r="353" customFormat="false" ht="16.2" hidden="true" customHeight="true" outlineLevel="0" collapsed="false">
      <c r="A353" s="483"/>
      <c r="B353" s="31"/>
      <c r="C353" s="54" t="s">
        <v>301</v>
      </c>
      <c r="D353" s="54"/>
      <c r="E353" s="31" t="s">
        <v>264</v>
      </c>
      <c r="F353" s="31" t="s">
        <v>471</v>
      </c>
      <c r="G353" s="478"/>
      <c r="H353" s="503" t="s">
        <v>488</v>
      </c>
      <c r="I353" s="503" t="n">
        <v>862</v>
      </c>
      <c r="J353" s="503" t="n">
        <v>1006</v>
      </c>
      <c r="K353" s="503" t="n">
        <v>1060</v>
      </c>
      <c r="L353" s="503"/>
      <c r="M353" s="503"/>
      <c r="N353" s="503"/>
      <c r="O353" s="503"/>
      <c r="P353" s="503"/>
      <c r="Q353" s="503"/>
      <c r="R353" s="503"/>
      <c r="S353" s="503"/>
      <c r="T353" s="503"/>
      <c r="U353" s="503"/>
      <c r="V353" s="503"/>
      <c r="W353" s="503"/>
      <c r="X353" s="503"/>
      <c r="Y353" s="366" t="s">
        <v>836</v>
      </c>
      <c r="Z353" s="366"/>
      <c r="AA353" s="426"/>
      <c r="AB353" s="426"/>
      <c r="AC353" s="426"/>
      <c r="AD353" s="539"/>
    </row>
    <row r="354" customFormat="false" ht="16.2" hidden="true" customHeight="true" outlineLevel="0" collapsed="false">
      <c r="A354" s="483"/>
      <c r="B354" s="31"/>
      <c r="C354" s="31"/>
      <c r="D354" s="54"/>
      <c r="E354" s="31" t="s">
        <v>265</v>
      </c>
      <c r="F354" s="31" t="s">
        <v>471</v>
      </c>
      <c r="G354" s="478"/>
      <c r="H354" s="503" t="s">
        <v>488</v>
      </c>
      <c r="I354" s="503" t="n">
        <v>1232</v>
      </c>
      <c r="J354" s="503" t="n">
        <v>1415</v>
      </c>
      <c r="K354" s="503" t="n">
        <v>1494</v>
      </c>
      <c r="L354" s="503"/>
      <c r="M354" s="503"/>
      <c r="N354" s="503"/>
      <c r="O354" s="503"/>
      <c r="P354" s="503"/>
      <c r="Q354" s="503"/>
      <c r="R354" s="503"/>
      <c r="S354" s="503"/>
      <c r="T354" s="503"/>
      <c r="U354" s="503"/>
      <c r="V354" s="503"/>
      <c r="W354" s="503"/>
      <c r="X354" s="503"/>
      <c r="Y354" s="366" t="s">
        <v>837</v>
      </c>
      <c r="Z354" s="366"/>
      <c r="AA354" s="426"/>
      <c r="AB354" s="426"/>
      <c r="AC354" s="426"/>
      <c r="AD354" s="539"/>
    </row>
    <row r="355" customFormat="false" ht="16.2" hidden="true" customHeight="true" outlineLevel="0" collapsed="false">
      <c r="A355" s="483"/>
      <c r="B355" s="31"/>
      <c r="C355" s="54" t="s">
        <v>302</v>
      </c>
      <c r="D355" s="54"/>
      <c r="E355" s="31" t="s">
        <v>264</v>
      </c>
      <c r="F355" s="31" t="s">
        <v>471</v>
      </c>
      <c r="G355" s="478"/>
      <c r="H355" s="503" t="s">
        <v>488</v>
      </c>
      <c r="I355" s="503" t="n">
        <v>137</v>
      </c>
      <c r="J355" s="503" t="n">
        <v>140</v>
      </c>
      <c r="K355" s="503" t="n">
        <v>152</v>
      </c>
      <c r="L355" s="503"/>
      <c r="M355" s="503"/>
      <c r="N355" s="503"/>
      <c r="O355" s="503"/>
      <c r="P355" s="503"/>
      <c r="Q355" s="503"/>
      <c r="R355" s="503"/>
      <c r="S355" s="503"/>
      <c r="T355" s="503"/>
      <c r="U355" s="503"/>
      <c r="V355" s="503"/>
      <c r="W355" s="503"/>
      <c r="X355" s="503"/>
      <c r="Y355" s="366" t="s">
        <v>838</v>
      </c>
      <c r="Z355" s="366"/>
      <c r="AA355" s="426"/>
      <c r="AB355" s="426"/>
      <c r="AC355" s="426"/>
      <c r="AD355" s="539"/>
    </row>
    <row r="356" customFormat="false" ht="16.2" hidden="true" customHeight="true" outlineLevel="0" collapsed="false">
      <c r="A356" s="483"/>
      <c r="B356" s="31"/>
      <c r="C356" s="31"/>
      <c r="D356" s="54"/>
      <c r="E356" s="31" t="s">
        <v>265</v>
      </c>
      <c r="F356" s="31" t="s">
        <v>471</v>
      </c>
      <c r="G356" s="478"/>
      <c r="H356" s="503" t="s">
        <v>488</v>
      </c>
      <c r="I356" s="503" t="n">
        <v>163</v>
      </c>
      <c r="J356" s="503" t="n">
        <v>176</v>
      </c>
      <c r="K356" s="503" t="n">
        <v>184</v>
      </c>
      <c r="L356" s="503"/>
      <c r="M356" s="503"/>
      <c r="N356" s="503"/>
      <c r="O356" s="503"/>
      <c r="P356" s="503"/>
      <c r="Q356" s="503"/>
      <c r="R356" s="503"/>
      <c r="S356" s="503"/>
      <c r="T356" s="503"/>
      <c r="U356" s="503"/>
      <c r="V356" s="503"/>
      <c r="W356" s="503"/>
      <c r="X356" s="503"/>
      <c r="Y356" s="366" t="s">
        <v>839</v>
      </c>
      <c r="Z356" s="366"/>
      <c r="AA356" s="426"/>
      <c r="AB356" s="426"/>
      <c r="AC356" s="426"/>
      <c r="AD356" s="539"/>
    </row>
    <row r="357" customFormat="false" ht="16.2" hidden="true" customHeight="true" outlineLevel="0" collapsed="false">
      <c r="A357" s="483"/>
      <c r="B357" s="31"/>
      <c r="C357" s="54" t="s">
        <v>303</v>
      </c>
      <c r="D357" s="54"/>
      <c r="E357" s="31" t="s">
        <v>264</v>
      </c>
      <c r="F357" s="31" t="s">
        <v>471</v>
      </c>
      <c r="G357" s="478"/>
      <c r="H357" s="503" t="s">
        <v>488</v>
      </c>
      <c r="I357" s="503" t="n">
        <v>190</v>
      </c>
      <c r="J357" s="503" t="n">
        <v>205</v>
      </c>
      <c r="K357" s="503" t="n">
        <v>205</v>
      </c>
      <c r="L357" s="503"/>
      <c r="M357" s="503"/>
      <c r="N357" s="503"/>
      <c r="O357" s="503"/>
      <c r="P357" s="503"/>
      <c r="Q357" s="503"/>
      <c r="R357" s="503"/>
      <c r="S357" s="503"/>
      <c r="T357" s="503"/>
      <c r="U357" s="503"/>
      <c r="V357" s="503"/>
      <c r="W357" s="503"/>
      <c r="X357" s="503"/>
      <c r="Y357" s="366" t="s">
        <v>840</v>
      </c>
      <c r="Z357" s="366"/>
      <c r="AA357" s="426"/>
      <c r="AB357" s="426"/>
      <c r="AC357" s="426"/>
      <c r="AD357" s="539"/>
    </row>
    <row r="358" customFormat="false" ht="16.2" hidden="true" customHeight="true" outlineLevel="0" collapsed="false">
      <c r="A358" s="483"/>
      <c r="B358" s="31"/>
      <c r="C358" s="31"/>
      <c r="D358" s="54"/>
      <c r="E358" s="31" t="s">
        <v>265</v>
      </c>
      <c r="F358" s="31" t="s">
        <v>471</v>
      </c>
      <c r="G358" s="478"/>
      <c r="H358" s="503" t="s">
        <v>488</v>
      </c>
      <c r="I358" s="503" t="n">
        <v>197</v>
      </c>
      <c r="J358" s="503" t="n">
        <v>202</v>
      </c>
      <c r="K358" s="503" t="n">
        <v>207</v>
      </c>
      <c r="L358" s="503"/>
      <c r="M358" s="503"/>
      <c r="N358" s="503"/>
      <c r="O358" s="503"/>
      <c r="P358" s="503"/>
      <c r="Q358" s="503"/>
      <c r="R358" s="503"/>
      <c r="S358" s="503"/>
      <c r="T358" s="503"/>
      <c r="U358" s="503"/>
      <c r="V358" s="503"/>
      <c r="W358" s="503"/>
      <c r="X358" s="503"/>
      <c r="Y358" s="366" t="s">
        <v>841</v>
      </c>
      <c r="Z358" s="366"/>
      <c r="AA358" s="426"/>
      <c r="AB358" s="426"/>
      <c r="AC358" s="426"/>
      <c r="AD358" s="539"/>
    </row>
    <row r="359" customFormat="false" ht="16.2" hidden="true" customHeight="true" outlineLevel="0" collapsed="false">
      <c r="A359" s="483"/>
      <c r="B359" s="31"/>
      <c r="C359" s="54" t="s">
        <v>304</v>
      </c>
      <c r="D359" s="54"/>
      <c r="E359" s="31" t="s">
        <v>264</v>
      </c>
      <c r="F359" s="31" t="s">
        <v>471</v>
      </c>
      <c r="G359" s="478"/>
      <c r="H359" s="503" t="s">
        <v>488</v>
      </c>
      <c r="I359" s="503" t="n">
        <v>67</v>
      </c>
      <c r="J359" s="503" t="n">
        <v>64</v>
      </c>
      <c r="K359" s="503" t="n">
        <v>67</v>
      </c>
      <c r="L359" s="503"/>
      <c r="M359" s="503"/>
      <c r="N359" s="503"/>
      <c r="O359" s="503"/>
      <c r="P359" s="503"/>
      <c r="Q359" s="503"/>
      <c r="R359" s="503"/>
      <c r="S359" s="503"/>
      <c r="T359" s="503"/>
      <c r="U359" s="503"/>
      <c r="V359" s="503"/>
      <c r="W359" s="503"/>
      <c r="X359" s="503"/>
      <c r="Y359" s="366" t="s">
        <v>842</v>
      </c>
      <c r="Z359" s="366"/>
      <c r="AA359" s="426"/>
      <c r="AB359" s="426"/>
      <c r="AC359" s="426"/>
      <c r="AD359" s="539"/>
    </row>
    <row r="360" customFormat="false" ht="16.2" hidden="true" customHeight="true" outlineLevel="0" collapsed="false">
      <c r="A360" s="483"/>
      <c r="B360" s="31"/>
      <c r="C360" s="31"/>
      <c r="D360" s="54"/>
      <c r="E360" s="31" t="s">
        <v>265</v>
      </c>
      <c r="F360" s="31" t="s">
        <v>471</v>
      </c>
      <c r="G360" s="478"/>
      <c r="H360" s="503" t="s">
        <v>488</v>
      </c>
      <c r="I360" s="503" t="n">
        <v>98</v>
      </c>
      <c r="J360" s="503" t="n">
        <v>117</v>
      </c>
      <c r="K360" s="503" t="n">
        <v>123</v>
      </c>
      <c r="L360" s="503"/>
      <c r="M360" s="503"/>
      <c r="N360" s="503"/>
      <c r="O360" s="503"/>
      <c r="P360" s="503"/>
      <c r="Q360" s="503"/>
      <c r="R360" s="503"/>
      <c r="S360" s="503"/>
      <c r="T360" s="503"/>
      <c r="U360" s="503"/>
      <c r="V360" s="503"/>
      <c r="W360" s="503"/>
      <c r="X360" s="503"/>
      <c r="Y360" s="366" t="s">
        <v>843</v>
      </c>
      <c r="Z360" s="366"/>
      <c r="AA360" s="426"/>
      <c r="AB360" s="426"/>
      <c r="AC360" s="426"/>
      <c r="AD360" s="539"/>
    </row>
    <row r="361" customFormat="false" ht="16.2" hidden="true" customHeight="true" outlineLevel="0" collapsed="false">
      <c r="A361" s="483"/>
      <c r="B361" s="31"/>
      <c r="C361" s="54" t="s">
        <v>305</v>
      </c>
      <c r="D361" s="54"/>
      <c r="E361" s="31" t="s">
        <v>264</v>
      </c>
      <c r="F361" s="31" t="s">
        <v>471</v>
      </c>
      <c r="G361" s="478"/>
      <c r="H361" s="503" t="s">
        <v>488</v>
      </c>
      <c r="I361" s="503" t="n">
        <v>64</v>
      </c>
      <c r="J361" s="503" t="n">
        <v>62</v>
      </c>
      <c r="K361" s="503" t="n">
        <v>59</v>
      </c>
      <c r="L361" s="503"/>
      <c r="M361" s="503"/>
      <c r="N361" s="503"/>
      <c r="O361" s="503"/>
      <c r="P361" s="503"/>
      <c r="Q361" s="503"/>
      <c r="R361" s="503"/>
      <c r="S361" s="503"/>
      <c r="T361" s="503"/>
      <c r="U361" s="503"/>
      <c r="V361" s="503"/>
      <c r="W361" s="503"/>
      <c r="X361" s="503"/>
      <c r="Y361" s="366" t="s">
        <v>844</v>
      </c>
      <c r="Z361" s="366"/>
      <c r="AA361" s="426"/>
      <c r="AB361" s="426"/>
      <c r="AC361" s="426"/>
      <c r="AD361" s="539"/>
    </row>
    <row r="362" customFormat="false" ht="16.2" hidden="true" customHeight="true" outlineLevel="0" collapsed="false">
      <c r="A362" s="483"/>
      <c r="B362" s="31"/>
      <c r="C362" s="31"/>
      <c r="D362" s="54"/>
      <c r="E362" s="31" t="s">
        <v>265</v>
      </c>
      <c r="F362" s="31" t="s">
        <v>471</v>
      </c>
      <c r="G362" s="478"/>
      <c r="H362" s="503" t="s">
        <v>488</v>
      </c>
      <c r="I362" s="503" t="n">
        <v>64</v>
      </c>
      <c r="J362" s="503" t="n">
        <v>65</v>
      </c>
      <c r="K362" s="503" t="n">
        <v>67</v>
      </c>
      <c r="L362" s="503"/>
      <c r="M362" s="503"/>
      <c r="N362" s="503"/>
      <c r="O362" s="503"/>
      <c r="P362" s="503"/>
      <c r="Q362" s="503"/>
      <c r="R362" s="503"/>
      <c r="S362" s="503"/>
      <c r="T362" s="503"/>
      <c r="U362" s="503"/>
      <c r="V362" s="503"/>
      <c r="W362" s="503"/>
      <c r="X362" s="503"/>
      <c r="Y362" s="366" t="s">
        <v>845</v>
      </c>
      <c r="Z362" s="366"/>
      <c r="AA362" s="426"/>
      <c r="AB362" s="426"/>
      <c r="AC362" s="426"/>
      <c r="AD362" s="539"/>
    </row>
    <row r="363" customFormat="false" ht="16.2" hidden="true" customHeight="true" outlineLevel="0" collapsed="false">
      <c r="A363" s="483"/>
      <c r="B363" s="31"/>
      <c r="C363" s="54" t="s">
        <v>306</v>
      </c>
      <c r="D363" s="54"/>
      <c r="E363" s="31" t="s">
        <v>264</v>
      </c>
      <c r="F363" s="31" t="s">
        <v>471</v>
      </c>
      <c r="G363" s="478"/>
      <c r="H363" s="503" t="s">
        <v>488</v>
      </c>
      <c r="I363" s="503" t="n">
        <v>36</v>
      </c>
      <c r="J363" s="503" t="n">
        <v>34</v>
      </c>
      <c r="K363" s="503" t="n">
        <v>37</v>
      </c>
      <c r="L363" s="503"/>
      <c r="M363" s="503"/>
      <c r="N363" s="503"/>
      <c r="O363" s="503"/>
      <c r="P363" s="503"/>
      <c r="Q363" s="503"/>
      <c r="R363" s="503"/>
      <c r="S363" s="503"/>
      <c r="T363" s="503"/>
      <c r="U363" s="503"/>
      <c r="V363" s="503"/>
      <c r="W363" s="503"/>
      <c r="X363" s="503"/>
      <c r="Y363" s="366" t="s">
        <v>846</v>
      </c>
      <c r="Z363" s="366"/>
      <c r="AA363" s="426"/>
      <c r="AB363" s="426"/>
      <c r="AC363" s="426"/>
      <c r="AD363" s="539"/>
    </row>
    <row r="364" customFormat="false" ht="16.2" hidden="true" customHeight="true" outlineLevel="0" collapsed="false">
      <c r="A364" s="483"/>
      <c r="B364" s="31"/>
      <c r="C364" s="31"/>
      <c r="D364" s="54"/>
      <c r="E364" s="31" t="s">
        <v>265</v>
      </c>
      <c r="F364" s="31" t="s">
        <v>471</v>
      </c>
      <c r="G364" s="478"/>
      <c r="H364" s="503" t="s">
        <v>488</v>
      </c>
      <c r="I364" s="503" t="n">
        <v>60</v>
      </c>
      <c r="J364" s="503" t="n">
        <v>56</v>
      </c>
      <c r="K364" s="503" t="n">
        <v>59</v>
      </c>
      <c r="L364" s="503"/>
      <c r="M364" s="503"/>
      <c r="N364" s="503"/>
      <c r="O364" s="503"/>
      <c r="P364" s="503"/>
      <c r="Q364" s="503"/>
      <c r="R364" s="503"/>
      <c r="S364" s="503"/>
      <c r="T364" s="503"/>
      <c r="U364" s="503"/>
      <c r="V364" s="503"/>
      <c r="W364" s="503"/>
      <c r="X364" s="503"/>
      <c r="Y364" s="366" t="s">
        <v>847</v>
      </c>
      <c r="Z364" s="366"/>
      <c r="AA364" s="426"/>
      <c r="AB364" s="426"/>
      <c r="AC364" s="426"/>
      <c r="AD364" s="539"/>
    </row>
    <row r="365" customFormat="false" ht="16.2" hidden="true" customHeight="true" outlineLevel="0" collapsed="false">
      <c r="A365" s="483"/>
      <c r="B365" s="31"/>
      <c r="C365" s="54" t="s">
        <v>307</v>
      </c>
      <c r="D365" s="54"/>
      <c r="E365" s="31" t="s">
        <v>264</v>
      </c>
      <c r="F365" s="31" t="s">
        <v>471</v>
      </c>
      <c r="G365" s="478"/>
      <c r="H365" s="503" t="s">
        <v>488</v>
      </c>
      <c r="I365" s="503" t="n">
        <v>32</v>
      </c>
      <c r="J365" s="503" t="n">
        <v>40</v>
      </c>
      <c r="K365" s="503" t="n">
        <v>40</v>
      </c>
      <c r="L365" s="503"/>
      <c r="M365" s="503"/>
      <c r="N365" s="503"/>
      <c r="O365" s="503"/>
      <c r="P365" s="503"/>
      <c r="Q365" s="503"/>
      <c r="R365" s="503"/>
      <c r="S365" s="503"/>
      <c r="T365" s="503"/>
      <c r="U365" s="503"/>
      <c r="V365" s="503"/>
      <c r="W365" s="503"/>
      <c r="X365" s="503"/>
      <c r="Y365" s="366" t="s">
        <v>848</v>
      </c>
      <c r="Z365" s="366"/>
      <c r="AA365" s="426"/>
      <c r="AB365" s="426"/>
      <c r="AC365" s="426"/>
      <c r="AD365" s="539"/>
    </row>
    <row r="366" customFormat="false" ht="16.2" hidden="true" customHeight="true" outlineLevel="0" collapsed="false">
      <c r="A366" s="483"/>
      <c r="B366" s="31"/>
      <c r="C366" s="31"/>
      <c r="D366" s="54"/>
      <c r="E366" s="31" t="s">
        <v>265</v>
      </c>
      <c r="F366" s="31" t="s">
        <v>471</v>
      </c>
      <c r="G366" s="478"/>
      <c r="H366" s="503" t="s">
        <v>488</v>
      </c>
      <c r="I366" s="503" t="n">
        <v>31</v>
      </c>
      <c r="J366" s="503" t="n">
        <v>47</v>
      </c>
      <c r="K366" s="503" t="n">
        <v>47</v>
      </c>
      <c r="L366" s="503"/>
      <c r="M366" s="503"/>
      <c r="N366" s="503"/>
      <c r="O366" s="503"/>
      <c r="P366" s="503"/>
      <c r="Q366" s="503"/>
      <c r="R366" s="503"/>
      <c r="S366" s="503"/>
      <c r="T366" s="503"/>
      <c r="U366" s="503"/>
      <c r="V366" s="503"/>
      <c r="W366" s="503"/>
      <c r="X366" s="503"/>
      <c r="Y366" s="366" t="s">
        <v>849</v>
      </c>
      <c r="Z366" s="366"/>
      <c r="AA366" s="426"/>
      <c r="AB366" s="426"/>
      <c r="AC366" s="426"/>
      <c r="AD366" s="539"/>
    </row>
    <row r="367" customFormat="false" ht="16.2" hidden="true" customHeight="true" outlineLevel="0" collapsed="false">
      <c r="A367" s="483"/>
      <c r="B367" s="31"/>
      <c r="C367" s="54" t="s">
        <v>308</v>
      </c>
      <c r="D367" s="54"/>
      <c r="E367" s="31" t="s">
        <v>264</v>
      </c>
      <c r="F367" s="31" t="s">
        <v>471</v>
      </c>
      <c r="G367" s="478"/>
      <c r="H367" s="503" t="s">
        <v>488</v>
      </c>
      <c r="I367" s="503" t="n">
        <v>0</v>
      </c>
      <c r="J367" s="503" t="n">
        <v>2</v>
      </c>
      <c r="K367" s="503" t="n">
        <v>3</v>
      </c>
      <c r="L367" s="503"/>
      <c r="M367" s="503"/>
      <c r="N367" s="503"/>
      <c r="O367" s="503"/>
      <c r="P367" s="503"/>
      <c r="Q367" s="503"/>
      <c r="R367" s="503"/>
      <c r="S367" s="503"/>
      <c r="T367" s="503"/>
      <c r="U367" s="503"/>
      <c r="V367" s="503"/>
      <c r="W367" s="503"/>
      <c r="X367" s="503"/>
      <c r="Y367" s="366" t="s">
        <v>850</v>
      </c>
      <c r="Z367" s="366"/>
      <c r="AA367" s="426"/>
      <c r="AB367" s="426"/>
      <c r="AC367" s="426"/>
      <c r="AD367" s="539"/>
    </row>
    <row r="368" customFormat="false" ht="16.2" hidden="true" customHeight="true" outlineLevel="0" collapsed="false">
      <c r="A368" s="483"/>
      <c r="B368" s="31"/>
      <c r="C368" s="31"/>
      <c r="D368" s="54"/>
      <c r="E368" s="31" t="s">
        <v>265</v>
      </c>
      <c r="F368" s="31" t="s">
        <v>471</v>
      </c>
      <c r="G368" s="478"/>
      <c r="H368" s="503" t="s">
        <v>488</v>
      </c>
      <c r="I368" s="503" t="n">
        <v>0</v>
      </c>
      <c r="J368" s="503" t="n">
        <v>2</v>
      </c>
      <c r="K368" s="503" t="n">
        <v>4</v>
      </c>
      <c r="L368" s="503"/>
      <c r="M368" s="503"/>
      <c r="N368" s="503"/>
      <c r="O368" s="503"/>
      <c r="P368" s="503"/>
      <c r="Q368" s="503"/>
      <c r="R368" s="503"/>
      <c r="S368" s="503"/>
      <c r="T368" s="503"/>
      <c r="U368" s="503"/>
      <c r="V368" s="503"/>
      <c r="W368" s="503"/>
      <c r="X368" s="503"/>
      <c r="Y368" s="366" t="s">
        <v>851</v>
      </c>
      <c r="Z368" s="366"/>
      <c r="AA368" s="426"/>
      <c r="AB368" s="426"/>
      <c r="AC368" s="426"/>
      <c r="AD368" s="539"/>
    </row>
    <row r="369" customFormat="false" ht="16.2" hidden="true" customHeight="true" outlineLevel="0" collapsed="false">
      <c r="A369" s="483"/>
      <c r="B369" s="31"/>
      <c r="C369" s="54" t="s">
        <v>309</v>
      </c>
      <c r="D369" s="54"/>
      <c r="E369" s="31" t="s">
        <v>264</v>
      </c>
      <c r="F369" s="31" t="s">
        <v>471</v>
      </c>
      <c r="G369" s="478"/>
      <c r="H369" s="503" t="s">
        <v>488</v>
      </c>
      <c r="I369" s="503" t="n">
        <v>0</v>
      </c>
      <c r="J369" s="503" t="n">
        <v>31</v>
      </c>
      <c r="K369" s="503" t="n">
        <v>54</v>
      </c>
      <c r="L369" s="503"/>
      <c r="M369" s="503"/>
      <c r="N369" s="503"/>
      <c r="O369" s="503"/>
      <c r="P369" s="503"/>
      <c r="Q369" s="503"/>
      <c r="R369" s="503"/>
      <c r="S369" s="503"/>
      <c r="T369" s="503"/>
      <c r="U369" s="503"/>
      <c r="V369" s="503"/>
      <c r="W369" s="503"/>
      <c r="X369" s="503"/>
      <c r="Y369" s="366" t="s">
        <v>852</v>
      </c>
      <c r="Z369" s="366"/>
      <c r="AA369" s="426"/>
      <c r="AB369" s="426"/>
      <c r="AC369" s="426"/>
      <c r="AD369" s="539"/>
    </row>
    <row r="370" customFormat="false" ht="16.2" hidden="true" customHeight="true" outlineLevel="0" collapsed="false">
      <c r="A370" s="483"/>
      <c r="B370" s="31"/>
      <c r="C370" s="31"/>
      <c r="D370" s="54"/>
      <c r="E370" s="31" t="s">
        <v>265</v>
      </c>
      <c r="F370" s="31" t="s">
        <v>471</v>
      </c>
      <c r="G370" s="478"/>
      <c r="H370" s="503" t="s">
        <v>488</v>
      </c>
      <c r="I370" s="503" t="n">
        <v>0</v>
      </c>
      <c r="J370" s="503" t="n">
        <v>36</v>
      </c>
      <c r="K370" s="503" t="n">
        <v>71</v>
      </c>
      <c r="L370" s="503"/>
      <c r="M370" s="503"/>
      <c r="N370" s="503"/>
      <c r="O370" s="503"/>
      <c r="P370" s="503"/>
      <c r="Q370" s="503"/>
      <c r="R370" s="503"/>
      <c r="S370" s="503"/>
      <c r="T370" s="503"/>
      <c r="U370" s="503"/>
      <c r="V370" s="503"/>
      <c r="W370" s="503"/>
      <c r="X370" s="503"/>
      <c r="Y370" s="366" t="s">
        <v>853</v>
      </c>
      <c r="Z370" s="366"/>
      <c r="AA370" s="426"/>
      <c r="AB370" s="426"/>
      <c r="AC370" s="426"/>
      <c r="AD370" s="539"/>
    </row>
    <row r="371" customFormat="false" ht="16.2" hidden="true" customHeight="true" outlineLevel="0" collapsed="false">
      <c r="A371" s="483"/>
      <c r="B371" s="31"/>
      <c r="C371" s="54" t="s">
        <v>310</v>
      </c>
      <c r="D371" s="54"/>
      <c r="E371" s="31" t="s">
        <v>264</v>
      </c>
      <c r="F371" s="31" t="s">
        <v>471</v>
      </c>
      <c r="G371" s="478"/>
      <c r="H371" s="503" t="s">
        <v>488</v>
      </c>
      <c r="I371" s="503" t="n">
        <v>0</v>
      </c>
      <c r="J371" s="503" t="n">
        <v>0</v>
      </c>
      <c r="K371" s="503" t="n">
        <v>0</v>
      </c>
      <c r="L371" s="503"/>
      <c r="M371" s="503"/>
      <c r="N371" s="503"/>
      <c r="O371" s="503"/>
      <c r="P371" s="503"/>
      <c r="Q371" s="503"/>
      <c r="R371" s="503"/>
      <c r="S371" s="503"/>
      <c r="T371" s="503"/>
      <c r="U371" s="503"/>
      <c r="V371" s="503"/>
      <c r="W371" s="503"/>
      <c r="X371" s="503"/>
      <c r="Y371" s="366" t="s">
        <v>854</v>
      </c>
      <c r="Z371" s="366"/>
      <c r="AA371" s="426"/>
      <c r="AB371" s="426"/>
      <c r="AC371" s="426"/>
      <c r="AD371" s="539"/>
    </row>
    <row r="372" customFormat="false" ht="16.2" hidden="true" customHeight="true" outlineLevel="0" collapsed="false">
      <c r="A372" s="483"/>
      <c r="B372" s="31"/>
      <c r="C372" s="31"/>
      <c r="D372" s="54"/>
      <c r="E372" s="31" t="s">
        <v>265</v>
      </c>
      <c r="F372" s="31" t="s">
        <v>471</v>
      </c>
      <c r="G372" s="478"/>
      <c r="H372" s="503" t="s">
        <v>488</v>
      </c>
      <c r="I372" s="503" t="n">
        <v>0</v>
      </c>
      <c r="J372" s="503" t="n">
        <v>0</v>
      </c>
      <c r="K372" s="503" t="n">
        <v>0</v>
      </c>
      <c r="L372" s="503"/>
      <c r="M372" s="503"/>
      <c r="N372" s="503"/>
      <c r="O372" s="503"/>
      <c r="P372" s="503"/>
      <c r="Q372" s="503"/>
      <c r="R372" s="503"/>
      <c r="S372" s="503"/>
      <c r="T372" s="503"/>
      <c r="U372" s="503"/>
      <c r="V372" s="503"/>
      <c r="W372" s="503"/>
      <c r="X372" s="503"/>
      <c r="Y372" s="366" t="s">
        <v>855</v>
      </c>
      <c r="Z372" s="366"/>
      <c r="AA372" s="426"/>
      <c r="AB372" s="426"/>
      <c r="AC372" s="426"/>
      <c r="AD372" s="539"/>
    </row>
    <row r="373" customFormat="false" ht="16.2" hidden="true" customHeight="true" outlineLevel="0" collapsed="false">
      <c r="A373" s="483"/>
      <c r="B373" s="31"/>
      <c r="C373" s="54" t="s">
        <v>311</v>
      </c>
      <c r="D373" s="54"/>
      <c r="E373" s="31" t="s">
        <v>264</v>
      </c>
      <c r="F373" s="31" t="s">
        <v>471</v>
      </c>
      <c r="G373" s="478"/>
      <c r="H373" s="503" t="s">
        <v>488</v>
      </c>
      <c r="I373" s="503" t="n">
        <v>0</v>
      </c>
      <c r="J373" s="503" t="n">
        <v>0</v>
      </c>
      <c r="K373" s="503" t="n">
        <v>0</v>
      </c>
      <c r="L373" s="503"/>
      <c r="M373" s="503"/>
      <c r="N373" s="503"/>
      <c r="O373" s="503"/>
      <c r="P373" s="503"/>
      <c r="Q373" s="503"/>
      <c r="R373" s="503"/>
      <c r="S373" s="503"/>
      <c r="T373" s="503"/>
      <c r="U373" s="503"/>
      <c r="V373" s="503"/>
      <c r="W373" s="503"/>
      <c r="X373" s="503"/>
      <c r="Y373" s="366" t="s">
        <v>856</v>
      </c>
      <c r="Z373" s="366"/>
      <c r="AA373" s="426"/>
      <c r="AB373" s="426"/>
      <c r="AC373" s="426"/>
      <c r="AD373" s="539"/>
    </row>
    <row r="374" customFormat="false" ht="16.2" hidden="true" customHeight="true" outlineLevel="0" collapsed="false">
      <c r="A374" s="483"/>
      <c r="B374" s="31"/>
      <c r="C374" s="31"/>
      <c r="D374" s="54"/>
      <c r="E374" s="31" t="s">
        <v>265</v>
      </c>
      <c r="F374" s="31" t="s">
        <v>471</v>
      </c>
      <c r="G374" s="478"/>
      <c r="H374" s="503" t="s">
        <v>488</v>
      </c>
      <c r="I374" s="503" t="n">
        <v>0</v>
      </c>
      <c r="J374" s="503" t="n">
        <v>0</v>
      </c>
      <c r="K374" s="503" t="n">
        <v>0</v>
      </c>
      <c r="L374" s="503"/>
      <c r="M374" s="503"/>
      <c r="N374" s="503"/>
      <c r="O374" s="503"/>
      <c r="P374" s="503"/>
      <c r="Q374" s="503"/>
      <c r="R374" s="503"/>
      <c r="S374" s="503"/>
      <c r="T374" s="503"/>
      <c r="U374" s="503"/>
      <c r="V374" s="503"/>
      <c r="W374" s="503"/>
      <c r="X374" s="503"/>
      <c r="Y374" s="366" t="s">
        <v>857</v>
      </c>
      <c r="Z374" s="366"/>
      <c r="AA374" s="426"/>
      <c r="AB374" s="426"/>
      <c r="AC374" s="426"/>
      <c r="AD374" s="539"/>
    </row>
    <row r="375" customFormat="false" ht="16.2" hidden="true" customHeight="true" outlineLevel="0" collapsed="false">
      <c r="A375" s="483"/>
      <c r="B375" s="31"/>
      <c r="C375" s="54" t="s">
        <v>312</v>
      </c>
      <c r="D375" s="54"/>
      <c r="E375" s="31" t="s">
        <v>264</v>
      </c>
      <c r="F375" s="31" t="s">
        <v>471</v>
      </c>
      <c r="G375" s="478"/>
      <c r="H375" s="503" t="s">
        <v>488</v>
      </c>
      <c r="I375" s="503" t="n">
        <v>0</v>
      </c>
      <c r="J375" s="503" t="n">
        <v>0</v>
      </c>
      <c r="K375" s="503" t="n">
        <v>0</v>
      </c>
      <c r="L375" s="503"/>
      <c r="M375" s="503"/>
      <c r="N375" s="503"/>
      <c r="O375" s="503"/>
      <c r="P375" s="503"/>
      <c r="Q375" s="503"/>
      <c r="R375" s="503"/>
      <c r="S375" s="503"/>
      <c r="T375" s="503"/>
      <c r="U375" s="503"/>
      <c r="V375" s="503"/>
      <c r="W375" s="503"/>
      <c r="X375" s="503"/>
      <c r="Y375" s="366" t="s">
        <v>858</v>
      </c>
      <c r="Z375" s="366"/>
      <c r="AA375" s="426"/>
      <c r="AB375" s="426"/>
      <c r="AC375" s="426"/>
      <c r="AD375" s="539"/>
    </row>
    <row r="376" customFormat="false" ht="16.2" hidden="true" customHeight="true" outlineLevel="0" collapsed="false">
      <c r="A376" s="483"/>
      <c r="B376" s="31"/>
      <c r="C376" s="31"/>
      <c r="D376" s="54"/>
      <c r="E376" s="31" t="s">
        <v>265</v>
      </c>
      <c r="F376" s="31" t="s">
        <v>471</v>
      </c>
      <c r="G376" s="478"/>
      <c r="H376" s="503" t="s">
        <v>488</v>
      </c>
      <c r="I376" s="503" t="n">
        <v>0</v>
      </c>
      <c r="J376" s="503" t="n">
        <v>0</v>
      </c>
      <c r="K376" s="503" t="n">
        <v>0</v>
      </c>
      <c r="L376" s="503"/>
      <c r="M376" s="503"/>
      <c r="N376" s="503"/>
      <c r="O376" s="503"/>
      <c r="P376" s="503"/>
      <c r="Q376" s="503"/>
      <c r="R376" s="503"/>
      <c r="S376" s="503"/>
      <c r="T376" s="503"/>
      <c r="U376" s="503"/>
      <c r="V376" s="503"/>
      <c r="W376" s="503"/>
      <c r="X376" s="503"/>
      <c r="Y376" s="366" t="s">
        <v>859</v>
      </c>
      <c r="Z376" s="366"/>
      <c r="AA376" s="426"/>
      <c r="AB376" s="426"/>
      <c r="AC376" s="426"/>
      <c r="AD376" s="539"/>
    </row>
    <row r="377" customFormat="false" ht="16.2" hidden="true" customHeight="true" outlineLevel="0" collapsed="false">
      <c r="A377" s="483"/>
      <c r="B377" s="31"/>
      <c r="C377" s="54" t="s">
        <v>313</v>
      </c>
      <c r="D377" s="54"/>
      <c r="E377" s="31" t="s">
        <v>264</v>
      </c>
      <c r="F377" s="31" t="s">
        <v>471</v>
      </c>
      <c r="G377" s="478"/>
      <c r="H377" s="503" t="s">
        <v>488</v>
      </c>
      <c r="I377" s="503" t="n">
        <v>0</v>
      </c>
      <c r="J377" s="503" t="n">
        <v>0</v>
      </c>
      <c r="K377" s="503" t="n">
        <v>0</v>
      </c>
      <c r="L377" s="503"/>
      <c r="M377" s="503"/>
      <c r="N377" s="503"/>
      <c r="O377" s="503"/>
      <c r="P377" s="503"/>
      <c r="Q377" s="503"/>
      <c r="R377" s="503"/>
      <c r="S377" s="503"/>
      <c r="T377" s="503"/>
      <c r="U377" s="503"/>
      <c r="V377" s="503"/>
      <c r="W377" s="503"/>
      <c r="X377" s="503"/>
      <c r="Y377" s="366" t="s">
        <v>860</v>
      </c>
      <c r="Z377" s="366"/>
      <c r="AA377" s="426"/>
      <c r="AB377" s="426"/>
      <c r="AC377" s="426"/>
      <c r="AD377" s="539"/>
    </row>
    <row r="378" customFormat="false" ht="16.2" hidden="true" customHeight="true" outlineLevel="0" collapsed="false">
      <c r="A378" s="483"/>
      <c r="B378" s="31"/>
      <c r="C378" s="31"/>
      <c r="D378" s="54"/>
      <c r="E378" s="31" t="s">
        <v>265</v>
      </c>
      <c r="F378" s="31" t="s">
        <v>471</v>
      </c>
      <c r="G378" s="478"/>
      <c r="H378" s="503" t="s">
        <v>488</v>
      </c>
      <c r="I378" s="503" t="n">
        <v>0</v>
      </c>
      <c r="J378" s="503" t="n">
        <v>0</v>
      </c>
      <c r="K378" s="503" t="n">
        <v>0</v>
      </c>
      <c r="L378" s="503"/>
      <c r="M378" s="503"/>
      <c r="N378" s="503"/>
      <c r="O378" s="503"/>
      <c r="P378" s="503"/>
      <c r="Q378" s="503"/>
      <c r="R378" s="503"/>
      <c r="S378" s="503"/>
      <c r="T378" s="503"/>
      <c r="U378" s="503"/>
      <c r="V378" s="503"/>
      <c r="W378" s="503"/>
      <c r="X378" s="503"/>
      <c r="Y378" s="366" t="s">
        <v>861</v>
      </c>
      <c r="Z378" s="366"/>
      <c r="AA378" s="426"/>
      <c r="AB378" s="426"/>
      <c r="AC378" s="426"/>
      <c r="AD378" s="539"/>
    </row>
    <row r="379" customFormat="false" ht="16.2" hidden="true" customHeight="true" outlineLevel="0" collapsed="false">
      <c r="A379" s="483"/>
      <c r="B379" s="31"/>
      <c r="C379" s="54" t="s">
        <v>314</v>
      </c>
      <c r="D379" s="54"/>
      <c r="E379" s="31" t="s">
        <v>264</v>
      </c>
      <c r="F379" s="31" t="s">
        <v>471</v>
      </c>
      <c r="G379" s="478"/>
      <c r="H379" s="503" t="s">
        <v>488</v>
      </c>
      <c r="I379" s="503" t="n">
        <v>847</v>
      </c>
      <c r="J379" s="503" t="n">
        <v>520</v>
      </c>
      <c r="K379" s="503" t="n">
        <v>540</v>
      </c>
      <c r="L379" s="503"/>
      <c r="M379" s="503"/>
      <c r="N379" s="503"/>
      <c r="O379" s="503"/>
      <c r="P379" s="503"/>
      <c r="Q379" s="503"/>
      <c r="R379" s="503"/>
      <c r="S379" s="503"/>
      <c r="T379" s="503"/>
      <c r="U379" s="503"/>
      <c r="V379" s="503"/>
      <c r="W379" s="503"/>
      <c r="X379" s="503"/>
      <c r="Y379" s="366" t="s">
        <v>862</v>
      </c>
      <c r="Z379" s="366"/>
      <c r="AA379" s="426"/>
      <c r="AB379" s="426"/>
      <c r="AC379" s="426"/>
      <c r="AD379" s="539"/>
    </row>
    <row r="380" customFormat="false" ht="16.2" hidden="true" customHeight="true" outlineLevel="0" collapsed="false">
      <c r="A380" s="483"/>
      <c r="B380" s="31"/>
      <c r="C380" s="31"/>
      <c r="D380" s="54"/>
      <c r="E380" s="31" t="s">
        <v>265</v>
      </c>
      <c r="F380" s="31" t="s">
        <v>471</v>
      </c>
      <c r="G380" s="478"/>
      <c r="H380" s="503" t="s">
        <v>488</v>
      </c>
      <c r="I380" s="503" t="n">
        <v>1028</v>
      </c>
      <c r="J380" s="503" t="n">
        <v>547</v>
      </c>
      <c r="K380" s="503" t="n">
        <v>582</v>
      </c>
      <c r="L380" s="503"/>
      <c r="M380" s="503"/>
      <c r="N380" s="503"/>
      <c r="O380" s="503"/>
      <c r="P380" s="503"/>
      <c r="Q380" s="503"/>
      <c r="R380" s="503"/>
      <c r="S380" s="503"/>
      <c r="T380" s="503"/>
      <c r="U380" s="503"/>
      <c r="V380" s="503"/>
      <c r="W380" s="503"/>
      <c r="X380" s="503"/>
      <c r="Y380" s="366" t="s">
        <v>863</v>
      </c>
      <c r="Z380" s="366"/>
      <c r="AA380" s="426"/>
      <c r="AB380" s="426"/>
      <c r="AC380" s="426"/>
      <c r="AD380" s="539"/>
    </row>
    <row r="381" customFormat="false" ht="16.2" hidden="true" customHeight="true" outlineLevel="0" collapsed="false">
      <c r="A381" s="540" t="s">
        <v>21</v>
      </c>
      <c r="B381" s="541" t="s">
        <v>134</v>
      </c>
      <c r="C381" s="541"/>
      <c r="D381" s="541"/>
      <c r="E381" s="37" t="s">
        <v>264</v>
      </c>
      <c r="F381" s="37" t="s">
        <v>480</v>
      </c>
      <c r="G381" s="542"/>
      <c r="H381" s="488" t="n">
        <v>923</v>
      </c>
      <c r="I381" s="488" t="n">
        <v>937</v>
      </c>
      <c r="J381" s="488" t="n">
        <v>952</v>
      </c>
      <c r="K381" s="543" t="n">
        <v>967</v>
      </c>
      <c r="L381" s="543"/>
      <c r="M381" s="543"/>
      <c r="N381" s="543"/>
      <c r="O381" s="543"/>
      <c r="P381" s="543"/>
      <c r="Q381" s="543"/>
      <c r="R381" s="543"/>
      <c r="S381" s="543"/>
      <c r="T381" s="543"/>
      <c r="U381" s="543"/>
      <c r="V381" s="543"/>
      <c r="W381" s="543"/>
      <c r="X381" s="544"/>
      <c r="Y381" s="377" t="s">
        <v>864</v>
      </c>
      <c r="Z381" s="377"/>
      <c r="AA381" s="545" t="s">
        <v>1410</v>
      </c>
      <c r="AB381" s="545" t="s">
        <v>1450</v>
      </c>
      <c r="AC381" s="546" t="s">
        <v>1452</v>
      </c>
      <c r="AD381" s="547"/>
    </row>
    <row r="382" customFormat="false" ht="16.2" hidden="true" customHeight="true" outlineLevel="0" collapsed="false">
      <c r="A382" s="540"/>
      <c r="B382" s="541"/>
      <c r="C382" s="541"/>
      <c r="D382" s="541"/>
      <c r="E382" s="37" t="s">
        <v>265</v>
      </c>
      <c r="F382" s="37" t="s">
        <v>480</v>
      </c>
      <c r="G382" s="542"/>
      <c r="H382" s="488" t="n">
        <v>962</v>
      </c>
      <c r="I382" s="488" t="n">
        <v>978</v>
      </c>
      <c r="J382" s="488" t="n">
        <v>995</v>
      </c>
      <c r="K382" s="548" t="n">
        <v>1011</v>
      </c>
      <c r="L382" s="548"/>
      <c r="M382" s="543"/>
      <c r="N382" s="543"/>
      <c r="O382" s="543"/>
      <c r="P382" s="543"/>
      <c r="Q382" s="543"/>
      <c r="R382" s="543"/>
      <c r="S382" s="543"/>
      <c r="T382" s="543"/>
      <c r="U382" s="543"/>
      <c r="V382" s="543"/>
      <c r="W382" s="543"/>
      <c r="X382" s="544"/>
      <c r="Y382" s="377" t="s">
        <v>865</v>
      </c>
      <c r="Z382" s="377"/>
      <c r="AA382" s="545"/>
      <c r="AB382" s="545"/>
      <c r="AC382" s="545"/>
      <c r="AD382" s="547"/>
    </row>
    <row r="383" customFormat="false" ht="16.2" hidden="true" customHeight="true" outlineLevel="0" collapsed="false">
      <c r="A383" s="540"/>
      <c r="B383" s="37" t="s">
        <v>135</v>
      </c>
      <c r="C383" s="37" t="s">
        <v>143</v>
      </c>
      <c r="D383" s="37"/>
      <c r="E383" s="37" t="s">
        <v>264</v>
      </c>
      <c r="F383" s="37" t="s">
        <v>480</v>
      </c>
      <c r="G383" s="542"/>
      <c r="H383" s="488" t="n">
        <v>644</v>
      </c>
      <c r="I383" s="488" t="n">
        <v>647</v>
      </c>
      <c r="J383" s="488" t="n">
        <v>663</v>
      </c>
      <c r="K383" s="548" t="n">
        <v>664</v>
      </c>
      <c r="L383" s="543"/>
      <c r="M383" s="543"/>
      <c r="N383" s="543"/>
      <c r="O383" s="543"/>
      <c r="P383" s="543"/>
      <c r="Q383" s="543"/>
      <c r="R383" s="543"/>
      <c r="S383" s="543"/>
      <c r="T383" s="543"/>
      <c r="U383" s="543"/>
      <c r="V383" s="543"/>
      <c r="W383" s="543"/>
      <c r="X383" s="549"/>
      <c r="Y383" s="377" t="s">
        <v>866</v>
      </c>
      <c r="Z383" s="377"/>
      <c r="AA383" s="545"/>
      <c r="AB383" s="545"/>
      <c r="AC383" s="545"/>
      <c r="AD383" s="547"/>
    </row>
    <row r="384" customFormat="false" ht="16.2" hidden="true" customHeight="true" outlineLevel="0" collapsed="false">
      <c r="A384" s="540"/>
      <c r="B384" s="37"/>
      <c r="C384" s="37"/>
      <c r="D384" s="37"/>
      <c r="E384" s="37" t="s">
        <v>265</v>
      </c>
      <c r="F384" s="37" t="s">
        <v>480</v>
      </c>
      <c r="G384" s="542"/>
      <c r="H384" s="488" t="n">
        <v>451</v>
      </c>
      <c r="I384" s="488" t="n">
        <v>471</v>
      </c>
      <c r="J384" s="488" t="n">
        <v>492</v>
      </c>
      <c r="K384" s="543" t="n">
        <v>504</v>
      </c>
      <c r="L384" s="543"/>
      <c r="M384" s="543"/>
      <c r="N384" s="543"/>
      <c r="O384" s="543"/>
      <c r="P384" s="543"/>
      <c r="Q384" s="543"/>
      <c r="R384" s="543"/>
      <c r="S384" s="543"/>
      <c r="T384" s="543"/>
      <c r="U384" s="543"/>
      <c r="V384" s="543"/>
      <c r="W384" s="543"/>
      <c r="X384" s="549"/>
      <c r="Y384" s="377" t="s">
        <v>867</v>
      </c>
      <c r="Z384" s="377"/>
      <c r="AA384" s="545"/>
      <c r="AB384" s="545"/>
      <c r="AC384" s="545"/>
      <c r="AD384" s="547"/>
    </row>
    <row r="385" customFormat="false" ht="16.2" hidden="true" customHeight="true" outlineLevel="0" collapsed="false">
      <c r="A385" s="540"/>
      <c r="B385" s="37"/>
      <c r="C385" s="37" t="s">
        <v>315</v>
      </c>
      <c r="D385" s="37"/>
      <c r="E385" s="37" t="s">
        <v>264</v>
      </c>
      <c r="F385" s="37" t="s">
        <v>480</v>
      </c>
      <c r="G385" s="542"/>
      <c r="H385" s="488" t="n">
        <v>603</v>
      </c>
      <c r="I385" s="488" t="n">
        <v>611</v>
      </c>
      <c r="J385" s="488" t="n">
        <v>631</v>
      </c>
      <c r="K385" s="543" t="n">
        <v>636</v>
      </c>
      <c r="L385" s="543"/>
      <c r="M385" s="543"/>
      <c r="N385" s="543"/>
      <c r="O385" s="543"/>
      <c r="P385" s="543"/>
      <c r="Q385" s="543"/>
      <c r="R385" s="543"/>
      <c r="S385" s="543"/>
      <c r="T385" s="543"/>
      <c r="U385" s="543"/>
      <c r="V385" s="543"/>
      <c r="W385" s="543"/>
      <c r="X385" s="549"/>
      <c r="Y385" s="377" t="s">
        <v>868</v>
      </c>
      <c r="Z385" s="377"/>
      <c r="AA385" s="545"/>
      <c r="AB385" s="545"/>
      <c r="AC385" s="545"/>
      <c r="AD385" s="547"/>
    </row>
    <row r="386" customFormat="false" ht="16.2" hidden="true" customHeight="true" outlineLevel="0" collapsed="false">
      <c r="A386" s="540"/>
      <c r="B386" s="37"/>
      <c r="C386" s="37"/>
      <c r="D386" s="37"/>
      <c r="E386" s="37" t="s">
        <v>265</v>
      </c>
      <c r="F386" s="37" t="s">
        <v>480</v>
      </c>
      <c r="G386" s="542"/>
      <c r="H386" s="488" t="n">
        <v>433</v>
      </c>
      <c r="I386" s="488" t="n">
        <v>449</v>
      </c>
      <c r="J386" s="488" t="n">
        <v>470</v>
      </c>
      <c r="K386" s="548" t="n">
        <v>483</v>
      </c>
      <c r="L386" s="543"/>
      <c r="M386" s="543"/>
      <c r="N386" s="543"/>
      <c r="O386" s="543"/>
      <c r="P386" s="543"/>
      <c r="Q386" s="543"/>
      <c r="R386" s="543"/>
      <c r="S386" s="543"/>
      <c r="T386" s="543"/>
      <c r="U386" s="543"/>
      <c r="V386" s="543"/>
      <c r="W386" s="543"/>
      <c r="X386" s="549"/>
      <c r="Y386" s="377" t="s">
        <v>869</v>
      </c>
      <c r="Z386" s="377"/>
      <c r="AA386" s="545"/>
      <c r="AB386" s="545"/>
      <c r="AC386" s="545"/>
      <c r="AD386" s="547"/>
    </row>
    <row r="387" customFormat="false" ht="16.2" hidden="true" customHeight="true" outlineLevel="0" collapsed="false">
      <c r="A387" s="540"/>
      <c r="B387" s="37"/>
      <c r="C387" s="37" t="s">
        <v>316</v>
      </c>
      <c r="D387" s="37"/>
      <c r="E387" s="37" t="s">
        <v>264</v>
      </c>
      <c r="F387" s="37" t="s">
        <v>480</v>
      </c>
      <c r="G387" s="542"/>
      <c r="H387" s="488" t="n">
        <v>41</v>
      </c>
      <c r="I387" s="488" t="n">
        <v>36</v>
      </c>
      <c r="J387" s="488" t="n">
        <v>32</v>
      </c>
      <c r="K387" s="548" t="n">
        <v>28</v>
      </c>
      <c r="L387" s="548"/>
      <c r="M387" s="543"/>
      <c r="N387" s="543"/>
      <c r="O387" s="543"/>
      <c r="P387" s="543"/>
      <c r="Q387" s="543"/>
      <c r="R387" s="543"/>
      <c r="S387" s="543"/>
      <c r="T387" s="543"/>
      <c r="U387" s="543"/>
      <c r="V387" s="543"/>
      <c r="W387" s="543"/>
      <c r="X387" s="549"/>
      <c r="Y387" s="377" t="s">
        <v>870</v>
      </c>
      <c r="Z387" s="377"/>
      <c r="AA387" s="545"/>
      <c r="AB387" s="545"/>
      <c r="AC387" s="545"/>
      <c r="AD387" s="547"/>
    </row>
    <row r="388" customFormat="false" ht="16.2" hidden="true" customHeight="true" outlineLevel="0" collapsed="false">
      <c r="A388" s="540"/>
      <c r="B388" s="37"/>
      <c r="C388" s="37"/>
      <c r="D388" s="37"/>
      <c r="E388" s="37" t="s">
        <v>265</v>
      </c>
      <c r="F388" s="37" t="s">
        <v>480</v>
      </c>
      <c r="G388" s="542"/>
      <c r="H388" s="488" t="n">
        <v>18</v>
      </c>
      <c r="I388" s="488" t="n">
        <v>22</v>
      </c>
      <c r="J388" s="488" t="n">
        <v>21</v>
      </c>
      <c r="K388" s="548" t="n">
        <v>21</v>
      </c>
      <c r="L388" s="548"/>
      <c r="M388" s="543"/>
      <c r="N388" s="543"/>
      <c r="O388" s="543"/>
      <c r="P388" s="543"/>
      <c r="Q388" s="543"/>
      <c r="R388" s="543"/>
      <c r="S388" s="543"/>
      <c r="T388" s="543"/>
      <c r="U388" s="543"/>
      <c r="V388" s="543"/>
      <c r="W388" s="543"/>
      <c r="X388" s="549"/>
      <c r="Y388" s="377" t="s">
        <v>871</v>
      </c>
      <c r="Z388" s="377"/>
      <c r="AA388" s="545"/>
      <c r="AB388" s="545"/>
      <c r="AC388" s="545"/>
      <c r="AD388" s="547"/>
    </row>
    <row r="389" customFormat="false" ht="16.2" hidden="true" customHeight="true" outlineLevel="0" collapsed="false">
      <c r="A389" s="540"/>
      <c r="B389" s="37" t="s">
        <v>136</v>
      </c>
      <c r="C389" s="37" t="s">
        <v>143</v>
      </c>
      <c r="D389" s="37"/>
      <c r="E389" s="37" t="s">
        <v>264</v>
      </c>
      <c r="F389" s="37" t="s">
        <v>480</v>
      </c>
      <c r="G389" s="542"/>
      <c r="H389" s="488" t="n">
        <v>279</v>
      </c>
      <c r="I389" s="488" t="n">
        <v>290</v>
      </c>
      <c r="J389" s="488" t="n">
        <v>290</v>
      </c>
      <c r="K389" s="548" t="n">
        <v>303</v>
      </c>
      <c r="L389" s="548"/>
      <c r="M389" s="543"/>
      <c r="N389" s="543"/>
      <c r="O389" s="543"/>
      <c r="P389" s="543"/>
      <c r="Q389" s="543"/>
      <c r="R389" s="543"/>
      <c r="S389" s="543"/>
      <c r="T389" s="543"/>
      <c r="U389" s="543"/>
      <c r="V389" s="543"/>
      <c r="W389" s="543"/>
      <c r="X389" s="549"/>
      <c r="Y389" s="377" t="s">
        <v>872</v>
      </c>
      <c r="Z389" s="377"/>
      <c r="AA389" s="545"/>
      <c r="AB389" s="545"/>
      <c r="AC389" s="545"/>
      <c r="AD389" s="547"/>
    </row>
    <row r="390" customFormat="false" ht="16.2" hidden="true" customHeight="true" outlineLevel="0" collapsed="false">
      <c r="A390" s="540"/>
      <c r="B390" s="37"/>
      <c r="C390" s="37"/>
      <c r="D390" s="37"/>
      <c r="E390" s="37" t="s">
        <v>265</v>
      </c>
      <c r="F390" s="37" t="s">
        <v>480</v>
      </c>
      <c r="G390" s="542"/>
      <c r="H390" s="488" t="n">
        <v>510</v>
      </c>
      <c r="I390" s="488" t="n">
        <v>507</v>
      </c>
      <c r="J390" s="488" t="n">
        <v>503</v>
      </c>
      <c r="K390" s="543" t="n">
        <v>507</v>
      </c>
      <c r="L390" s="543"/>
      <c r="M390" s="543"/>
      <c r="N390" s="543"/>
      <c r="O390" s="543"/>
      <c r="P390" s="543"/>
      <c r="Q390" s="543"/>
      <c r="R390" s="543"/>
      <c r="S390" s="543"/>
      <c r="T390" s="543"/>
      <c r="U390" s="543"/>
      <c r="V390" s="543"/>
      <c r="W390" s="543"/>
      <c r="X390" s="549"/>
      <c r="Y390" s="377" t="s">
        <v>873</v>
      </c>
      <c r="Z390" s="377"/>
      <c r="AA390" s="545"/>
      <c r="AB390" s="545"/>
      <c r="AC390" s="545"/>
      <c r="AD390" s="547"/>
    </row>
    <row r="391" customFormat="false" ht="16.2" hidden="true" customHeight="true" outlineLevel="0" collapsed="false">
      <c r="A391" s="540"/>
      <c r="B391" s="37" t="s">
        <v>137</v>
      </c>
      <c r="C391" s="37"/>
      <c r="D391" s="37"/>
      <c r="E391" s="37"/>
      <c r="F391" s="37" t="s">
        <v>473</v>
      </c>
      <c r="G391" s="542"/>
      <c r="H391" s="509" t="n">
        <v>41.1872146118722</v>
      </c>
      <c r="I391" s="509" t="n">
        <v>42.128801431127</v>
      </c>
      <c r="J391" s="509" t="n">
        <v>42.5974025974026</v>
      </c>
      <c r="K391" s="509" t="n">
        <v>43.1506849315069</v>
      </c>
      <c r="L391" s="509"/>
      <c r="M391" s="509"/>
      <c r="N391" s="509"/>
      <c r="O391" s="509"/>
      <c r="P391" s="509"/>
      <c r="Q391" s="509"/>
      <c r="R391" s="509"/>
      <c r="S391" s="509"/>
      <c r="T391" s="509"/>
      <c r="U391" s="509"/>
      <c r="V391" s="509"/>
      <c r="W391" s="509"/>
      <c r="X391" s="550"/>
      <c r="Y391" s="377" t="s">
        <v>874</v>
      </c>
      <c r="Z391" s="377" t="s">
        <v>1343</v>
      </c>
      <c r="AA391" s="545"/>
      <c r="AB391" s="545"/>
      <c r="AC391" s="545"/>
      <c r="AD391" s="547"/>
    </row>
    <row r="392" customFormat="false" ht="16.2" hidden="true" customHeight="true" outlineLevel="0" collapsed="false">
      <c r="A392" s="483" t="s">
        <v>22</v>
      </c>
      <c r="B392" s="31" t="s">
        <v>138</v>
      </c>
      <c r="C392" s="31" t="s">
        <v>264</v>
      </c>
      <c r="D392" s="31"/>
      <c r="E392" s="31"/>
      <c r="F392" s="31" t="s">
        <v>473</v>
      </c>
      <c r="G392" s="478"/>
      <c r="H392" s="513" t="n">
        <v>69.8</v>
      </c>
      <c r="I392" s="513" t="n">
        <v>69.1</v>
      </c>
      <c r="J392" s="513" t="n">
        <v>69.6</v>
      </c>
      <c r="K392" s="513" t="n">
        <v>68.7</v>
      </c>
      <c r="L392" s="513"/>
      <c r="M392" s="513"/>
      <c r="N392" s="513"/>
      <c r="O392" s="513"/>
      <c r="P392" s="513"/>
      <c r="Q392" s="551"/>
      <c r="R392" s="551"/>
      <c r="S392" s="551"/>
      <c r="T392" s="551"/>
      <c r="U392" s="551"/>
      <c r="V392" s="551"/>
      <c r="W392" s="551"/>
      <c r="X392" s="513"/>
      <c r="Y392" s="366" t="s">
        <v>875</v>
      </c>
      <c r="Z392" s="366" t="s">
        <v>1344</v>
      </c>
      <c r="AA392" s="426" t="s">
        <v>1410</v>
      </c>
      <c r="AB392" s="426" t="s">
        <v>1450</v>
      </c>
      <c r="AC392" s="552" t="s">
        <v>1452</v>
      </c>
      <c r="AD392" s="486"/>
    </row>
    <row r="393" customFormat="false" ht="16.2" hidden="true" customHeight="true" outlineLevel="0" collapsed="false">
      <c r="A393" s="483"/>
      <c r="B393" s="31"/>
      <c r="C393" s="31" t="s">
        <v>265</v>
      </c>
      <c r="D393" s="31"/>
      <c r="E393" s="31"/>
      <c r="F393" s="31" t="s">
        <v>473</v>
      </c>
      <c r="G393" s="478"/>
      <c r="H393" s="513" t="n">
        <v>46.9</v>
      </c>
      <c r="I393" s="513" t="n">
        <v>48.2</v>
      </c>
      <c r="J393" s="513" t="n">
        <v>49.4</v>
      </c>
      <c r="K393" s="513" t="n">
        <v>49.9</v>
      </c>
      <c r="L393" s="513"/>
      <c r="M393" s="513"/>
      <c r="N393" s="513"/>
      <c r="O393" s="513"/>
      <c r="P393" s="513"/>
      <c r="Q393" s="551"/>
      <c r="R393" s="551"/>
      <c r="S393" s="551"/>
      <c r="T393" s="551"/>
      <c r="U393" s="551"/>
      <c r="V393" s="551"/>
      <c r="W393" s="551"/>
      <c r="X393" s="553"/>
      <c r="Y393" s="366" t="s">
        <v>876</v>
      </c>
      <c r="Z393" s="366" t="s">
        <v>1345</v>
      </c>
      <c r="AA393" s="426"/>
      <c r="AB393" s="426"/>
      <c r="AC393" s="426"/>
      <c r="AD393" s="486"/>
    </row>
    <row r="394" customFormat="false" ht="16.2" hidden="true" customHeight="true" outlineLevel="0" collapsed="false">
      <c r="A394" s="483"/>
      <c r="B394" s="31" t="s">
        <v>139</v>
      </c>
      <c r="C394" s="31" t="s">
        <v>171</v>
      </c>
      <c r="D394" s="31"/>
      <c r="E394" s="31" t="s">
        <v>264</v>
      </c>
      <c r="F394" s="31" t="s">
        <v>473</v>
      </c>
      <c r="G394" s="478"/>
      <c r="H394" s="513" t="s">
        <v>488</v>
      </c>
      <c r="I394" s="513" t="s">
        <v>488</v>
      </c>
      <c r="J394" s="513" t="s">
        <v>488</v>
      </c>
      <c r="K394" s="513" t="s">
        <v>488</v>
      </c>
      <c r="L394" s="513"/>
      <c r="M394" s="513"/>
      <c r="N394" s="513"/>
      <c r="O394" s="513"/>
      <c r="P394" s="513"/>
      <c r="Q394" s="551"/>
      <c r="R394" s="551"/>
      <c r="S394" s="551"/>
      <c r="T394" s="551"/>
      <c r="U394" s="551"/>
      <c r="V394" s="551"/>
      <c r="W394" s="551"/>
      <c r="X394" s="553"/>
      <c r="Y394" s="366" t="s">
        <v>877</v>
      </c>
      <c r="Z394" s="366" t="s">
        <v>1346</v>
      </c>
      <c r="AA394" s="426"/>
      <c r="AB394" s="426"/>
      <c r="AC394" s="426"/>
      <c r="AD394" s="486"/>
    </row>
    <row r="395" customFormat="false" ht="16.2" hidden="true" customHeight="false" outlineLevel="0" collapsed="false">
      <c r="A395" s="483"/>
      <c r="B395" s="31"/>
      <c r="C395" s="31"/>
      <c r="D395" s="31"/>
      <c r="E395" s="31" t="s">
        <v>265</v>
      </c>
      <c r="F395" s="31" t="s">
        <v>473</v>
      </c>
      <c r="G395" s="478"/>
      <c r="H395" s="513" t="s">
        <v>488</v>
      </c>
      <c r="I395" s="513" t="s">
        <v>488</v>
      </c>
      <c r="J395" s="513" t="s">
        <v>488</v>
      </c>
      <c r="K395" s="513" t="s">
        <v>488</v>
      </c>
      <c r="L395" s="513"/>
      <c r="M395" s="513"/>
      <c r="N395" s="513"/>
      <c r="O395" s="513"/>
      <c r="P395" s="513"/>
      <c r="Q395" s="551"/>
      <c r="R395" s="551"/>
      <c r="S395" s="551"/>
      <c r="T395" s="551"/>
      <c r="U395" s="551"/>
      <c r="V395" s="551"/>
      <c r="W395" s="551"/>
      <c r="X395" s="513"/>
      <c r="Y395" s="366" t="s">
        <v>878</v>
      </c>
      <c r="Z395" s="366" t="s">
        <v>1347</v>
      </c>
      <c r="AA395" s="426"/>
      <c r="AB395" s="426"/>
      <c r="AC395" s="426"/>
      <c r="AD395" s="486"/>
    </row>
    <row r="396" customFormat="false" ht="16.2" hidden="true" customHeight="true" outlineLevel="0" collapsed="false">
      <c r="A396" s="483"/>
      <c r="B396" s="31"/>
      <c r="C396" s="31" t="s">
        <v>317</v>
      </c>
      <c r="D396" s="31"/>
      <c r="E396" s="31" t="s">
        <v>264</v>
      </c>
      <c r="F396" s="31" t="s">
        <v>473</v>
      </c>
      <c r="G396" s="478"/>
      <c r="H396" s="513" t="s">
        <v>488</v>
      </c>
      <c r="I396" s="513" t="s">
        <v>488</v>
      </c>
      <c r="J396" s="513" t="s">
        <v>488</v>
      </c>
      <c r="K396" s="513" t="s">
        <v>488</v>
      </c>
      <c r="L396" s="513"/>
      <c r="M396" s="513"/>
      <c r="N396" s="513"/>
      <c r="O396" s="513"/>
      <c r="P396" s="513"/>
      <c r="Q396" s="551"/>
      <c r="R396" s="551"/>
      <c r="S396" s="551"/>
      <c r="T396" s="551"/>
      <c r="U396" s="551"/>
      <c r="V396" s="551"/>
      <c r="W396" s="551"/>
      <c r="X396" s="553"/>
      <c r="Y396" s="366" t="s">
        <v>879</v>
      </c>
      <c r="Z396" s="366" t="s">
        <v>1348</v>
      </c>
      <c r="AA396" s="426"/>
      <c r="AB396" s="426"/>
      <c r="AC396" s="426"/>
      <c r="AD396" s="486"/>
    </row>
    <row r="397" customFormat="false" ht="16.2" hidden="true" customHeight="false" outlineLevel="0" collapsed="false">
      <c r="A397" s="483"/>
      <c r="B397" s="31"/>
      <c r="C397" s="31"/>
      <c r="D397" s="31"/>
      <c r="E397" s="31" t="s">
        <v>265</v>
      </c>
      <c r="F397" s="31" t="s">
        <v>473</v>
      </c>
      <c r="G397" s="478"/>
      <c r="H397" s="513" t="s">
        <v>488</v>
      </c>
      <c r="I397" s="513" t="s">
        <v>488</v>
      </c>
      <c r="J397" s="513" t="s">
        <v>488</v>
      </c>
      <c r="K397" s="513" t="s">
        <v>488</v>
      </c>
      <c r="L397" s="513"/>
      <c r="M397" s="513"/>
      <c r="N397" s="513"/>
      <c r="O397" s="513"/>
      <c r="P397" s="513"/>
      <c r="Q397" s="551"/>
      <c r="R397" s="551"/>
      <c r="S397" s="551"/>
      <c r="T397" s="551"/>
      <c r="U397" s="551"/>
      <c r="V397" s="551"/>
      <c r="W397" s="551"/>
      <c r="X397" s="554"/>
      <c r="Y397" s="366" t="s">
        <v>880</v>
      </c>
      <c r="Z397" s="366" t="s">
        <v>1349</v>
      </c>
      <c r="AA397" s="426"/>
      <c r="AB397" s="426"/>
      <c r="AC397" s="426"/>
      <c r="AD397" s="486"/>
    </row>
    <row r="398" customFormat="false" ht="16.2" hidden="true" customHeight="true" outlineLevel="0" collapsed="false">
      <c r="A398" s="483"/>
      <c r="B398" s="31"/>
      <c r="C398" s="31" t="s">
        <v>318</v>
      </c>
      <c r="D398" s="31"/>
      <c r="E398" s="31" t="s">
        <v>264</v>
      </c>
      <c r="F398" s="31" t="s">
        <v>473</v>
      </c>
      <c r="G398" s="478"/>
      <c r="H398" s="513" t="s">
        <v>488</v>
      </c>
      <c r="I398" s="513" t="s">
        <v>488</v>
      </c>
      <c r="J398" s="513" t="s">
        <v>488</v>
      </c>
      <c r="K398" s="513" t="s">
        <v>488</v>
      </c>
      <c r="L398" s="513"/>
      <c r="M398" s="513"/>
      <c r="N398" s="513"/>
      <c r="O398" s="513"/>
      <c r="P398" s="513"/>
      <c r="Q398" s="551"/>
      <c r="R398" s="551"/>
      <c r="S398" s="551"/>
      <c r="T398" s="551"/>
      <c r="U398" s="551"/>
      <c r="V398" s="551"/>
      <c r="W398" s="551"/>
      <c r="X398" s="554"/>
      <c r="Y398" s="366" t="s">
        <v>881</v>
      </c>
      <c r="Z398" s="366" t="s">
        <v>1350</v>
      </c>
      <c r="AA398" s="426"/>
      <c r="AB398" s="426"/>
      <c r="AC398" s="426"/>
      <c r="AD398" s="486"/>
    </row>
    <row r="399" customFormat="false" ht="16.2" hidden="true" customHeight="false" outlineLevel="0" collapsed="false">
      <c r="A399" s="483"/>
      <c r="B399" s="31"/>
      <c r="C399" s="31"/>
      <c r="D399" s="31"/>
      <c r="E399" s="31" t="s">
        <v>265</v>
      </c>
      <c r="F399" s="31" t="s">
        <v>473</v>
      </c>
      <c r="G399" s="478"/>
      <c r="H399" s="513" t="s">
        <v>488</v>
      </c>
      <c r="I399" s="513" t="s">
        <v>488</v>
      </c>
      <c r="J399" s="513" t="s">
        <v>488</v>
      </c>
      <c r="K399" s="513" t="s">
        <v>488</v>
      </c>
      <c r="L399" s="513"/>
      <c r="M399" s="513"/>
      <c r="N399" s="513"/>
      <c r="O399" s="513"/>
      <c r="P399" s="513"/>
      <c r="Q399" s="551"/>
      <c r="R399" s="551"/>
      <c r="S399" s="551"/>
      <c r="T399" s="551"/>
      <c r="U399" s="551"/>
      <c r="V399" s="551"/>
      <c r="W399" s="551"/>
      <c r="X399" s="554"/>
      <c r="Y399" s="366" t="s">
        <v>882</v>
      </c>
      <c r="Z399" s="366" t="s">
        <v>1351</v>
      </c>
      <c r="AA399" s="426"/>
      <c r="AB399" s="426"/>
      <c r="AC399" s="426"/>
      <c r="AD399" s="486"/>
    </row>
    <row r="400" customFormat="false" ht="16.2" hidden="true" customHeight="true" outlineLevel="0" collapsed="false">
      <c r="A400" s="483"/>
      <c r="B400" s="31"/>
      <c r="C400" s="31" t="s">
        <v>175</v>
      </c>
      <c r="D400" s="31"/>
      <c r="E400" s="31" t="s">
        <v>264</v>
      </c>
      <c r="F400" s="31" t="s">
        <v>473</v>
      </c>
      <c r="G400" s="478"/>
      <c r="H400" s="513" t="s">
        <v>488</v>
      </c>
      <c r="I400" s="513" t="s">
        <v>488</v>
      </c>
      <c r="J400" s="513" t="s">
        <v>488</v>
      </c>
      <c r="K400" s="513" t="s">
        <v>488</v>
      </c>
      <c r="L400" s="513"/>
      <c r="M400" s="513"/>
      <c r="N400" s="513"/>
      <c r="O400" s="513"/>
      <c r="P400" s="513"/>
      <c r="Q400" s="551"/>
      <c r="R400" s="551"/>
      <c r="S400" s="551"/>
      <c r="T400" s="551"/>
      <c r="U400" s="551"/>
      <c r="V400" s="551"/>
      <c r="W400" s="551"/>
      <c r="X400" s="554"/>
      <c r="Y400" s="366" t="s">
        <v>883</v>
      </c>
      <c r="Z400" s="366" t="s">
        <v>1352</v>
      </c>
      <c r="AA400" s="426"/>
      <c r="AB400" s="426"/>
      <c r="AC400" s="426"/>
      <c r="AD400" s="486"/>
    </row>
    <row r="401" customFormat="false" ht="16.2" hidden="true" customHeight="false" outlineLevel="0" collapsed="false">
      <c r="A401" s="483"/>
      <c r="B401" s="31"/>
      <c r="C401" s="31"/>
      <c r="D401" s="31"/>
      <c r="E401" s="31" t="s">
        <v>265</v>
      </c>
      <c r="F401" s="31" t="s">
        <v>473</v>
      </c>
      <c r="G401" s="478"/>
      <c r="H401" s="513" t="s">
        <v>488</v>
      </c>
      <c r="I401" s="513" t="s">
        <v>488</v>
      </c>
      <c r="J401" s="513" t="s">
        <v>488</v>
      </c>
      <c r="K401" s="513" t="s">
        <v>488</v>
      </c>
      <c r="L401" s="513"/>
      <c r="M401" s="513"/>
      <c r="N401" s="513"/>
      <c r="O401" s="513"/>
      <c r="P401" s="513"/>
      <c r="Q401" s="551"/>
      <c r="R401" s="551"/>
      <c r="S401" s="551"/>
      <c r="T401" s="551"/>
      <c r="U401" s="551"/>
      <c r="V401" s="551"/>
      <c r="W401" s="551"/>
      <c r="X401" s="554"/>
      <c r="Y401" s="366" t="s">
        <v>884</v>
      </c>
      <c r="Z401" s="366" t="s">
        <v>1353</v>
      </c>
      <c r="AA401" s="426"/>
      <c r="AB401" s="426"/>
      <c r="AC401" s="426"/>
      <c r="AD401" s="486"/>
    </row>
    <row r="402" customFormat="false" ht="16.2" hidden="true" customHeight="true" outlineLevel="0" collapsed="false">
      <c r="A402" s="483"/>
      <c r="B402" s="31" t="s">
        <v>140</v>
      </c>
      <c r="C402" s="31" t="s">
        <v>268</v>
      </c>
      <c r="D402" s="31"/>
      <c r="E402" s="31" t="s">
        <v>264</v>
      </c>
      <c r="F402" s="31" t="s">
        <v>473</v>
      </c>
      <c r="G402" s="478"/>
      <c r="H402" s="513" t="s">
        <v>488</v>
      </c>
      <c r="I402" s="513" t="s">
        <v>488</v>
      </c>
      <c r="J402" s="513" t="s">
        <v>488</v>
      </c>
      <c r="K402" s="513" t="s">
        <v>488</v>
      </c>
      <c r="L402" s="513"/>
      <c r="M402" s="513"/>
      <c r="N402" s="513"/>
      <c r="O402" s="513"/>
      <c r="P402" s="513"/>
      <c r="Q402" s="551"/>
      <c r="R402" s="551"/>
      <c r="S402" s="551"/>
      <c r="T402" s="551"/>
      <c r="U402" s="551"/>
      <c r="V402" s="551"/>
      <c r="W402" s="551"/>
      <c r="X402" s="554"/>
      <c r="Y402" s="366" t="s">
        <v>885</v>
      </c>
      <c r="Z402" s="366" t="s">
        <v>1354</v>
      </c>
      <c r="AA402" s="426"/>
      <c r="AB402" s="426"/>
      <c r="AC402" s="426"/>
      <c r="AD402" s="486"/>
    </row>
    <row r="403" customFormat="false" ht="16.2" hidden="true" customHeight="false" outlineLevel="0" collapsed="false">
      <c r="A403" s="483"/>
      <c r="B403" s="31"/>
      <c r="C403" s="31"/>
      <c r="D403" s="31"/>
      <c r="E403" s="31" t="s">
        <v>265</v>
      </c>
      <c r="F403" s="31" t="s">
        <v>473</v>
      </c>
      <c r="G403" s="478"/>
      <c r="H403" s="513" t="s">
        <v>488</v>
      </c>
      <c r="I403" s="513" t="s">
        <v>488</v>
      </c>
      <c r="J403" s="513" t="s">
        <v>488</v>
      </c>
      <c r="K403" s="513" t="s">
        <v>488</v>
      </c>
      <c r="L403" s="513"/>
      <c r="M403" s="513"/>
      <c r="N403" s="513"/>
      <c r="O403" s="513"/>
      <c r="P403" s="513"/>
      <c r="Q403" s="551"/>
      <c r="R403" s="551"/>
      <c r="S403" s="551"/>
      <c r="T403" s="551"/>
      <c r="U403" s="551"/>
      <c r="V403" s="551"/>
      <c r="W403" s="551"/>
      <c r="X403" s="554"/>
      <c r="Y403" s="366" t="s">
        <v>886</v>
      </c>
      <c r="Z403" s="366" t="s">
        <v>1355</v>
      </c>
      <c r="AA403" s="426"/>
      <c r="AB403" s="426"/>
      <c r="AC403" s="426"/>
      <c r="AD403" s="486"/>
    </row>
    <row r="404" customFormat="false" ht="16.2" hidden="true" customHeight="true" outlineLevel="0" collapsed="false">
      <c r="A404" s="483"/>
      <c r="B404" s="31"/>
      <c r="C404" s="31" t="s">
        <v>319</v>
      </c>
      <c r="D404" s="31"/>
      <c r="E404" s="31" t="s">
        <v>264</v>
      </c>
      <c r="F404" s="31" t="s">
        <v>473</v>
      </c>
      <c r="G404" s="478"/>
      <c r="H404" s="513" t="s">
        <v>488</v>
      </c>
      <c r="I404" s="513" t="s">
        <v>488</v>
      </c>
      <c r="J404" s="513" t="s">
        <v>488</v>
      </c>
      <c r="K404" s="513" t="s">
        <v>488</v>
      </c>
      <c r="L404" s="513"/>
      <c r="M404" s="513"/>
      <c r="N404" s="513"/>
      <c r="O404" s="513"/>
      <c r="P404" s="513"/>
      <c r="Q404" s="551"/>
      <c r="R404" s="551"/>
      <c r="S404" s="551"/>
      <c r="T404" s="551"/>
      <c r="U404" s="551"/>
      <c r="V404" s="551"/>
      <c r="W404" s="551"/>
      <c r="X404" s="554"/>
      <c r="Y404" s="366" t="s">
        <v>887</v>
      </c>
      <c r="Z404" s="366" t="s">
        <v>1356</v>
      </c>
      <c r="AA404" s="426"/>
      <c r="AB404" s="426"/>
      <c r="AC404" s="426"/>
      <c r="AD404" s="486"/>
    </row>
    <row r="405" customFormat="false" ht="16.2" hidden="true" customHeight="false" outlineLevel="0" collapsed="false">
      <c r="A405" s="483"/>
      <c r="B405" s="31"/>
      <c r="C405" s="31"/>
      <c r="D405" s="31"/>
      <c r="E405" s="31" t="s">
        <v>265</v>
      </c>
      <c r="F405" s="31" t="s">
        <v>473</v>
      </c>
      <c r="G405" s="478"/>
      <c r="H405" s="513" t="s">
        <v>488</v>
      </c>
      <c r="I405" s="513" t="s">
        <v>488</v>
      </c>
      <c r="J405" s="513" t="s">
        <v>488</v>
      </c>
      <c r="K405" s="513" t="s">
        <v>488</v>
      </c>
      <c r="L405" s="513"/>
      <c r="M405" s="513"/>
      <c r="N405" s="513"/>
      <c r="O405" s="513"/>
      <c r="P405" s="513"/>
      <c r="Q405" s="551"/>
      <c r="R405" s="551"/>
      <c r="S405" s="551"/>
      <c r="T405" s="551"/>
      <c r="U405" s="551"/>
      <c r="V405" s="551"/>
      <c r="W405" s="551"/>
      <c r="X405" s="513"/>
      <c r="Y405" s="366" t="s">
        <v>888</v>
      </c>
      <c r="Z405" s="366" t="s">
        <v>1357</v>
      </c>
      <c r="AA405" s="426"/>
      <c r="AB405" s="426"/>
      <c r="AC405" s="426"/>
      <c r="AD405" s="486"/>
    </row>
    <row r="406" customFormat="false" ht="16.2" hidden="true" customHeight="true" outlineLevel="0" collapsed="false">
      <c r="A406" s="483"/>
      <c r="B406" s="31"/>
      <c r="C406" s="31" t="s">
        <v>320</v>
      </c>
      <c r="D406" s="31"/>
      <c r="E406" s="31" t="s">
        <v>264</v>
      </c>
      <c r="F406" s="31" t="s">
        <v>473</v>
      </c>
      <c r="G406" s="478"/>
      <c r="H406" s="513" t="s">
        <v>488</v>
      </c>
      <c r="I406" s="513" t="s">
        <v>488</v>
      </c>
      <c r="J406" s="513" t="s">
        <v>488</v>
      </c>
      <c r="K406" s="513" t="s">
        <v>488</v>
      </c>
      <c r="L406" s="513"/>
      <c r="M406" s="513"/>
      <c r="N406" s="513"/>
      <c r="O406" s="513"/>
      <c r="P406" s="513"/>
      <c r="Q406" s="551"/>
      <c r="R406" s="551"/>
      <c r="S406" s="551"/>
      <c r="T406" s="551"/>
      <c r="U406" s="551"/>
      <c r="V406" s="551"/>
      <c r="W406" s="551"/>
      <c r="X406" s="553"/>
      <c r="Y406" s="366" t="s">
        <v>889</v>
      </c>
      <c r="Z406" s="366" t="s">
        <v>1358</v>
      </c>
      <c r="AA406" s="426"/>
      <c r="AB406" s="426"/>
      <c r="AC406" s="426"/>
      <c r="AD406" s="486"/>
    </row>
    <row r="407" customFormat="false" ht="16.2" hidden="true" customHeight="false" outlineLevel="0" collapsed="false">
      <c r="A407" s="483"/>
      <c r="B407" s="31"/>
      <c r="C407" s="31"/>
      <c r="D407" s="31"/>
      <c r="E407" s="31" t="s">
        <v>265</v>
      </c>
      <c r="F407" s="31" t="s">
        <v>473</v>
      </c>
      <c r="G407" s="478"/>
      <c r="H407" s="513" t="s">
        <v>488</v>
      </c>
      <c r="I407" s="513" t="s">
        <v>488</v>
      </c>
      <c r="J407" s="513" t="s">
        <v>488</v>
      </c>
      <c r="K407" s="513" t="s">
        <v>488</v>
      </c>
      <c r="L407" s="513"/>
      <c r="M407" s="513"/>
      <c r="N407" s="513"/>
      <c r="O407" s="513"/>
      <c r="P407" s="513"/>
      <c r="Q407" s="551"/>
      <c r="R407" s="551"/>
      <c r="S407" s="551"/>
      <c r="T407" s="551"/>
      <c r="U407" s="551"/>
      <c r="V407" s="551"/>
      <c r="W407" s="551"/>
      <c r="X407" s="553"/>
      <c r="Y407" s="366" t="s">
        <v>890</v>
      </c>
      <c r="Z407" s="366" t="s">
        <v>1359</v>
      </c>
      <c r="AA407" s="426"/>
      <c r="AB407" s="426"/>
      <c r="AC407" s="426"/>
      <c r="AD407" s="486"/>
    </row>
    <row r="408" customFormat="false" ht="16.2" hidden="true" customHeight="true" outlineLevel="0" collapsed="false">
      <c r="A408" s="483" t="s">
        <v>23</v>
      </c>
      <c r="B408" s="31" t="s">
        <v>141</v>
      </c>
      <c r="C408" s="31" t="s">
        <v>321</v>
      </c>
      <c r="D408" s="31"/>
      <c r="E408" s="31" t="s">
        <v>264</v>
      </c>
      <c r="F408" s="31" t="s">
        <v>473</v>
      </c>
      <c r="G408" s="478"/>
      <c r="H408" s="513" t="s">
        <v>488</v>
      </c>
      <c r="I408" s="513" t="s">
        <v>488</v>
      </c>
      <c r="J408" s="513" t="s">
        <v>488</v>
      </c>
      <c r="K408" s="513" t="s">
        <v>488</v>
      </c>
      <c r="L408" s="513"/>
      <c r="M408" s="513"/>
      <c r="N408" s="513"/>
      <c r="O408" s="513"/>
      <c r="P408" s="513"/>
      <c r="Q408" s="555"/>
      <c r="R408" s="555"/>
      <c r="S408" s="555"/>
      <c r="T408" s="555"/>
      <c r="U408" s="555"/>
      <c r="V408" s="555"/>
      <c r="W408" s="555"/>
      <c r="X408" s="556"/>
      <c r="Y408" s="366" t="s">
        <v>891</v>
      </c>
      <c r="Z408" s="366" t="s">
        <v>1360</v>
      </c>
      <c r="AA408" s="426" t="s">
        <v>1410</v>
      </c>
      <c r="AB408" s="426" t="s">
        <v>1450</v>
      </c>
      <c r="AC408" s="552" t="s">
        <v>1452</v>
      </c>
      <c r="AD408" s="557" t="s">
        <v>1426</v>
      </c>
    </row>
    <row r="409" customFormat="false" ht="16.2" hidden="true" customHeight="false" outlineLevel="0" collapsed="false">
      <c r="A409" s="483"/>
      <c r="B409" s="31"/>
      <c r="C409" s="31"/>
      <c r="D409" s="31"/>
      <c r="E409" s="31" t="s">
        <v>265</v>
      </c>
      <c r="F409" s="31" t="s">
        <v>473</v>
      </c>
      <c r="G409" s="478"/>
      <c r="H409" s="513" t="s">
        <v>488</v>
      </c>
      <c r="I409" s="513" t="s">
        <v>488</v>
      </c>
      <c r="J409" s="513" t="s">
        <v>488</v>
      </c>
      <c r="K409" s="513" t="s">
        <v>488</v>
      </c>
      <c r="L409" s="513"/>
      <c r="M409" s="513"/>
      <c r="N409" s="513"/>
      <c r="O409" s="513"/>
      <c r="P409" s="513"/>
      <c r="Q409" s="555"/>
      <c r="R409" s="555"/>
      <c r="S409" s="555"/>
      <c r="T409" s="555"/>
      <c r="U409" s="555"/>
      <c r="V409" s="555"/>
      <c r="W409" s="555"/>
      <c r="X409" s="556"/>
      <c r="Y409" s="366" t="s">
        <v>892</v>
      </c>
      <c r="Z409" s="366" t="s">
        <v>1360</v>
      </c>
      <c r="AA409" s="426"/>
      <c r="AB409" s="426"/>
      <c r="AC409" s="426"/>
      <c r="AD409" s="557"/>
    </row>
    <row r="410" customFormat="false" ht="16.2" hidden="true" customHeight="true" outlineLevel="0" collapsed="false">
      <c r="A410" s="483"/>
      <c r="B410" s="31" t="s">
        <v>142</v>
      </c>
      <c r="C410" s="31" t="s">
        <v>143</v>
      </c>
      <c r="D410" s="31"/>
      <c r="E410" s="31" t="s">
        <v>264</v>
      </c>
      <c r="F410" s="31" t="s">
        <v>473</v>
      </c>
      <c r="G410" s="478"/>
      <c r="H410" s="513" t="s">
        <v>488</v>
      </c>
      <c r="I410" s="513" t="s">
        <v>488</v>
      </c>
      <c r="J410" s="513" t="s">
        <v>488</v>
      </c>
      <c r="K410" s="513" t="s">
        <v>488</v>
      </c>
      <c r="L410" s="513"/>
      <c r="M410" s="513"/>
      <c r="N410" s="513"/>
      <c r="O410" s="513"/>
      <c r="P410" s="513"/>
      <c r="Q410" s="558"/>
      <c r="R410" s="558"/>
      <c r="S410" s="558"/>
      <c r="T410" s="558"/>
      <c r="U410" s="558"/>
      <c r="V410" s="558"/>
      <c r="W410" s="558"/>
      <c r="X410" s="559"/>
      <c r="Y410" s="366" t="s">
        <v>893</v>
      </c>
      <c r="Z410" s="366" t="s">
        <v>1360</v>
      </c>
      <c r="AA410" s="426"/>
      <c r="AB410" s="426"/>
      <c r="AC410" s="426"/>
      <c r="AD410" s="557"/>
    </row>
    <row r="411" customFormat="false" ht="16.2" hidden="true" customHeight="false" outlineLevel="0" collapsed="false">
      <c r="A411" s="483"/>
      <c r="B411" s="31"/>
      <c r="C411" s="31"/>
      <c r="D411" s="31"/>
      <c r="E411" s="31" t="s">
        <v>265</v>
      </c>
      <c r="F411" s="31" t="s">
        <v>473</v>
      </c>
      <c r="G411" s="478"/>
      <c r="H411" s="513" t="s">
        <v>488</v>
      </c>
      <c r="I411" s="513" t="s">
        <v>488</v>
      </c>
      <c r="J411" s="513" t="s">
        <v>488</v>
      </c>
      <c r="K411" s="513" t="s">
        <v>488</v>
      </c>
      <c r="L411" s="513"/>
      <c r="M411" s="513"/>
      <c r="N411" s="513"/>
      <c r="O411" s="513"/>
      <c r="P411" s="513"/>
      <c r="Q411" s="558"/>
      <c r="R411" s="558"/>
      <c r="S411" s="558"/>
      <c r="T411" s="558"/>
      <c r="U411" s="558"/>
      <c r="V411" s="558"/>
      <c r="W411" s="558"/>
      <c r="X411" s="559"/>
      <c r="Y411" s="366" t="s">
        <v>894</v>
      </c>
      <c r="Z411" s="366" t="s">
        <v>1360</v>
      </c>
      <c r="AA411" s="426"/>
      <c r="AB411" s="426"/>
      <c r="AC411" s="426"/>
      <c r="AD411" s="557"/>
    </row>
    <row r="412" customFormat="false" ht="16.2" hidden="true" customHeight="true" outlineLevel="0" collapsed="false">
      <c r="A412" s="483"/>
      <c r="B412" s="31"/>
      <c r="C412" s="31" t="s">
        <v>322</v>
      </c>
      <c r="D412" s="31"/>
      <c r="E412" s="31" t="s">
        <v>264</v>
      </c>
      <c r="F412" s="31" t="s">
        <v>473</v>
      </c>
      <c r="G412" s="478"/>
      <c r="H412" s="513" t="s">
        <v>488</v>
      </c>
      <c r="I412" s="513" t="s">
        <v>488</v>
      </c>
      <c r="J412" s="513" t="s">
        <v>488</v>
      </c>
      <c r="K412" s="513" t="s">
        <v>488</v>
      </c>
      <c r="L412" s="513"/>
      <c r="M412" s="513"/>
      <c r="N412" s="513"/>
      <c r="O412" s="513"/>
      <c r="P412" s="513"/>
      <c r="Q412" s="558"/>
      <c r="R412" s="558"/>
      <c r="S412" s="558"/>
      <c r="T412" s="558"/>
      <c r="U412" s="558"/>
      <c r="V412" s="558"/>
      <c r="W412" s="558"/>
      <c r="X412" s="559"/>
      <c r="Y412" s="366" t="s">
        <v>895</v>
      </c>
      <c r="Z412" s="366" t="s">
        <v>1360</v>
      </c>
      <c r="AA412" s="426"/>
      <c r="AB412" s="426"/>
      <c r="AC412" s="426"/>
      <c r="AD412" s="557"/>
    </row>
    <row r="413" customFormat="false" ht="16.2" hidden="true" customHeight="false" outlineLevel="0" collapsed="false">
      <c r="A413" s="483"/>
      <c r="B413" s="31"/>
      <c r="C413" s="31"/>
      <c r="D413" s="31"/>
      <c r="E413" s="31" t="s">
        <v>265</v>
      </c>
      <c r="F413" s="31" t="s">
        <v>473</v>
      </c>
      <c r="G413" s="478"/>
      <c r="H413" s="513" t="s">
        <v>488</v>
      </c>
      <c r="I413" s="513" t="s">
        <v>488</v>
      </c>
      <c r="J413" s="513" t="s">
        <v>488</v>
      </c>
      <c r="K413" s="513" t="s">
        <v>488</v>
      </c>
      <c r="L413" s="513"/>
      <c r="M413" s="513"/>
      <c r="N413" s="513"/>
      <c r="O413" s="513"/>
      <c r="P413" s="513"/>
      <c r="Q413" s="558"/>
      <c r="R413" s="555"/>
      <c r="S413" s="555"/>
      <c r="T413" s="555"/>
      <c r="U413" s="555"/>
      <c r="V413" s="555"/>
      <c r="W413" s="555"/>
      <c r="X413" s="555"/>
      <c r="Y413" s="366" t="s">
        <v>896</v>
      </c>
      <c r="Z413" s="366" t="s">
        <v>1360</v>
      </c>
      <c r="AA413" s="426"/>
      <c r="AB413" s="426"/>
      <c r="AC413" s="426"/>
      <c r="AD413" s="557"/>
    </row>
    <row r="414" customFormat="false" ht="16.2" hidden="true" customHeight="true" outlineLevel="0" collapsed="false">
      <c r="A414" s="483"/>
      <c r="B414" s="31"/>
      <c r="C414" s="31" t="s">
        <v>323</v>
      </c>
      <c r="D414" s="31"/>
      <c r="E414" s="31" t="s">
        <v>264</v>
      </c>
      <c r="F414" s="31" t="s">
        <v>473</v>
      </c>
      <c r="G414" s="478"/>
      <c r="H414" s="513" t="s">
        <v>488</v>
      </c>
      <c r="I414" s="513" t="s">
        <v>488</v>
      </c>
      <c r="J414" s="513" t="s">
        <v>488</v>
      </c>
      <c r="K414" s="513" t="s">
        <v>488</v>
      </c>
      <c r="L414" s="513"/>
      <c r="M414" s="513"/>
      <c r="N414" s="513"/>
      <c r="O414" s="513"/>
      <c r="P414" s="513"/>
      <c r="Q414" s="558"/>
      <c r="R414" s="558"/>
      <c r="S414" s="558"/>
      <c r="T414" s="558"/>
      <c r="U414" s="558"/>
      <c r="V414" s="558"/>
      <c r="W414" s="558"/>
      <c r="X414" s="559"/>
      <c r="Y414" s="366" t="s">
        <v>897</v>
      </c>
      <c r="Z414" s="366" t="s">
        <v>1360</v>
      </c>
      <c r="AA414" s="426"/>
      <c r="AB414" s="426"/>
      <c r="AC414" s="426"/>
      <c r="AD414" s="557"/>
    </row>
    <row r="415" customFormat="false" ht="16.2" hidden="true" customHeight="false" outlineLevel="0" collapsed="false">
      <c r="A415" s="483"/>
      <c r="B415" s="31"/>
      <c r="C415" s="31"/>
      <c r="D415" s="31"/>
      <c r="E415" s="31" t="s">
        <v>265</v>
      </c>
      <c r="F415" s="31" t="s">
        <v>473</v>
      </c>
      <c r="G415" s="478"/>
      <c r="H415" s="513" t="s">
        <v>488</v>
      </c>
      <c r="I415" s="513" t="s">
        <v>488</v>
      </c>
      <c r="J415" s="513" t="s">
        <v>488</v>
      </c>
      <c r="K415" s="513" t="s">
        <v>488</v>
      </c>
      <c r="L415" s="513"/>
      <c r="M415" s="513"/>
      <c r="N415" s="513"/>
      <c r="O415" s="513"/>
      <c r="P415" s="513"/>
      <c r="Q415" s="558"/>
      <c r="R415" s="558"/>
      <c r="S415" s="558"/>
      <c r="T415" s="558"/>
      <c r="U415" s="558"/>
      <c r="V415" s="558"/>
      <c r="W415" s="558"/>
      <c r="X415" s="559"/>
      <c r="Y415" s="366" t="s">
        <v>898</v>
      </c>
      <c r="Z415" s="366" t="s">
        <v>1360</v>
      </c>
      <c r="AA415" s="426"/>
      <c r="AB415" s="426"/>
      <c r="AC415" s="426"/>
      <c r="AD415" s="557"/>
    </row>
    <row r="416" customFormat="false" ht="16.2" hidden="true" customHeight="true" outlineLevel="0" collapsed="false">
      <c r="A416" s="483"/>
      <c r="B416" s="31"/>
      <c r="C416" s="31" t="s">
        <v>324</v>
      </c>
      <c r="D416" s="31"/>
      <c r="E416" s="31" t="s">
        <v>264</v>
      </c>
      <c r="F416" s="31" t="s">
        <v>473</v>
      </c>
      <c r="G416" s="478"/>
      <c r="H416" s="513" t="s">
        <v>488</v>
      </c>
      <c r="I416" s="513" t="s">
        <v>488</v>
      </c>
      <c r="J416" s="513" t="s">
        <v>488</v>
      </c>
      <c r="K416" s="513" t="s">
        <v>488</v>
      </c>
      <c r="L416" s="513"/>
      <c r="M416" s="513"/>
      <c r="N416" s="513"/>
      <c r="O416" s="513"/>
      <c r="P416" s="513"/>
      <c r="Q416" s="558"/>
      <c r="R416" s="558"/>
      <c r="S416" s="558"/>
      <c r="T416" s="558"/>
      <c r="U416" s="558"/>
      <c r="V416" s="558"/>
      <c r="W416" s="558"/>
      <c r="X416" s="559"/>
      <c r="Y416" s="366" t="s">
        <v>899</v>
      </c>
      <c r="Z416" s="366" t="s">
        <v>1360</v>
      </c>
      <c r="AA416" s="426"/>
      <c r="AB416" s="426"/>
      <c r="AC416" s="426"/>
      <c r="AD416" s="557"/>
    </row>
    <row r="417" customFormat="false" ht="16.2" hidden="true" customHeight="false" outlineLevel="0" collapsed="false">
      <c r="A417" s="483"/>
      <c r="B417" s="31"/>
      <c r="C417" s="31"/>
      <c r="D417" s="31"/>
      <c r="E417" s="31" t="s">
        <v>265</v>
      </c>
      <c r="F417" s="31" t="s">
        <v>473</v>
      </c>
      <c r="G417" s="478"/>
      <c r="H417" s="513" t="s">
        <v>488</v>
      </c>
      <c r="I417" s="513" t="s">
        <v>488</v>
      </c>
      <c r="J417" s="513" t="s">
        <v>488</v>
      </c>
      <c r="K417" s="513" t="s">
        <v>488</v>
      </c>
      <c r="L417" s="513"/>
      <c r="M417" s="513"/>
      <c r="N417" s="513"/>
      <c r="O417" s="513"/>
      <c r="P417" s="513"/>
      <c r="Q417" s="558"/>
      <c r="R417" s="558"/>
      <c r="S417" s="558"/>
      <c r="T417" s="558"/>
      <c r="U417" s="558"/>
      <c r="V417" s="558"/>
      <c r="W417" s="558"/>
      <c r="X417" s="559"/>
      <c r="Y417" s="366" t="s">
        <v>900</v>
      </c>
      <c r="Z417" s="366" t="s">
        <v>1360</v>
      </c>
      <c r="AA417" s="426"/>
      <c r="AB417" s="426"/>
      <c r="AC417" s="426"/>
      <c r="AD417" s="557"/>
    </row>
    <row r="418" customFormat="false" ht="16.2" hidden="true" customHeight="true" outlineLevel="0" collapsed="false">
      <c r="A418" s="483"/>
      <c r="B418" s="31"/>
      <c r="C418" s="31" t="s">
        <v>325</v>
      </c>
      <c r="D418" s="31"/>
      <c r="E418" s="31" t="s">
        <v>264</v>
      </c>
      <c r="F418" s="31" t="s">
        <v>473</v>
      </c>
      <c r="G418" s="478"/>
      <c r="H418" s="513" t="s">
        <v>488</v>
      </c>
      <c r="I418" s="513" t="s">
        <v>488</v>
      </c>
      <c r="J418" s="513" t="s">
        <v>488</v>
      </c>
      <c r="K418" s="513" t="s">
        <v>488</v>
      </c>
      <c r="L418" s="513"/>
      <c r="M418" s="513"/>
      <c r="N418" s="513"/>
      <c r="O418" s="513"/>
      <c r="P418" s="513"/>
      <c r="Q418" s="558"/>
      <c r="R418" s="558"/>
      <c r="S418" s="558"/>
      <c r="T418" s="558"/>
      <c r="U418" s="558"/>
      <c r="V418" s="558"/>
      <c r="W418" s="558"/>
      <c r="X418" s="559"/>
      <c r="Y418" s="366" t="s">
        <v>901</v>
      </c>
      <c r="Z418" s="366" t="s">
        <v>1360</v>
      </c>
      <c r="AA418" s="426"/>
      <c r="AB418" s="426"/>
      <c r="AC418" s="426"/>
      <c r="AD418" s="557"/>
    </row>
    <row r="419" customFormat="false" ht="16.2" hidden="true" customHeight="false" outlineLevel="0" collapsed="false">
      <c r="A419" s="483"/>
      <c r="B419" s="31"/>
      <c r="C419" s="31"/>
      <c r="D419" s="31"/>
      <c r="E419" s="31" t="s">
        <v>265</v>
      </c>
      <c r="F419" s="31" t="s">
        <v>473</v>
      </c>
      <c r="G419" s="478"/>
      <c r="H419" s="513" t="s">
        <v>488</v>
      </c>
      <c r="I419" s="513" t="s">
        <v>488</v>
      </c>
      <c r="J419" s="513" t="s">
        <v>488</v>
      </c>
      <c r="K419" s="513" t="s">
        <v>488</v>
      </c>
      <c r="L419" s="513"/>
      <c r="M419" s="513"/>
      <c r="N419" s="513"/>
      <c r="O419" s="513"/>
      <c r="P419" s="513"/>
      <c r="Q419" s="558"/>
      <c r="R419" s="558"/>
      <c r="S419" s="558"/>
      <c r="T419" s="558"/>
      <c r="U419" s="558"/>
      <c r="V419" s="558"/>
      <c r="W419" s="558"/>
      <c r="X419" s="559"/>
      <c r="Y419" s="366" t="s">
        <v>902</v>
      </c>
      <c r="Z419" s="366" t="s">
        <v>1360</v>
      </c>
      <c r="AA419" s="426"/>
      <c r="AB419" s="426"/>
      <c r="AC419" s="426"/>
      <c r="AD419" s="557"/>
    </row>
    <row r="420" customFormat="false" ht="16.2" hidden="true" customHeight="true" outlineLevel="0" collapsed="false">
      <c r="A420" s="483"/>
      <c r="B420" s="31"/>
      <c r="C420" s="31" t="s">
        <v>326</v>
      </c>
      <c r="D420" s="31"/>
      <c r="E420" s="31" t="s">
        <v>264</v>
      </c>
      <c r="F420" s="31" t="s">
        <v>473</v>
      </c>
      <c r="G420" s="478"/>
      <c r="H420" s="513" t="s">
        <v>488</v>
      </c>
      <c r="I420" s="513" t="s">
        <v>488</v>
      </c>
      <c r="J420" s="513" t="s">
        <v>488</v>
      </c>
      <c r="K420" s="513" t="s">
        <v>488</v>
      </c>
      <c r="L420" s="513"/>
      <c r="M420" s="513"/>
      <c r="N420" s="513"/>
      <c r="O420" s="513"/>
      <c r="P420" s="513"/>
      <c r="Q420" s="558"/>
      <c r="R420" s="558"/>
      <c r="S420" s="558"/>
      <c r="T420" s="558"/>
      <c r="U420" s="558"/>
      <c r="V420" s="558"/>
      <c r="W420" s="558"/>
      <c r="X420" s="559"/>
      <c r="Y420" s="366" t="s">
        <v>903</v>
      </c>
      <c r="Z420" s="366" t="s">
        <v>1360</v>
      </c>
      <c r="AA420" s="426"/>
      <c r="AB420" s="426"/>
      <c r="AC420" s="426"/>
      <c r="AD420" s="557"/>
    </row>
    <row r="421" customFormat="false" ht="16.2" hidden="true" customHeight="false" outlineLevel="0" collapsed="false">
      <c r="A421" s="483"/>
      <c r="B421" s="31"/>
      <c r="C421" s="31"/>
      <c r="D421" s="31"/>
      <c r="E421" s="31" t="s">
        <v>265</v>
      </c>
      <c r="F421" s="31" t="s">
        <v>473</v>
      </c>
      <c r="G421" s="478"/>
      <c r="H421" s="513" t="s">
        <v>488</v>
      </c>
      <c r="I421" s="513" t="s">
        <v>488</v>
      </c>
      <c r="J421" s="513" t="s">
        <v>488</v>
      </c>
      <c r="K421" s="513" t="s">
        <v>488</v>
      </c>
      <c r="L421" s="513"/>
      <c r="M421" s="513"/>
      <c r="N421" s="513"/>
      <c r="O421" s="513"/>
      <c r="P421" s="513"/>
      <c r="Q421" s="558"/>
      <c r="R421" s="558"/>
      <c r="S421" s="558"/>
      <c r="T421" s="558"/>
      <c r="U421" s="558"/>
      <c r="V421" s="558"/>
      <c r="W421" s="558"/>
      <c r="X421" s="559"/>
      <c r="Y421" s="366" t="s">
        <v>904</v>
      </c>
      <c r="Z421" s="366" t="s">
        <v>1360</v>
      </c>
      <c r="AA421" s="426"/>
      <c r="AB421" s="426"/>
      <c r="AC421" s="426"/>
      <c r="AD421" s="557"/>
    </row>
    <row r="422" customFormat="false" ht="16.2" hidden="true" customHeight="true" outlineLevel="0" collapsed="false">
      <c r="A422" s="483" t="s">
        <v>24</v>
      </c>
      <c r="B422" s="31" t="s">
        <v>143</v>
      </c>
      <c r="C422" s="31"/>
      <c r="D422" s="31"/>
      <c r="E422" s="31" t="s">
        <v>264</v>
      </c>
      <c r="F422" s="31" t="s">
        <v>473</v>
      </c>
      <c r="G422" s="478"/>
      <c r="H422" s="513" t="s">
        <v>488</v>
      </c>
      <c r="I422" s="513" t="s">
        <v>488</v>
      </c>
      <c r="J422" s="513" t="s">
        <v>488</v>
      </c>
      <c r="K422" s="513" t="s">
        <v>488</v>
      </c>
      <c r="L422" s="513"/>
      <c r="M422" s="513"/>
      <c r="N422" s="513"/>
      <c r="O422" s="513"/>
      <c r="P422" s="513"/>
      <c r="Q422" s="558"/>
      <c r="R422" s="558"/>
      <c r="S422" s="558"/>
      <c r="T422" s="558"/>
      <c r="U422" s="558"/>
      <c r="V422" s="558"/>
      <c r="W422" s="558"/>
      <c r="X422" s="559"/>
      <c r="Y422" s="366" t="s">
        <v>905</v>
      </c>
      <c r="Z422" s="366" t="s">
        <v>1360</v>
      </c>
      <c r="AA422" s="426" t="s">
        <v>1410</v>
      </c>
      <c r="AB422" s="426" t="s">
        <v>1450</v>
      </c>
      <c r="AC422" s="552" t="s">
        <v>1452</v>
      </c>
      <c r="AD422" s="486"/>
    </row>
    <row r="423" customFormat="false" ht="16.2" hidden="true" customHeight="false" outlineLevel="0" collapsed="false">
      <c r="A423" s="483"/>
      <c r="B423" s="31"/>
      <c r="C423" s="31"/>
      <c r="D423" s="31"/>
      <c r="E423" s="31" t="s">
        <v>265</v>
      </c>
      <c r="F423" s="31" t="s">
        <v>473</v>
      </c>
      <c r="G423" s="478"/>
      <c r="H423" s="513" t="s">
        <v>488</v>
      </c>
      <c r="I423" s="513" t="s">
        <v>488</v>
      </c>
      <c r="J423" s="513" t="s">
        <v>488</v>
      </c>
      <c r="K423" s="513" t="s">
        <v>488</v>
      </c>
      <c r="L423" s="513"/>
      <c r="M423" s="513"/>
      <c r="N423" s="513"/>
      <c r="O423" s="513"/>
      <c r="P423" s="513"/>
      <c r="Q423" s="558"/>
      <c r="R423" s="558"/>
      <c r="S423" s="558"/>
      <c r="T423" s="558"/>
      <c r="U423" s="558"/>
      <c r="V423" s="558"/>
      <c r="W423" s="558"/>
      <c r="X423" s="559"/>
      <c r="Y423" s="366" t="s">
        <v>906</v>
      </c>
      <c r="Z423" s="366" t="s">
        <v>1360</v>
      </c>
      <c r="AA423" s="426"/>
      <c r="AB423" s="426"/>
      <c r="AC423" s="426"/>
      <c r="AD423" s="486"/>
    </row>
    <row r="424" customFormat="false" ht="16.2" hidden="true" customHeight="true" outlineLevel="0" collapsed="false">
      <c r="A424" s="483"/>
      <c r="B424" s="31" t="s">
        <v>144</v>
      </c>
      <c r="C424" s="31"/>
      <c r="D424" s="31"/>
      <c r="E424" s="31" t="s">
        <v>264</v>
      </c>
      <c r="F424" s="31" t="s">
        <v>473</v>
      </c>
      <c r="G424" s="478"/>
      <c r="H424" s="513" t="s">
        <v>488</v>
      </c>
      <c r="I424" s="513" t="s">
        <v>488</v>
      </c>
      <c r="J424" s="513" t="s">
        <v>488</v>
      </c>
      <c r="K424" s="513" t="s">
        <v>488</v>
      </c>
      <c r="L424" s="513"/>
      <c r="M424" s="513"/>
      <c r="N424" s="513"/>
      <c r="O424" s="513"/>
      <c r="P424" s="513"/>
      <c r="Q424" s="558"/>
      <c r="R424" s="558"/>
      <c r="S424" s="558"/>
      <c r="T424" s="558"/>
      <c r="U424" s="558"/>
      <c r="V424" s="558"/>
      <c r="W424" s="558"/>
      <c r="X424" s="559"/>
      <c r="Y424" s="366" t="s">
        <v>907</v>
      </c>
      <c r="Z424" s="366" t="s">
        <v>1360</v>
      </c>
      <c r="AA424" s="426"/>
      <c r="AB424" s="426"/>
      <c r="AC424" s="426"/>
      <c r="AD424" s="486"/>
    </row>
    <row r="425" customFormat="false" ht="16.2" hidden="true" customHeight="false" outlineLevel="0" collapsed="false">
      <c r="A425" s="483"/>
      <c r="B425" s="31"/>
      <c r="C425" s="31"/>
      <c r="D425" s="31"/>
      <c r="E425" s="31" t="s">
        <v>265</v>
      </c>
      <c r="F425" s="31" t="s">
        <v>473</v>
      </c>
      <c r="G425" s="478"/>
      <c r="H425" s="513" t="s">
        <v>488</v>
      </c>
      <c r="I425" s="513" t="s">
        <v>488</v>
      </c>
      <c r="J425" s="513" t="s">
        <v>488</v>
      </c>
      <c r="K425" s="513" t="s">
        <v>488</v>
      </c>
      <c r="L425" s="513"/>
      <c r="M425" s="513"/>
      <c r="N425" s="513"/>
      <c r="O425" s="513"/>
      <c r="P425" s="513"/>
      <c r="Q425" s="558"/>
      <c r="R425" s="558"/>
      <c r="S425" s="558"/>
      <c r="T425" s="558"/>
      <c r="U425" s="558"/>
      <c r="V425" s="558"/>
      <c r="W425" s="558"/>
      <c r="X425" s="559"/>
      <c r="Y425" s="366" t="s">
        <v>908</v>
      </c>
      <c r="Z425" s="366" t="s">
        <v>1360</v>
      </c>
      <c r="AA425" s="426"/>
      <c r="AB425" s="426"/>
      <c r="AC425" s="426"/>
      <c r="AD425" s="486"/>
    </row>
    <row r="426" customFormat="false" ht="16.2" hidden="true" customHeight="true" outlineLevel="0" collapsed="false">
      <c r="A426" s="483"/>
      <c r="B426" s="31" t="s">
        <v>145</v>
      </c>
      <c r="C426" s="31"/>
      <c r="D426" s="31"/>
      <c r="E426" s="31" t="s">
        <v>264</v>
      </c>
      <c r="F426" s="31" t="s">
        <v>473</v>
      </c>
      <c r="G426" s="478"/>
      <c r="H426" s="513" t="s">
        <v>488</v>
      </c>
      <c r="I426" s="513" t="s">
        <v>488</v>
      </c>
      <c r="J426" s="513" t="s">
        <v>488</v>
      </c>
      <c r="K426" s="513" t="s">
        <v>488</v>
      </c>
      <c r="L426" s="513"/>
      <c r="M426" s="513"/>
      <c r="N426" s="513"/>
      <c r="O426" s="513"/>
      <c r="P426" s="513"/>
      <c r="Q426" s="558"/>
      <c r="R426" s="558"/>
      <c r="S426" s="558"/>
      <c r="T426" s="558"/>
      <c r="U426" s="558"/>
      <c r="V426" s="558"/>
      <c r="W426" s="558"/>
      <c r="X426" s="559"/>
      <c r="Y426" s="366" t="s">
        <v>909</v>
      </c>
      <c r="Z426" s="366" t="s">
        <v>1360</v>
      </c>
      <c r="AA426" s="426"/>
      <c r="AB426" s="426"/>
      <c r="AC426" s="426"/>
      <c r="AD426" s="486"/>
    </row>
    <row r="427" customFormat="false" ht="16.2" hidden="true" customHeight="false" outlineLevel="0" collapsed="false">
      <c r="A427" s="483"/>
      <c r="B427" s="31"/>
      <c r="C427" s="31"/>
      <c r="D427" s="31"/>
      <c r="E427" s="31" t="s">
        <v>265</v>
      </c>
      <c r="F427" s="31" t="s">
        <v>473</v>
      </c>
      <c r="G427" s="478"/>
      <c r="H427" s="513" t="s">
        <v>488</v>
      </c>
      <c r="I427" s="513" t="s">
        <v>488</v>
      </c>
      <c r="J427" s="513" t="s">
        <v>488</v>
      </c>
      <c r="K427" s="513" t="s">
        <v>488</v>
      </c>
      <c r="L427" s="513"/>
      <c r="M427" s="513"/>
      <c r="N427" s="513"/>
      <c r="O427" s="513"/>
      <c r="P427" s="513"/>
      <c r="Q427" s="558"/>
      <c r="R427" s="558"/>
      <c r="S427" s="558"/>
      <c r="T427" s="558"/>
      <c r="U427" s="558"/>
      <c r="V427" s="558"/>
      <c r="W427" s="558"/>
      <c r="X427" s="559"/>
      <c r="Y427" s="366" t="s">
        <v>910</v>
      </c>
      <c r="Z427" s="366" t="s">
        <v>1360</v>
      </c>
      <c r="AA427" s="426"/>
      <c r="AB427" s="426"/>
      <c r="AC427" s="426"/>
      <c r="AD427" s="486"/>
    </row>
    <row r="428" customFormat="false" ht="16.2" hidden="true" customHeight="true" outlineLevel="0" collapsed="false">
      <c r="A428" s="483"/>
      <c r="B428" s="31" t="s">
        <v>146</v>
      </c>
      <c r="C428" s="31"/>
      <c r="D428" s="31"/>
      <c r="E428" s="31" t="s">
        <v>264</v>
      </c>
      <c r="F428" s="31" t="s">
        <v>473</v>
      </c>
      <c r="G428" s="478"/>
      <c r="H428" s="513" t="s">
        <v>488</v>
      </c>
      <c r="I428" s="513" t="s">
        <v>488</v>
      </c>
      <c r="J428" s="513" t="s">
        <v>488</v>
      </c>
      <c r="K428" s="513" t="s">
        <v>488</v>
      </c>
      <c r="L428" s="513"/>
      <c r="M428" s="513"/>
      <c r="N428" s="513"/>
      <c r="O428" s="513"/>
      <c r="P428" s="513"/>
      <c r="Q428" s="558"/>
      <c r="R428" s="558"/>
      <c r="S428" s="558"/>
      <c r="T428" s="558"/>
      <c r="U428" s="558"/>
      <c r="V428" s="558"/>
      <c r="W428" s="558"/>
      <c r="X428" s="559"/>
      <c r="Y428" s="366" t="s">
        <v>911</v>
      </c>
      <c r="Z428" s="366" t="s">
        <v>1360</v>
      </c>
      <c r="AA428" s="426"/>
      <c r="AB428" s="426"/>
      <c r="AC428" s="426"/>
      <c r="AD428" s="486"/>
    </row>
    <row r="429" customFormat="false" ht="16.2" hidden="true" customHeight="false" outlineLevel="0" collapsed="false">
      <c r="A429" s="483"/>
      <c r="B429" s="31"/>
      <c r="C429" s="31"/>
      <c r="D429" s="31"/>
      <c r="E429" s="31" t="s">
        <v>265</v>
      </c>
      <c r="F429" s="31" t="s">
        <v>473</v>
      </c>
      <c r="G429" s="478"/>
      <c r="H429" s="513" t="s">
        <v>488</v>
      </c>
      <c r="I429" s="513" t="s">
        <v>488</v>
      </c>
      <c r="J429" s="513" t="s">
        <v>488</v>
      </c>
      <c r="K429" s="513" t="s">
        <v>488</v>
      </c>
      <c r="L429" s="513"/>
      <c r="M429" s="513"/>
      <c r="N429" s="513"/>
      <c r="O429" s="513"/>
      <c r="P429" s="513"/>
      <c r="Q429" s="558"/>
      <c r="R429" s="558"/>
      <c r="S429" s="558"/>
      <c r="T429" s="558"/>
      <c r="U429" s="558"/>
      <c r="V429" s="558"/>
      <c r="W429" s="558"/>
      <c r="X429" s="559"/>
      <c r="Y429" s="366" t="s">
        <v>912</v>
      </c>
      <c r="Z429" s="366" t="s">
        <v>1360</v>
      </c>
      <c r="AA429" s="426"/>
      <c r="AB429" s="426"/>
      <c r="AC429" s="426"/>
      <c r="AD429" s="486"/>
    </row>
    <row r="430" customFormat="false" ht="16.2" hidden="true" customHeight="true" outlineLevel="0" collapsed="false">
      <c r="A430" s="483"/>
      <c r="B430" s="31" t="s">
        <v>147</v>
      </c>
      <c r="C430" s="31"/>
      <c r="D430" s="31"/>
      <c r="E430" s="31" t="s">
        <v>264</v>
      </c>
      <c r="F430" s="31" t="s">
        <v>473</v>
      </c>
      <c r="G430" s="478"/>
      <c r="H430" s="513" t="s">
        <v>488</v>
      </c>
      <c r="I430" s="513" t="s">
        <v>488</v>
      </c>
      <c r="J430" s="513" t="s">
        <v>488</v>
      </c>
      <c r="K430" s="513" t="s">
        <v>488</v>
      </c>
      <c r="L430" s="513"/>
      <c r="M430" s="513"/>
      <c r="N430" s="513"/>
      <c r="O430" s="513"/>
      <c r="P430" s="513"/>
      <c r="Q430" s="558"/>
      <c r="R430" s="558"/>
      <c r="S430" s="558"/>
      <c r="T430" s="558"/>
      <c r="U430" s="558"/>
      <c r="V430" s="558"/>
      <c r="W430" s="558"/>
      <c r="X430" s="559"/>
      <c r="Y430" s="366" t="s">
        <v>913</v>
      </c>
      <c r="Z430" s="366" t="s">
        <v>1360</v>
      </c>
      <c r="AA430" s="426"/>
      <c r="AB430" s="426"/>
      <c r="AC430" s="426"/>
      <c r="AD430" s="486"/>
    </row>
    <row r="431" customFormat="false" ht="16.2" hidden="true" customHeight="false" outlineLevel="0" collapsed="false">
      <c r="A431" s="483"/>
      <c r="B431" s="31"/>
      <c r="C431" s="31"/>
      <c r="D431" s="31"/>
      <c r="E431" s="31" t="s">
        <v>265</v>
      </c>
      <c r="F431" s="31" t="s">
        <v>473</v>
      </c>
      <c r="G431" s="478"/>
      <c r="H431" s="513" t="s">
        <v>488</v>
      </c>
      <c r="I431" s="513" t="s">
        <v>488</v>
      </c>
      <c r="J431" s="513" t="s">
        <v>488</v>
      </c>
      <c r="K431" s="513" t="s">
        <v>488</v>
      </c>
      <c r="L431" s="513"/>
      <c r="M431" s="513"/>
      <c r="N431" s="513"/>
      <c r="O431" s="513"/>
      <c r="P431" s="513"/>
      <c r="Q431" s="558"/>
      <c r="R431" s="558"/>
      <c r="S431" s="558"/>
      <c r="T431" s="558"/>
      <c r="U431" s="558"/>
      <c r="V431" s="558"/>
      <c r="W431" s="558"/>
      <c r="X431" s="559"/>
      <c r="Y431" s="366" t="s">
        <v>914</v>
      </c>
      <c r="Z431" s="366" t="s">
        <v>1360</v>
      </c>
      <c r="AA431" s="426"/>
      <c r="AB431" s="426"/>
      <c r="AC431" s="426"/>
      <c r="AD431" s="486"/>
    </row>
    <row r="432" customFormat="false" ht="16.2" hidden="true" customHeight="true" outlineLevel="0" collapsed="false">
      <c r="A432" s="483"/>
      <c r="B432" s="31" t="s">
        <v>148</v>
      </c>
      <c r="C432" s="31"/>
      <c r="D432" s="31"/>
      <c r="E432" s="31" t="s">
        <v>264</v>
      </c>
      <c r="F432" s="31" t="s">
        <v>473</v>
      </c>
      <c r="G432" s="478"/>
      <c r="H432" s="513" t="s">
        <v>488</v>
      </c>
      <c r="I432" s="513" t="s">
        <v>488</v>
      </c>
      <c r="J432" s="513" t="s">
        <v>488</v>
      </c>
      <c r="K432" s="513" t="s">
        <v>488</v>
      </c>
      <c r="L432" s="513"/>
      <c r="M432" s="513"/>
      <c r="N432" s="513"/>
      <c r="O432" s="513"/>
      <c r="P432" s="513"/>
      <c r="Q432" s="558"/>
      <c r="R432" s="558"/>
      <c r="S432" s="558"/>
      <c r="T432" s="558"/>
      <c r="U432" s="558"/>
      <c r="V432" s="558"/>
      <c r="W432" s="558"/>
      <c r="X432" s="559"/>
      <c r="Y432" s="366" t="s">
        <v>915</v>
      </c>
      <c r="Z432" s="366" t="s">
        <v>1360</v>
      </c>
      <c r="AA432" s="426"/>
      <c r="AB432" s="426"/>
      <c r="AC432" s="426"/>
      <c r="AD432" s="486"/>
    </row>
    <row r="433" customFormat="false" ht="16.2" hidden="true" customHeight="false" outlineLevel="0" collapsed="false">
      <c r="A433" s="483"/>
      <c r="B433" s="31"/>
      <c r="C433" s="31"/>
      <c r="D433" s="31"/>
      <c r="E433" s="31" t="s">
        <v>265</v>
      </c>
      <c r="F433" s="31" t="s">
        <v>473</v>
      </c>
      <c r="G433" s="478"/>
      <c r="H433" s="513" t="s">
        <v>488</v>
      </c>
      <c r="I433" s="513" t="s">
        <v>488</v>
      </c>
      <c r="J433" s="513" t="s">
        <v>488</v>
      </c>
      <c r="K433" s="513" t="s">
        <v>488</v>
      </c>
      <c r="L433" s="513"/>
      <c r="M433" s="513"/>
      <c r="N433" s="513"/>
      <c r="O433" s="513"/>
      <c r="P433" s="513"/>
      <c r="Q433" s="558"/>
      <c r="R433" s="558"/>
      <c r="S433" s="558"/>
      <c r="T433" s="558"/>
      <c r="U433" s="558"/>
      <c r="V433" s="558"/>
      <c r="W433" s="558"/>
      <c r="X433" s="559"/>
      <c r="Y433" s="366" t="s">
        <v>916</v>
      </c>
      <c r="Z433" s="366" t="s">
        <v>1360</v>
      </c>
      <c r="AA433" s="426"/>
      <c r="AB433" s="426"/>
      <c r="AC433" s="426"/>
      <c r="AD433" s="486"/>
    </row>
    <row r="434" customFormat="false" ht="16.2" hidden="true" customHeight="true" outlineLevel="0" collapsed="false">
      <c r="A434" s="483"/>
      <c r="B434" s="31" t="s">
        <v>149</v>
      </c>
      <c r="C434" s="31"/>
      <c r="D434" s="31"/>
      <c r="E434" s="31" t="s">
        <v>264</v>
      </c>
      <c r="F434" s="31" t="s">
        <v>473</v>
      </c>
      <c r="G434" s="478"/>
      <c r="H434" s="513" t="s">
        <v>488</v>
      </c>
      <c r="I434" s="513" t="s">
        <v>488</v>
      </c>
      <c r="J434" s="513" t="s">
        <v>488</v>
      </c>
      <c r="K434" s="513" t="s">
        <v>488</v>
      </c>
      <c r="L434" s="513"/>
      <c r="M434" s="513"/>
      <c r="N434" s="513"/>
      <c r="O434" s="513"/>
      <c r="P434" s="513"/>
      <c r="Q434" s="558"/>
      <c r="R434" s="558"/>
      <c r="S434" s="558"/>
      <c r="T434" s="558"/>
      <c r="U434" s="558"/>
      <c r="V434" s="558"/>
      <c r="W434" s="558"/>
      <c r="X434" s="559"/>
      <c r="Y434" s="366" t="s">
        <v>917</v>
      </c>
      <c r="Z434" s="366" t="s">
        <v>1360</v>
      </c>
      <c r="AA434" s="426"/>
      <c r="AB434" s="426"/>
      <c r="AC434" s="426"/>
      <c r="AD434" s="486"/>
    </row>
    <row r="435" customFormat="false" ht="16.2" hidden="true" customHeight="false" outlineLevel="0" collapsed="false">
      <c r="A435" s="483"/>
      <c r="B435" s="31"/>
      <c r="C435" s="31"/>
      <c r="D435" s="31"/>
      <c r="E435" s="31" t="s">
        <v>265</v>
      </c>
      <c r="F435" s="31" t="s">
        <v>473</v>
      </c>
      <c r="G435" s="478"/>
      <c r="H435" s="513" t="s">
        <v>488</v>
      </c>
      <c r="I435" s="513" t="s">
        <v>488</v>
      </c>
      <c r="J435" s="513" t="s">
        <v>488</v>
      </c>
      <c r="K435" s="513" t="s">
        <v>488</v>
      </c>
      <c r="L435" s="513"/>
      <c r="M435" s="513"/>
      <c r="N435" s="513"/>
      <c r="O435" s="513"/>
      <c r="P435" s="513"/>
      <c r="Q435" s="558"/>
      <c r="R435" s="558"/>
      <c r="S435" s="558"/>
      <c r="T435" s="558"/>
      <c r="U435" s="558"/>
      <c r="V435" s="558"/>
      <c r="W435" s="558"/>
      <c r="X435" s="559"/>
      <c r="Y435" s="366" t="s">
        <v>918</v>
      </c>
      <c r="Z435" s="366" t="s">
        <v>1360</v>
      </c>
      <c r="AA435" s="426"/>
      <c r="AB435" s="426"/>
      <c r="AC435" s="426"/>
      <c r="AD435" s="486"/>
    </row>
    <row r="436" customFormat="false" ht="16.2" hidden="true" customHeight="true" outlineLevel="0" collapsed="false">
      <c r="A436" s="483"/>
      <c r="B436" s="31" t="s">
        <v>150</v>
      </c>
      <c r="C436" s="31"/>
      <c r="D436" s="31"/>
      <c r="E436" s="31" t="s">
        <v>264</v>
      </c>
      <c r="F436" s="31" t="s">
        <v>473</v>
      </c>
      <c r="G436" s="478"/>
      <c r="H436" s="513" t="s">
        <v>488</v>
      </c>
      <c r="I436" s="513" t="s">
        <v>488</v>
      </c>
      <c r="J436" s="513" t="s">
        <v>488</v>
      </c>
      <c r="K436" s="513" t="s">
        <v>488</v>
      </c>
      <c r="L436" s="513"/>
      <c r="M436" s="513"/>
      <c r="N436" s="513"/>
      <c r="O436" s="513"/>
      <c r="P436" s="513"/>
      <c r="Q436" s="558"/>
      <c r="R436" s="558"/>
      <c r="S436" s="558"/>
      <c r="T436" s="558"/>
      <c r="U436" s="558"/>
      <c r="V436" s="558"/>
      <c r="W436" s="558"/>
      <c r="X436" s="559"/>
      <c r="Y436" s="366" t="s">
        <v>919</v>
      </c>
      <c r="Z436" s="366" t="s">
        <v>1360</v>
      </c>
      <c r="AA436" s="426"/>
      <c r="AB436" s="426"/>
      <c r="AC436" s="426"/>
      <c r="AD436" s="486"/>
    </row>
    <row r="437" customFormat="false" ht="16.2" hidden="true" customHeight="false" outlineLevel="0" collapsed="false">
      <c r="A437" s="483"/>
      <c r="B437" s="31"/>
      <c r="C437" s="31"/>
      <c r="D437" s="31"/>
      <c r="E437" s="31" t="s">
        <v>265</v>
      </c>
      <c r="F437" s="31" t="s">
        <v>473</v>
      </c>
      <c r="G437" s="478"/>
      <c r="H437" s="513" t="s">
        <v>488</v>
      </c>
      <c r="I437" s="513" t="s">
        <v>488</v>
      </c>
      <c r="J437" s="513" t="s">
        <v>488</v>
      </c>
      <c r="K437" s="513" t="s">
        <v>488</v>
      </c>
      <c r="L437" s="513"/>
      <c r="M437" s="513"/>
      <c r="N437" s="513"/>
      <c r="O437" s="513"/>
      <c r="P437" s="513"/>
      <c r="Q437" s="558"/>
      <c r="R437" s="558"/>
      <c r="S437" s="558"/>
      <c r="T437" s="558"/>
      <c r="U437" s="558"/>
      <c r="V437" s="558"/>
      <c r="W437" s="558"/>
      <c r="X437" s="559"/>
      <c r="Y437" s="366" t="s">
        <v>920</v>
      </c>
      <c r="Z437" s="366" t="s">
        <v>1360</v>
      </c>
      <c r="AA437" s="426"/>
      <c r="AB437" s="426"/>
      <c r="AC437" s="426"/>
      <c r="AD437" s="486"/>
    </row>
    <row r="438" customFormat="false" ht="16.2" hidden="true" customHeight="true" outlineLevel="0" collapsed="false">
      <c r="A438" s="483"/>
      <c r="B438" s="31" t="s">
        <v>151</v>
      </c>
      <c r="C438" s="31"/>
      <c r="D438" s="31"/>
      <c r="E438" s="31" t="s">
        <v>264</v>
      </c>
      <c r="F438" s="31" t="s">
        <v>473</v>
      </c>
      <c r="G438" s="478"/>
      <c r="H438" s="513" t="s">
        <v>488</v>
      </c>
      <c r="I438" s="513" t="s">
        <v>488</v>
      </c>
      <c r="J438" s="513" t="s">
        <v>488</v>
      </c>
      <c r="K438" s="513" t="s">
        <v>488</v>
      </c>
      <c r="L438" s="513"/>
      <c r="M438" s="513"/>
      <c r="N438" s="513"/>
      <c r="O438" s="513"/>
      <c r="P438" s="513"/>
      <c r="Q438" s="558"/>
      <c r="R438" s="558"/>
      <c r="S438" s="558"/>
      <c r="T438" s="558"/>
      <c r="U438" s="558"/>
      <c r="V438" s="558"/>
      <c r="W438" s="558"/>
      <c r="X438" s="560"/>
      <c r="Y438" s="366" t="s">
        <v>921</v>
      </c>
      <c r="Z438" s="366" t="s">
        <v>1360</v>
      </c>
      <c r="AA438" s="426"/>
      <c r="AB438" s="426"/>
      <c r="AC438" s="426"/>
      <c r="AD438" s="486"/>
    </row>
    <row r="439" customFormat="false" ht="16.2" hidden="true" customHeight="false" outlineLevel="0" collapsed="false">
      <c r="A439" s="483"/>
      <c r="B439" s="31"/>
      <c r="C439" s="31"/>
      <c r="D439" s="31"/>
      <c r="E439" s="31" t="s">
        <v>265</v>
      </c>
      <c r="F439" s="31" t="s">
        <v>473</v>
      </c>
      <c r="G439" s="478"/>
      <c r="H439" s="513" t="s">
        <v>488</v>
      </c>
      <c r="I439" s="513" t="s">
        <v>488</v>
      </c>
      <c r="J439" s="513" t="s">
        <v>488</v>
      </c>
      <c r="K439" s="513" t="s">
        <v>488</v>
      </c>
      <c r="L439" s="513"/>
      <c r="M439" s="513"/>
      <c r="N439" s="513"/>
      <c r="O439" s="513"/>
      <c r="P439" s="513"/>
      <c r="Q439" s="558"/>
      <c r="R439" s="558"/>
      <c r="S439" s="558"/>
      <c r="T439" s="558"/>
      <c r="U439" s="558"/>
      <c r="V439" s="558"/>
      <c r="W439" s="558"/>
      <c r="X439" s="560"/>
      <c r="Y439" s="366" t="s">
        <v>922</v>
      </c>
      <c r="Z439" s="366" t="s">
        <v>1360</v>
      </c>
      <c r="AA439" s="426"/>
      <c r="AB439" s="426"/>
      <c r="AC439" s="426"/>
      <c r="AD439" s="486"/>
    </row>
    <row r="440" customFormat="false" ht="16.2" hidden="true" customHeight="true" outlineLevel="0" collapsed="false">
      <c r="A440" s="483" t="s">
        <v>25</v>
      </c>
      <c r="B440" s="31" t="s">
        <v>152</v>
      </c>
      <c r="C440" s="31"/>
      <c r="D440" s="31"/>
      <c r="E440" s="31" t="s">
        <v>264</v>
      </c>
      <c r="F440" s="31" t="s">
        <v>473</v>
      </c>
      <c r="G440" s="478"/>
      <c r="H440" s="513" t="s">
        <v>488</v>
      </c>
      <c r="I440" s="513" t="s">
        <v>488</v>
      </c>
      <c r="J440" s="513" t="s">
        <v>488</v>
      </c>
      <c r="K440" s="513" t="s">
        <v>488</v>
      </c>
      <c r="L440" s="513"/>
      <c r="M440" s="513"/>
      <c r="N440" s="513"/>
      <c r="O440" s="513"/>
      <c r="P440" s="513"/>
      <c r="Q440" s="555"/>
      <c r="R440" s="555"/>
      <c r="S440" s="555"/>
      <c r="T440" s="555"/>
      <c r="U440" s="555"/>
      <c r="V440" s="555"/>
      <c r="W440" s="555"/>
      <c r="X440" s="556"/>
      <c r="Y440" s="366" t="s">
        <v>923</v>
      </c>
      <c r="Z440" s="366" t="s">
        <v>1360</v>
      </c>
      <c r="AA440" s="426" t="s">
        <v>1410</v>
      </c>
      <c r="AB440" s="426" t="s">
        <v>1450</v>
      </c>
      <c r="AC440" s="552" t="s">
        <v>1452</v>
      </c>
      <c r="AD440" s="557"/>
    </row>
    <row r="441" customFormat="false" ht="16.2" hidden="true" customHeight="false" outlineLevel="0" collapsed="false">
      <c r="A441" s="483"/>
      <c r="B441" s="31"/>
      <c r="C441" s="31"/>
      <c r="D441" s="31"/>
      <c r="E441" s="31" t="s">
        <v>265</v>
      </c>
      <c r="F441" s="31" t="s">
        <v>473</v>
      </c>
      <c r="G441" s="478"/>
      <c r="H441" s="513" t="s">
        <v>488</v>
      </c>
      <c r="I441" s="513" t="s">
        <v>488</v>
      </c>
      <c r="J441" s="513" t="s">
        <v>488</v>
      </c>
      <c r="K441" s="513" t="s">
        <v>488</v>
      </c>
      <c r="L441" s="513"/>
      <c r="M441" s="513"/>
      <c r="N441" s="513"/>
      <c r="O441" s="513"/>
      <c r="P441" s="513"/>
      <c r="Q441" s="555"/>
      <c r="R441" s="555"/>
      <c r="S441" s="555"/>
      <c r="T441" s="555"/>
      <c r="U441" s="555"/>
      <c r="V441" s="555"/>
      <c r="W441" s="555"/>
      <c r="X441" s="556"/>
      <c r="Y441" s="366" t="s">
        <v>924</v>
      </c>
      <c r="Z441" s="366" t="s">
        <v>1360</v>
      </c>
      <c r="AA441" s="426"/>
      <c r="AB441" s="426"/>
      <c r="AC441" s="426"/>
      <c r="AD441" s="557"/>
    </row>
    <row r="442" customFormat="false" ht="16.2" hidden="true" customHeight="true" outlineLevel="0" collapsed="false">
      <c r="A442" s="483"/>
      <c r="B442" s="31" t="s">
        <v>153</v>
      </c>
      <c r="C442" s="31"/>
      <c r="D442" s="31"/>
      <c r="E442" s="31" t="s">
        <v>264</v>
      </c>
      <c r="F442" s="31" t="s">
        <v>473</v>
      </c>
      <c r="G442" s="478"/>
      <c r="H442" s="513" t="s">
        <v>488</v>
      </c>
      <c r="I442" s="513" t="s">
        <v>488</v>
      </c>
      <c r="J442" s="513" t="s">
        <v>488</v>
      </c>
      <c r="K442" s="513" t="s">
        <v>488</v>
      </c>
      <c r="L442" s="513"/>
      <c r="M442" s="513"/>
      <c r="N442" s="513"/>
      <c r="O442" s="513"/>
      <c r="P442" s="513"/>
      <c r="Q442" s="558"/>
      <c r="R442" s="558"/>
      <c r="S442" s="558"/>
      <c r="T442" s="558"/>
      <c r="U442" s="558"/>
      <c r="V442" s="558"/>
      <c r="W442" s="558"/>
      <c r="X442" s="559"/>
      <c r="Y442" s="366" t="s">
        <v>925</v>
      </c>
      <c r="Z442" s="366" t="s">
        <v>1360</v>
      </c>
      <c r="AA442" s="426"/>
      <c r="AB442" s="426"/>
      <c r="AC442" s="426"/>
      <c r="AD442" s="557"/>
    </row>
    <row r="443" customFormat="false" ht="16.2" hidden="true" customHeight="false" outlineLevel="0" collapsed="false">
      <c r="A443" s="483"/>
      <c r="B443" s="31"/>
      <c r="C443" s="31"/>
      <c r="D443" s="31"/>
      <c r="E443" s="31" t="s">
        <v>265</v>
      </c>
      <c r="F443" s="31" t="s">
        <v>473</v>
      </c>
      <c r="G443" s="478"/>
      <c r="H443" s="513" t="s">
        <v>488</v>
      </c>
      <c r="I443" s="513" t="s">
        <v>488</v>
      </c>
      <c r="J443" s="513" t="s">
        <v>488</v>
      </c>
      <c r="K443" s="513" t="s">
        <v>488</v>
      </c>
      <c r="L443" s="513"/>
      <c r="M443" s="513"/>
      <c r="N443" s="513"/>
      <c r="O443" s="513"/>
      <c r="P443" s="513"/>
      <c r="Q443" s="558"/>
      <c r="R443" s="558"/>
      <c r="S443" s="558"/>
      <c r="T443" s="558"/>
      <c r="U443" s="558"/>
      <c r="V443" s="558"/>
      <c r="W443" s="558"/>
      <c r="X443" s="559"/>
      <c r="Y443" s="366" t="s">
        <v>926</v>
      </c>
      <c r="Z443" s="366" t="s">
        <v>1360</v>
      </c>
      <c r="AA443" s="426"/>
      <c r="AB443" s="426"/>
      <c r="AC443" s="426"/>
      <c r="AD443" s="557"/>
    </row>
    <row r="444" customFormat="false" ht="16.2" hidden="true" customHeight="true" outlineLevel="0" collapsed="false">
      <c r="A444" s="483"/>
      <c r="B444" s="31" t="s">
        <v>154</v>
      </c>
      <c r="C444" s="31"/>
      <c r="D444" s="31"/>
      <c r="E444" s="31" t="s">
        <v>264</v>
      </c>
      <c r="F444" s="31" t="s">
        <v>473</v>
      </c>
      <c r="G444" s="478"/>
      <c r="H444" s="513" t="s">
        <v>488</v>
      </c>
      <c r="I444" s="513" t="s">
        <v>488</v>
      </c>
      <c r="J444" s="513" t="s">
        <v>488</v>
      </c>
      <c r="K444" s="513" t="s">
        <v>488</v>
      </c>
      <c r="L444" s="513"/>
      <c r="M444" s="513"/>
      <c r="N444" s="513"/>
      <c r="O444" s="513"/>
      <c r="P444" s="513"/>
      <c r="Q444" s="558"/>
      <c r="R444" s="558"/>
      <c r="S444" s="558"/>
      <c r="T444" s="558"/>
      <c r="U444" s="558"/>
      <c r="V444" s="558"/>
      <c r="W444" s="558"/>
      <c r="X444" s="559"/>
      <c r="Y444" s="366" t="s">
        <v>927</v>
      </c>
      <c r="Z444" s="366" t="s">
        <v>1360</v>
      </c>
      <c r="AA444" s="426"/>
      <c r="AB444" s="426"/>
      <c r="AC444" s="426"/>
      <c r="AD444" s="557"/>
    </row>
    <row r="445" customFormat="false" ht="16.2" hidden="true" customHeight="false" outlineLevel="0" collapsed="false">
      <c r="A445" s="483"/>
      <c r="B445" s="31"/>
      <c r="C445" s="31"/>
      <c r="D445" s="31"/>
      <c r="E445" s="31" t="s">
        <v>265</v>
      </c>
      <c r="F445" s="31" t="s">
        <v>473</v>
      </c>
      <c r="G445" s="478"/>
      <c r="H445" s="513" t="s">
        <v>488</v>
      </c>
      <c r="I445" s="513" t="s">
        <v>488</v>
      </c>
      <c r="J445" s="513" t="s">
        <v>488</v>
      </c>
      <c r="K445" s="513" t="s">
        <v>488</v>
      </c>
      <c r="L445" s="513"/>
      <c r="M445" s="513"/>
      <c r="N445" s="513"/>
      <c r="O445" s="513"/>
      <c r="P445" s="513"/>
      <c r="Q445" s="558"/>
      <c r="R445" s="558"/>
      <c r="S445" s="558"/>
      <c r="T445" s="558"/>
      <c r="U445" s="558"/>
      <c r="V445" s="558"/>
      <c r="W445" s="558"/>
      <c r="X445" s="559"/>
      <c r="Y445" s="366" t="s">
        <v>928</v>
      </c>
      <c r="Z445" s="366" t="s">
        <v>1360</v>
      </c>
      <c r="AA445" s="426"/>
      <c r="AB445" s="426"/>
      <c r="AC445" s="426"/>
      <c r="AD445" s="557"/>
    </row>
    <row r="446" customFormat="false" ht="16.2" hidden="true" customHeight="true" outlineLevel="0" collapsed="false">
      <c r="A446" s="483"/>
      <c r="B446" s="31" t="s">
        <v>155</v>
      </c>
      <c r="C446" s="31"/>
      <c r="D446" s="31"/>
      <c r="E446" s="31" t="s">
        <v>264</v>
      </c>
      <c r="F446" s="31" t="s">
        <v>473</v>
      </c>
      <c r="G446" s="478"/>
      <c r="H446" s="513" t="s">
        <v>488</v>
      </c>
      <c r="I446" s="513" t="s">
        <v>488</v>
      </c>
      <c r="J446" s="513" t="s">
        <v>488</v>
      </c>
      <c r="K446" s="513" t="s">
        <v>488</v>
      </c>
      <c r="L446" s="513"/>
      <c r="M446" s="513"/>
      <c r="N446" s="513"/>
      <c r="O446" s="513"/>
      <c r="P446" s="513"/>
      <c r="Q446" s="558"/>
      <c r="R446" s="558"/>
      <c r="S446" s="558"/>
      <c r="T446" s="558"/>
      <c r="U446" s="558"/>
      <c r="V446" s="558"/>
      <c r="W446" s="558"/>
      <c r="X446" s="559"/>
      <c r="Y446" s="366" t="s">
        <v>929</v>
      </c>
      <c r="Z446" s="366" t="s">
        <v>1360</v>
      </c>
      <c r="AA446" s="426"/>
      <c r="AB446" s="426"/>
      <c r="AC446" s="426"/>
      <c r="AD446" s="557"/>
    </row>
    <row r="447" customFormat="false" ht="16.2" hidden="true" customHeight="false" outlineLevel="0" collapsed="false">
      <c r="A447" s="483"/>
      <c r="B447" s="31"/>
      <c r="C447" s="31"/>
      <c r="D447" s="31"/>
      <c r="E447" s="31" t="s">
        <v>265</v>
      </c>
      <c r="F447" s="31" t="s">
        <v>473</v>
      </c>
      <c r="G447" s="478"/>
      <c r="H447" s="513" t="s">
        <v>488</v>
      </c>
      <c r="I447" s="513" t="s">
        <v>488</v>
      </c>
      <c r="J447" s="513" t="s">
        <v>488</v>
      </c>
      <c r="K447" s="513" t="s">
        <v>488</v>
      </c>
      <c r="L447" s="513"/>
      <c r="M447" s="513"/>
      <c r="N447" s="513"/>
      <c r="O447" s="513"/>
      <c r="P447" s="513"/>
      <c r="Q447" s="558"/>
      <c r="R447" s="558"/>
      <c r="S447" s="558"/>
      <c r="T447" s="558"/>
      <c r="U447" s="558"/>
      <c r="V447" s="558"/>
      <c r="W447" s="558"/>
      <c r="X447" s="559"/>
      <c r="Y447" s="366" t="s">
        <v>930</v>
      </c>
      <c r="Z447" s="366" t="s">
        <v>1360</v>
      </c>
      <c r="AA447" s="426"/>
      <c r="AB447" s="426"/>
      <c r="AC447" s="426"/>
      <c r="AD447" s="557"/>
    </row>
    <row r="448" customFormat="false" ht="16.2" hidden="true" customHeight="true" outlineLevel="0" collapsed="false">
      <c r="A448" s="483"/>
      <c r="B448" s="31" t="s">
        <v>439</v>
      </c>
      <c r="C448" s="31"/>
      <c r="D448" s="31"/>
      <c r="E448" s="31" t="s">
        <v>264</v>
      </c>
      <c r="F448" s="31" t="s">
        <v>473</v>
      </c>
      <c r="G448" s="478"/>
      <c r="H448" s="513" t="s">
        <v>488</v>
      </c>
      <c r="I448" s="513" t="s">
        <v>488</v>
      </c>
      <c r="J448" s="513" t="s">
        <v>488</v>
      </c>
      <c r="K448" s="513" t="s">
        <v>488</v>
      </c>
      <c r="L448" s="513"/>
      <c r="M448" s="513"/>
      <c r="N448" s="513"/>
      <c r="O448" s="513"/>
      <c r="P448" s="513"/>
      <c r="Q448" s="558"/>
      <c r="R448" s="558"/>
      <c r="S448" s="558"/>
      <c r="T448" s="558"/>
      <c r="U448" s="558"/>
      <c r="V448" s="558"/>
      <c r="W448" s="558"/>
      <c r="X448" s="559"/>
      <c r="Y448" s="366" t="s">
        <v>931</v>
      </c>
      <c r="Z448" s="366" t="s">
        <v>1360</v>
      </c>
      <c r="AA448" s="426"/>
      <c r="AB448" s="426"/>
      <c r="AC448" s="426"/>
      <c r="AD448" s="557"/>
    </row>
    <row r="449" customFormat="false" ht="16.2" hidden="true" customHeight="false" outlineLevel="0" collapsed="false">
      <c r="A449" s="483"/>
      <c r="B449" s="31"/>
      <c r="C449" s="31"/>
      <c r="D449" s="31"/>
      <c r="E449" s="31" t="s">
        <v>265</v>
      </c>
      <c r="F449" s="31" t="s">
        <v>473</v>
      </c>
      <c r="G449" s="478"/>
      <c r="H449" s="513" t="s">
        <v>488</v>
      </c>
      <c r="I449" s="513" t="s">
        <v>488</v>
      </c>
      <c r="J449" s="513" t="s">
        <v>488</v>
      </c>
      <c r="K449" s="513" t="s">
        <v>488</v>
      </c>
      <c r="L449" s="513"/>
      <c r="M449" s="513"/>
      <c r="N449" s="513"/>
      <c r="O449" s="513"/>
      <c r="P449" s="513"/>
      <c r="Q449" s="558"/>
      <c r="R449" s="558"/>
      <c r="S449" s="558"/>
      <c r="T449" s="558"/>
      <c r="U449" s="558"/>
      <c r="V449" s="558"/>
      <c r="W449" s="558"/>
      <c r="X449" s="559"/>
      <c r="Y449" s="366" t="s">
        <v>932</v>
      </c>
      <c r="Z449" s="366" t="s">
        <v>1360</v>
      </c>
      <c r="AA449" s="426"/>
      <c r="AB449" s="426"/>
      <c r="AC449" s="426"/>
      <c r="AD449" s="557"/>
    </row>
    <row r="450" customFormat="false" ht="16.2" hidden="true" customHeight="true" outlineLevel="0" collapsed="false">
      <c r="A450" s="483"/>
      <c r="B450" s="31" t="s">
        <v>1453</v>
      </c>
      <c r="C450" s="31"/>
      <c r="D450" s="31"/>
      <c r="E450" s="31" t="s">
        <v>264</v>
      </c>
      <c r="F450" s="31" t="s">
        <v>473</v>
      </c>
      <c r="G450" s="478"/>
      <c r="H450" s="513" t="s">
        <v>488</v>
      </c>
      <c r="I450" s="513" t="s">
        <v>488</v>
      </c>
      <c r="J450" s="513" t="s">
        <v>488</v>
      </c>
      <c r="K450" s="513" t="s">
        <v>488</v>
      </c>
      <c r="L450" s="513"/>
      <c r="M450" s="513"/>
      <c r="N450" s="513"/>
      <c r="O450" s="513"/>
      <c r="P450" s="513"/>
      <c r="Q450" s="558"/>
      <c r="R450" s="558"/>
      <c r="S450" s="558"/>
      <c r="T450" s="558"/>
      <c r="U450" s="558"/>
      <c r="V450" s="558"/>
      <c r="W450" s="558"/>
      <c r="X450" s="559"/>
      <c r="Y450" s="366" t="s">
        <v>933</v>
      </c>
      <c r="Z450" s="366" t="s">
        <v>1360</v>
      </c>
      <c r="AA450" s="426"/>
      <c r="AB450" s="426"/>
      <c r="AC450" s="426"/>
      <c r="AD450" s="557"/>
    </row>
    <row r="451" customFormat="false" ht="16.2" hidden="true" customHeight="false" outlineLevel="0" collapsed="false">
      <c r="A451" s="483"/>
      <c r="B451" s="31"/>
      <c r="C451" s="31"/>
      <c r="D451" s="31"/>
      <c r="E451" s="31" t="s">
        <v>265</v>
      </c>
      <c r="F451" s="31" t="s">
        <v>473</v>
      </c>
      <c r="G451" s="478"/>
      <c r="H451" s="513" t="s">
        <v>488</v>
      </c>
      <c r="I451" s="513" t="s">
        <v>488</v>
      </c>
      <c r="J451" s="513" t="s">
        <v>488</v>
      </c>
      <c r="K451" s="513" t="s">
        <v>488</v>
      </c>
      <c r="L451" s="513"/>
      <c r="M451" s="513"/>
      <c r="N451" s="513"/>
      <c r="O451" s="513"/>
      <c r="P451" s="513"/>
      <c r="Q451" s="558"/>
      <c r="R451" s="558"/>
      <c r="S451" s="558"/>
      <c r="T451" s="558"/>
      <c r="U451" s="558"/>
      <c r="V451" s="558"/>
      <c r="W451" s="558"/>
      <c r="X451" s="559"/>
      <c r="Y451" s="366" t="s">
        <v>934</v>
      </c>
      <c r="Z451" s="366" t="s">
        <v>1360</v>
      </c>
      <c r="AA451" s="426"/>
      <c r="AB451" s="426"/>
      <c r="AC451" s="426"/>
      <c r="AD451" s="557"/>
    </row>
    <row r="452" customFormat="false" ht="21.6" hidden="true" customHeight="true" outlineLevel="0" collapsed="false">
      <c r="A452" s="483"/>
      <c r="B452" s="31" t="s">
        <v>158</v>
      </c>
      <c r="C452" s="31"/>
      <c r="D452" s="31"/>
      <c r="E452" s="31" t="s">
        <v>264</v>
      </c>
      <c r="F452" s="31" t="s">
        <v>473</v>
      </c>
      <c r="G452" s="478"/>
      <c r="H452" s="513" t="s">
        <v>488</v>
      </c>
      <c r="I452" s="513" t="s">
        <v>488</v>
      </c>
      <c r="J452" s="513" t="s">
        <v>488</v>
      </c>
      <c r="K452" s="513" t="s">
        <v>488</v>
      </c>
      <c r="L452" s="513"/>
      <c r="M452" s="513"/>
      <c r="N452" s="513"/>
      <c r="O452" s="513"/>
      <c r="P452" s="513"/>
      <c r="Q452" s="558"/>
      <c r="R452" s="558"/>
      <c r="S452" s="558"/>
      <c r="T452" s="558"/>
      <c r="U452" s="558"/>
      <c r="V452" s="558"/>
      <c r="W452" s="558"/>
      <c r="X452" s="559"/>
      <c r="Y452" s="366" t="s">
        <v>935</v>
      </c>
      <c r="Z452" s="366" t="s">
        <v>1360</v>
      </c>
      <c r="AA452" s="426"/>
      <c r="AB452" s="426"/>
      <c r="AC452" s="426"/>
      <c r="AD452" s="557"/>
    </row>
    <row r="453" customFormat="false" ht="21.6" hidden="true" customHeight="false" outlineLevel="0" collapsed="false">
      <c r="A453" s="483"/>
      <c r="B453" s="31"/>
      <c r="C453" s="31"/>
      <c r="D453" s="31"/>
      <c r="E453" s="31" t="s">
        <v>265</v>
      </c>
      <c r="F453" s="31" t="s">
        <v>473</v>
      </c>
      <c r="G453" s="478"/>
      <c r="H453" s="513" t="s">
        <v>488</v>
      </c>
      <c r="I453" s="513" t="s">
        <v>488</v>
      </c>
      <c r="J453" s="513" t="s">
        <v>488</v>
      </c>
      <c r="K453" s="513" t="s">
        <v>488</v>
      </c>
      <c r="L453" s="513"/>
      <c r="M453" s="513"/>
      <c r="N453" s="513"/>
      <c r="O453" s="513"/>
      <c r="P453" s="513"/>
      <c r="Q453" s="558"/>
      <c r="R453" s="558"/>
      <c r="S453" s="558"/>
      <c r="T453" s="558"/>
      <c r="U453" s="558"/>
      <c r="V453" s="558"/>
      <c r="W453" s="558"/>
      <c r="X453" s="559"/>
      <c r="Y453" s="366" t="s">
        <v>936</v>
      </c>
      <c r="Z453" s="366" t="s">
        <v>1360</v>
      </c>
      <c r="AA453" s="426"/>
      <c r="AB453" s="426"/>
      <c r="AC453" s="426"/>
      <c r="AD453" s="557"/>
    </row>
    <row r="454" customFormat="false" ht="16.2" hidden="true" customHeight="true" outlineLevel="0" collapsed="false">
      <c r="A454" s="483" t="s">
        <v>26</v>
      </c>
      <c r="B454" s="31" t="s">
        <v>159</v>
      </c>
      <c r="C454" s="31" t="s">
        <v>143</v>
      </c>
      <c r="D454" s="31" t="s">
        <v>264</v>
      </c>
      <c r="E454" s="31"/>
      <c r="F454" s="31" t="s">
        <v>473</v>
      </c>
      <c r="G454" s="478"/>
      <c r="H454" s="513" t="s">
        <v>488</v>
      </c>
      <c r="I454" s="513" t="s">
        <v>488</v>
      </c>
      <c r="J454" s="513" t="s">
        <v>488</v>
      </c>
      <c r="K454" s="513" t="s">
        <v>488</v>
      </c>
      <c r="L454" s="513"/>
      <c r="M454" s="513"/>
      <c r="N454" s="513"/>
      <c r="O454" s="513"/>
      <c r="P454" s="513"/>
      <c r="Q454" s="492"/>
      <c r="R454" s="492"/>
      <c r="S454" s="492"/>
      <c r="T454" s="492"/>
      <c r="U454" s="492"/>
      <c r="V454" s="492"/>
      <c r="W454" s="492"/>
      <c r="X454" s="492"/>
      <c r="Y454" s="366" t="s">
        <v>937</v>
      </c>
      <c r="Z454" s="366" t="s">
        <v>1360</v>
      </c>
      <c r="AA454" s="426" t="s">
        <v>1410</v>
      </c>
      <c r="AB454" s="426" t="s">
        <v>1450</v>
      </c>
      <c r="AC454" s="552" t="s">
        <v>1452</v>
      </c>
      <c r="AD454" s="561"/>
    </row>
    <row r="455" customFormat="false" ht="16.2" hidden="true" customHeight="true" outlineLevel="0" collapsed="false">
      <c r="A455" s="483"/>
      <c r="B455" s="31"/>
      <c r="C455" s="31"/>
      <c r="D455" s="31" t="s">
        <v>265</v>
      </c>
      <c r="E455" s="31"/>
      <c r="F455" s="31" t="s">
        <v>473</v>
      </c>
      <c r="G455" s="478"/>
      <c r="H455" s="513" t="s">
        <v>488</v>
      </c>
      <c r="I455" s="513" t="s">
        <v>488</v>
      </c>
      <c r="J455" s="513" t="s">
        <v>488</v>
      </c>
      <c r="K455" s="513" t="s">
        <v>488</v>
      </c>
      <c r="L455" s="513"/>
      <c r="M455" s="513"/>
      <c r="N455" s="513"/>
      <c r="O455" s="513"/>
      <c r="P455" s="513"/>
      <c r="Q455" s="492"/>
      <c r="R455" s="492"/>
      <c r="S455" s="492"/>
      <c r="T455" s="492"/>
      <c r="U455" s="492"/>
      <c r="V455" s="492"/>
      <c r="W455" s="492"/>
      <c r="X455" s="492"/>
      <c r="Y455" s="366" t="s">
        <v>938</v>
      </c>
      <c r="Z455" s="366" t="s">
        <v>1360</v>
      </c>
      <c r="AA455" s="426"/>
      <c r="AB455" s="426"/>
      <c r="AC455" s="426"/>
      <c r="AD455" s="561"/>
    </row>
    <row r="456" customFormat="false" ht="16.2" hidden="true" customHeight="true" outlineLevel="0" collapsed="false">
      <c r="A456" s="483"/>
      <c r="B456" s="31"/>
      <c r="C456" s="31" t="s">
        <v>327</v>
      </c>
      <c r="D456" s="31" t="s">
        <v>264</v>
      </c>
      <c r="E456" s="31"/>
      <c r="F456" s="31" t="s">
        <v>473</v>
      </c>
      <c r="G456" s="478"/>
      <c r="H456" s="513" t="s">
        <v>488</v>
      </c>
      <c r="I456" s="513" t="s">
        <v>488</v>
      </c>
      <c r="J456" s="513" t="s">
        <v>488</v>
      </c>
      <c r="K456" s="513" t="s">
        <v>488</v>
      </c>
      <c r="L456" s="513"/>
      <c r="M456" s="513"/>
      <c r="N456" s="513"/>
      <c r="O456" s="513"/>
      <c r="P456" s="513"/>
      <c r="Q456" s="492"/>
      <c r="R456" s="492"/>
      <c r="S456" s="492"/>
      <c r="T456" s="492"/>
      <c r="U456" s="492"/>
      <c r="V456" s="492"/>
      <c r="W456" s="492"/>
      <c r="X456" s="492"/>
      <c r="Y456" s="366" t="s">
        <v>939</v>
      </c>
      <c r="Z456" s="366" t="s">
        <v>1360</v>
      </c>
      <c r="AA456" s="426"/>
      <c r="AB456" s="426"/>
      <c r="AC456" s="426"/>
      <c r="AD456" s="561"/>
    </row>
    <row r="457" customFormat="false" ht="16.2" hidden="true" customHeight="true" outlineLevel="0" collapsed="false">
      <c r="A457" s="483"/>
      <c r="B457" s="31"/>
      <c r="C457" s="31"/>
      <c r="D457" s="31" t="s">
        <v>265</v>
      </c>
      <c r="E457" s="31"/>
      <c r="F457" s="31" t="s">
        <v>473</v>
      </c>
      <c r="G457" s="478"/>
      <c r="H457" s="513" t="s">
        <v>488</v>
      </c>
      <c r="I457" s="513" t="s">
        <v>488</v>
      </c>
      <c r="J457" s="513" t="s">
        <v>488</v>
      </c>
      <c r="K457" s="513" t="s">
        <v>488</v>
      </c>
      <c r="L457" s="513"/>
      <c r="M457" s="513"/>
      <c r="N457" s="513"/>
      <c r="O457" s="513"/>
      <c r="P457" s="513"/>
      <c r="Q457" s="492"/>
      <c r="R457" s="492"/>
      <c r="S457" s="492"/>
      <c r="T457" s="492"/>
      <c r="U457" s="492"/>
      <c r="V457" s="492"/>
      <c r="W457" s="492"/>
      <c r="X457" s="492"/>
      <c r="Y457" s="366" t="s">
        <v>940</v>
      </c>
      <c r="Z457" s="366" t="s">
        <v>1360</v>
      </c>
      <c r="AA457" s="426"/>
      <c r="AB457" s="426"/>
      <c r="AC457" s="426"/>
      <c r="AD457" s="561"/>
    </row>
    <row r="458" customFormat="false" ht="16.2" hidden="true" customHeight="true" outlineLevel="0" collapsed="false">
      <c r="A458" s="483"/>
      <c r="B458" s="31"/>
      <c r="C458" s="31" t="s">
        <v>328</v>
      </c>
      <c r="D458" s="31" t="s">
        <v>264</v>
      </c>
      <c r="E458" s="31"/>
      <c r="F458" s="31" t="s">
        <v>473</v>
      </c>
      <c r="G458" s="478"/>
      <c r="H458" s="513" t="s">
        <v>488</v>
      </c>
      <c r="I458" s="513" t="s">
        <v>488</v>
      </c>
      <c r="J458" s="513" t="s">
        <v>488</v>
      </c>
      <c r="K458" s="513" t="s">
        <v>488</v>
      </c>
      <c r="L458" s="513"/>
      <c r="M458" s="513"/>
      <c r="N458" s="513"/>
      <c r="O458" s="513"/>
      <c r="P458" s="513"/>
      <c r="Q458" s="492"/>
      <c r="R458" s="492"/>
      <c r="S458" s="492"/>
      <c r="T458" s="492"/>
      <c r="U458" s="492"/>
      <c r="V458" s="492"/>
      <c r="W458" s="492"/>
      <c r="X458" s="492"/>
      <c r="Y458" s="366" t="s">
        <v>941</v>
      </c>
      <c r="Z458" s="366" t="s">
        <v>1360</v>
      </c>
      <c r="AA458" s="426"/>
      <c r="AB458" s="426"/>
      <c r="AC458" s="426"/>
      <c r="AD458" s="561"/>
    </row>
    <row r="459" customFormat="false" ht="16.2" hidden="true" customHeight="true" outlineLevel="0" collapsed="false">
      <c r="A459" s="483"/>
      <c r="B459" s="31"/>
      <c r="C459" s="31"/>
      <c r="D459" s="31" t="s">
        <v>265</v>
      </c>
      <c r="E459" s="31"/>
      <c r="F459" s="31" t="s">
        <v>473</v>
      </c>
      <c r="G459" s="478"/>
      <c r="H459" s="513" t="s">
        <v>488</v>
      </c>
      <c r="I459" s="513" t="s">
        <v>488</v>
      </c>
      <c r="J459" s="513" t="s">
        <v>488</v>
      </c>
      <c r="K459" s="513" t="s">
        <v>488</v>
      </c>
      <c r="L459" s="513"/>
      <c r="M459" s="513"/>
      <c r="N459" s="513"/>
      <c r="O459" s="513"/>
      <c r="P459" s="513"/>
      <c r="Q459" s="492"/>
      <c r="R459" s="492"/>
      <c r="S459" s="492"/>
      <c r="T459" s="492"/>
      <c r="U459" s="492"/>
      <c r="V459" s="492"/>
      <c r="W459" s="492"/>
      <c r="X459" s="492"/>
      <c r="Y459" s="366" t="s">
        <v>942</v>
      </c>
      <c r="Z459" s="366" t="s">
        <v>1360</v>
      </c>
      <c r="AA459" s="426"/>
      <c r="AB459" s="426"/>
      <c r="AC459" s="426"/>
      <c r="AD459" s="561"/>
    </row>
    <row r="460" customFormat="false" ht="16.2" hidden="true" customHeight="true" outlineLevel="0" collapsed="false">
      <c r="A460" s="483"/>
      <c r="B460" s="31" t="s">
        <v>160</v>
      </c>
      <c r="C460" s="31"/>
      <c r="D460" s="31" t="s">
        <v>264</v>
      </c>
      <c r="E460" s="31"/>
      <c r="F460" s="31" t="s">
        <v>473</v>
      </c>
      <c r="G460" s="478"/>
      <c r="H460" s="513" t="s">
        <v>488</v>
      </c>
      <c r="I460" s="513" t="s">
        <v>488</v>
      </c>
      <c r="J460" s="513" t="s">
        <v>488</v>
      </c>
      <c r="K460" s="513" t="s">
        <v>488</v>
      </c>
      <c r="L460" s="513"/>
      <c r="M460" s="513"/>
      <c r="N460" s="513"/>
      <c r="O460" s="513"/>
      <c r="P460" s="513"/>
      <c r="Q460" s="492"/>
      <c r="R460" s="492"/>
      <c r="S460" s="492"/>
      <c r="T460" s="492"/>
      <c r="U460" s="492"/>
      <c r="V460" s="492"/>
      <c r="W460" s="492"/>
      <c r="X460" s="492"/>
      <c r="Y460" s="366" t="s">
        <v>943</v>
      </c>
      <c r="Z460" s="366" t="s">
        <v>1360</v>
      </c>
      <c r="AA460" s="426"/>
      <c r="AB460" s="426"/>
      <c r="AC460" s="426"/>
      <c r="AD460" s="561"/>
    </row>
    <row r="461" customFormat="false" ht="16.2" hidden="true" customHeight="true" outlineLevel="0" collapsed="false">
      <c r="A461" s="483"/>
      <c r="B461" s="31"/>
      <c r="C461" s="31"/>
      <c r="D461" s="31" t="s">
        <v>265</v>
      </c>
      <c r="E461" s="31"/>
      <c r="F461" s="31" t="s">
        <v>473</v>
      </c>
      <c r="G461" s="478"/>
      <c r="H461" s="513" t="s">
        <v>488</v>
      </c>
      <c r="I461" s="513" t="s">
        <v>488</v>
      </c>
      <c r="J461" s="513" t="s">
        <v>488</v>
      </c>
      <c r="K461" s="513" t="s">
        <v>488</v>
      </c>
      <c r="L461" s="513"/>
      <c r="M461" s="513"/>
      <c r="N461" s="513"/>
      <c r="O461" s="513"/>
      <c r="P461" s="513"/>
      <c r="Q461" s="492"/>
      <c r="R461" s="492"/>
      <c r="S461" s="492"/>
      <c r="T461" s="492"/>
      <c r="U461" s="492"/>
      <c r="V461" s="492"/>
      <c r="W461" s="492"/>
      <c r="X461" s="492"/>
      <c r="Y461" s="366" t="s">
        <v>944</v>
      </c>
      <c r="Z461" s="366" t="s">
        <v>1360</v>
      </c>
      <c r="AA461" s="426"/>
      <c r="AB461" s="426"/>
      <c r="AC461" s="426"/>
      <c r="AD461" s="561"/>
    </row>
    <row r="462" customFormat="false" ht="16.2" hidden="true" customHeight="true" outlineLevel="0" collapsed="false">
      <c r="A462" s="483"/>
      <c r="B462" s="31" t="s">
        <v>161</v>
      </c>
      <c r="C462" s="31"/>
      <c r="D462" s="31" t="s">
        <v>264</v>
      </c>
      <c r="E462" s="31"/>
      <c r="F462" s="31" t="s">
        <v>473</v>
      </c>
      <c r="G462" s="478"/>
      <c r="H462" s="513" t="s">
        <v>488</v>
      </c>
      <c r="I462" s="513" t="s">
        <v>488</v>
      </c>
      <c r="J462" s="513" t="s">
        <v>488</v>
      </c>
      <c r="K462" s="513" t="s">
        <v>488</v>
      </c>
      <c r="L462" s="513"/>
      <c r="M462" s="513"/>
      <c r="N462" s="513"/>
      <c r="O462" s="513"/>
      <c r="P462" s="513"/>
      <c r="Q462" s="492"/>
      <c r="R462" s="492"/>
      <c r="S462" s="492"/>
      <c r="T462" s="492"/>
      <c r="U462" s="492"/>
      <c r="V462" s="492"/>
      <c r="W462" s="492"/>
      <c r="X462" s="492"/>
      <c r="Y462" s="366" t="s">
        <v>945</v>
      </c>
      <c r="Z462" s="366" t="s">
        <v>1360</v>
      </c>
      <c r="AA462" s="426"/>
      <c r="AB462" s="426"/>
      <c r="AC462" s="426"/>
      <c r="AD462" s="561"/>
    </row>
    <row r="463" customFormat="false" ht="16.2" hidden="true" customHeight="true" outlineLevel="0" collapsed="false">
      <c r="A463" s="483"/>
      <c r="B463" s="31"/>
      <c r="C463" s="31"/>
      <c r="D463" s="31" t="s">
        <v>265</v>
      </c>
      <c r="E463" s="31"/>
      <c r="F463" s="31" t="s">
        <v>473</v>
      </c>
      <c r="G463" s="478"/>
      <c r="H463" s="513" t="s">
        <v>488</v>
      </c>
      <c r="I463" s="513" t="s">
        <v>488</v>
      </c>
      <c r="J463" s="513" t="s">
        <v>488</v>
      </c>
      <c r="K463" s="513" t="s">
        <v>488</v>
      </c>
      <c r="L463" s="513"/>
      <c r="M463" s="513"/>
      <c r="N463" s="513"/>
      <c r="O463" s="513"/>
      <c r="P463" s="513"/>
      <c r="Q463" s="492"/>
      <c r="R463" s="492"/>
      <c r="S463" s="492"/>
      <c r="T463" s="492"/>
      <c r="U463" s="492"/>
      <c r="V463" s="492"/>
      <c r="W463" s="492"/>
      <c r="X463" s="492"/>
      <c r="Y463" s="366" t="s">
        <v>946</v>
      </c>
      <c r="Z463" s="366" t="s">
        <v>1360</v>
      </c>
      <c r="AA463" s="426"/>
      <c r="AB463" s="426"/>
      <c r="AC463" s="426"/>
      <c r="AD463" s="561"/>
    </row>
    <row r="464" customFormat="false" ht="16.2" hidden="true" customHeight="true" outlineLevel="0" collapsed="false">
      <c r="A464" s="483"/>
      <c r="B464" s="31" t="s">
        <v>162</v>
      </c>
      <c r="C464" s="31"/>
      <c r="D464" s="31" t="s">
        <v>264</v>
      </c>
      <c r="E464" s="31"/>
      <c r="F464" s="31" t="s">
        <v>473</v>
      </c>
      <c r="G464" s="478"/>
      <c r="H464" s="513" t="s">
        <v>488</v>
      </c>
      <c r="I464" s="513" t="s">
        <v>488</v>
      </c>
      <c r="J464" s="513" t="s">
        <v>488</v>
      </c>
      <c r="K464" s="513" t="s">
        <v>488</v>
      </c>
      <c r="L464" s="513"/>
      <c r="M464" s="513"/>
      <c r="N464" s="513"/>
      <c r="O464" s="513"/>
      <c r="P464" s="513"/>
      <c r="Q464" s="492"/>
      <c r="R464" s="492"/>
      <c r="S464" s="492"/>
      <c r="T464" s="492"/>
      <c r="U464" s="492"/>
      <c r="V464" s="492"/>
      <c r="W464" s="492"/>
      <c r="X464" s="492"/>
      <c r="Y464" s="366" t="s">
        <v>947</v>
      </c>
      <c r="Z464" s="366" t="s">
        <v>1360</v>
      </c>
      <c r="AA464" s="426"/>
      <c r="AB464" s="426"/>
      <c r="AC464" s="426"/>
      <c r="AD464" s="561"/>
    </row>
    <row r="465" customFormat="false" ht="16.2" hidden="true" customHeight="true" outlineLevel="0" collapsed="false">
      <c r="A465" s="483"/>
      <c r="B465" s="31"/>
      <c r="C465" s="31"/>
      <c r="D465" s="31" t="s">
        <v>265</v>
      </c>
      <c r="E465" s="31"/>
      <c r="F465" s="31" t="s">
        <v>473</v>
      </c>
      <c r="G465" s="478"/>
      <c r="H465" s="513" t="s">
        <v>488</v>
      </c>
      <c r="I465" s="513" t="s">
        <v>488</v>
      </c>
      <c r="J465" s="513" t="s">
        <v>488</v>
      </c>
      <c r="K465" s="513" t="s">
        <v>488</v>
      </c>
      <c r="L465" s="513"/>
      <c r="M465" s="513"/>
      <c r="N465" s="513"/>
      <c r="O465" s="513"/>
      <c r="P465" s="513"/>
      <c r="Q465" s="492"/>
      <c r="R465" s="492"/>
      <c r="S465" s="492"/>
      <c r="T465" s="492"/>
      <c r="U465" s="492"/>
      <c r="V465" s="492"/>
      <c r="W465" s="492"/>
      <c r="X465" s="492"/>
      <c r="Y465" s="366" t="s">
        <v>948</v>
      </c>
      <c r="Z465" s="366" t="s">
        <v>1360</v>
      </c>
      <c r="AA465" s="426"/>
      <c r="AB465" s="426"/>
      <c r="AC465" s="426"/>
      <c r="AD465" s="561"/>
    </row>
    <row r="466" customFormat="false" ht="16.2" hidden="true" customHeight="true" outlineLevel="0" collapsed="false">
      <c r="A466" s="483" t="s">
        <v>27</v>
      </c>
      <c r="B466" s="31" t="s">
        <v>163</v>
      </c>
      <c r="C466" s="31"/>
      <c r="D466" s="31"/>
      <c r="E466" s="31" t="s">
        <v>264</v>
      </c>
      <c r="F466" s="31" t="s">
        <v>473</v>
      </c>
      <c r="G466" s="478"/>
      <c r="H466" s="562" t="n">
        <v>6.4</v>
      </c>
      <c r="I466" s="562" t="n">
        <v>5.6</v>
      </c>
      <c r="J466" s="562" t="n">
        <v>4.9</v>
      </c>
      <c r="K466" s="562" t="n">
        <v>4.2</v>
      </c>
      <c r="L466" s="562"/>
      <c r="M466" s="562"/>
      <c r="N466" s="562"/>
      <c r="O466" s="562"/>
      <c r="P466" s="562"/>
      <c r="Q466" s="562"/>
      <c r="R466" s="562"/>
      <c r="S466" s="562"/>
      <c r="T466" s="562"/>
      <c r="U466" s="562"/>
      <c r="V466" s="562"/>
      <c r="W466" s="562"/>
      <c r="X466" s="563"/>
      <c r="Y466" s="366" t="s">
        <v>949</v>
      </c>
      <c r="Z466" s="366" t="s">
        <v>866</v>
      </c>
      <c r="AA466" s="426" t="s">
        <v>1410</v>
      </c>
      <c r="AB466" s="426" t="s">
        <v>1450</v>
      </c>
      <c r="AC466" s="552" t="s">
        <v>1452</v>
      </c>
      <c r="AD466" s="564"/>
    </row>
    <row r="467" customFormat="false" ht="16.2" hidden="true" customHeight="false" outlineLevel="0" collapsed="false">
      <c r="A467" s="483"/>
      <c r="B467" s="31"/>
      <c r="C467" s="31"/>
      <c r="D467" s="31"/>
      <c r="E467" s="31" t="s">
        <v>265</v>
      </c>
      <c r="F467" s="31" t="s">
        <v>473</v>
      </c>
      <c r="G467" s="478"/>
      <c r="H467" s="562" t="n">
        <v>4</v>
      </c>
      <c r="I467" s="562" t="n">
        <v>4.7</v>
      </c>
      <c r="J467" s="562" t="n">
        <v>4.3</v>
      </c>
      <c r="K467" s="562" t="n">
        <v>4.2</v>
      </c>
      <c r="L467" s="562"/>
      <c r="M467" s="562"/>
      <c r="N467" s="562"/>
      <c r="O467" s="562"/>
      <c r="P467" s="562"/>
      <c r="Q467" s="562"/>
      <c r="R467" s="562"/>
      <c r="S467" s="562"/>
      <c r="T467" s="562"/>
      <c r="U467" s="562"/>
      <c r="V467" s="562"/>
      <c r="W467" s="562"/>
      <c r="X467" s="563"/>
      <c r="Y467" s="366" t="s">
        <v>950</v>
      </c>
      <c r="Z467" s="366" t="s">
        <v>867</v>
      </c>
      <c r="AA467" s="426"/>
      <c r="AB467" s="426"/>
      <c r="AC467" s="426"/>
      <c r="AD467" s="564"/>
    </row>
    <row r="468" customFormat="false" ht="16.2" hidden="true" customHeight="true" outlineLevel="0" collapsed="false">
      <c r="A468" s="483"/>
      <c r="B468" s="31" t="s">
        <v>164</v>
      </c>
      <c r="C468" s="31"/>
      <c r="D468" s="31"/>
      <c r="E468" s="31" t="s">
        <v>264</v>
      </c>
      <c r="F468" s="31" t="s">
        <v>473</v>
      </c>
      <c r="G468" s="478"/>
      <c r="H468" s="513" t="s">
        <v>488</v>
      </c>
      <c r="I468" s="513" t="s">
        <v>488</v>
      </c>
      <c r="J468" s="513" t="s">
        <v>488</v>
      </c>
      <c r="K468" s="513" t="s">
        <v>488</v>
      </c>
      <c r="L468" s="513"/>
      <c r="M468" s="513"/>
      <c r="N468" s="513"/>
      <c r="O468" s="513"/>
      <c r="P468" s="513"/>
      <c r="Q468" s="553"/>
      <c r="R468" s="565"/>
      <c r="S468" s="565"/>
      <c r="T468" s="565"/>
      <c r="U468" s="565"/>
      <c r="V468" s="565"/>
      <c r="W468" s="565"/>
      <c r="X468" s="563"/>
      <c r="Y468" s="366" t="s">
        <v>951</v>
      </c>
      <c r="Z468" s="366" t="s">
        <v>866</v>
      </c>
      <c r="AA468" s="426"/>
      <c r="AB468" s="426"/>
      <c r="AC468" s="426"/>
      <c r="AD468" s="564"/>
    </row>
    <row r="469" customFormat="false" ht="16.2" hidden="true" customHeight="false" outlineLevel="0" collapsed="false">
      <c r="A469" s="483"/>
      <c r="B469" s="31"/>
      <c r="C469" s="31"/>
      <c r="D469" s="31"/>
      <c r="E469" s="31" t="s">
        <v>265</v>
      </c>
      <c r="F469" s="31" t="s">
        <v>473</v>
      </c>
      <c r="G469" s="478"/>
      <c r="H469" s="513" t="s">
        <v>488</v>
      </c>
      <c r="I469" s="513" t="s">
        <v>488</v>
      </c>
      <c r="J469" s="513" t="s">
        <v>488</v>
      </c>
      <c r="K469" s="513" t="s">
        <v>488</v>
      </c>
      <c r="L469" s="513"/>
      <c r="M469" s="513"/>
      <c r="N469" s="513"/>
      <c r="O469" s="513"/>
      <c r="P469" s="513"/>
      <c r="Q469" s="553"/>
      <c r="R469" s="565"/>
      <c r="S469" s="565"/>
      <c r="T469" s="565"/>
      <c r="U469" s="565"/>
      <c r="V469" s="565"/>
      <c r="W469" s="565"/>
      <c r="X469" s="563"/>
      <c r="Y469" s="366" t="s">
        <v>952</v>
      </c>
      <c r="Z469" s="366" t="s">
        <v>867</v>
      </c>
      <c r="AA469" s="426"/>
      <c r="AB469" s="426"/>
      <c r="AC469" s="426"/>
      <c r="AD469" s="564"/>
    </row>
    <row r="470" customFormat="false" ht="16.2" hidden="true" customHeight="true" outlineLevel="0" collapsed="false">
      <c r="A470" s="483"/>
      <c r="B470" s="31" t="s">
        <v>165</v>
      </c>
      <c r="C470" s="31"/>
      <c r="D470" s="31"/>
      <c r="E470" s="31" t="s">
        <v>264</v>
      </c>
      <c r="F470" s="31" t="s">
        <v>473</v>
      </c>
      <c r="G470" s="478"/>
      <c r="H470" s="513" t="s">
        <v>488</v>
      </c>
      <c r="I470" s="513" t="s">
        <v>488</v>
      </c>
      <c r="J470" s="513" t="s">
        <v>488</v>
      </c>
      <c r="K470" s="513" t="s">
        <v>488</v>
      </c>
      <c r="L470" s="513"/>
      <c r="M470" s="513"/>
      <c r="N470" s="513"/>
      <c r="O470" s="513"/>
      <c r="P470" s="513"/>
      <c r="Q470" s="553"/>
      <c r="R470" s="565"/>
      <c r="S470" s="565"/>
      <c r="T470" s="565"/>
      <c r="U470" s="565"/>
      <c r="V470" s="565"/>
      <c r="W470" s="565"/>
      <c r="X470" s="563"/>
      <c r="Y470" s="366" t="s">
        <v>953</v>
      </c>
      <c r="Z470" s="366" t="s">
        <v>866</v>
      </c>
      <c r="AA470" s="426"/>
      <c r="AB470" s="426"/>
      <c r="AC470" s="426"/>
      <c r="AD470" s="564"/>
    </row>
    <row r="471" customFormat="false" ht="16.2" hidden="true" customHeight="false" outlineLevel="0" collapsed="false">
      <c r="A471" s="483"/>
      <c r="B471" s="31"/>
      <c r="C471" s="31"/>
      <c r="D471" s="31"/>
      <c r="E471" s="31" t="s">
        <v>265</v>
      </c>
      <c r="F471" s="31" t="s">
        <v>473</v>
      </c>
      <c r="G471" s="478"/>
      <c r="H471" s="513" t="s">
        <v>488</v>
      </c>
      <c r="I471" s="513" t="s">
        <v>488</v>
      </c>
      <c r="J471" s="513" t="s">
        <v>488</v>
      </c>
      <c r="K471" s="513" t="s">
        <v>488</v>
      </c>
      <c r="L471" s="513"/>
      <c r="M471" s="513"/>
      <c r="N471" s="513"/>
      <c r="O471" s="513"/>
      <c r="P471" s="513"/>
      <c r="Q471" s="553"/>
      <c r="R471" s="565"/>
      <c r="S471" s="565"/>
      <c r="T471" s="565"/>
      <c r="U471" s="565"/>
      <c r="V471" s="565"/>
      <c r="W471" s="565"/>
      <c r="X471" s="563"/>
      <c r="Y471" s="366" t="s">
        <v>954</v>
      </c>
      <c r="Z471" s="366" t="s">
        <v>867</v>
      </c>
      <c r="AA471" s="426"/>
      <c r="AB471" s="426"/>
      <c r="AC471" s="426"/>
      <c r="AD471" s="564"/>
    </row>
    <row r="472" customFormat="false" ht="16.2" hidden="true" customHeight="true" outlineLevel="0" collapsed="false">
      <c r="A472" s="483"/>
      <c r="B472" s="31" t="s">
        <v>166</v>
      </c>
      <c r="C472" s="31"/>
      <c r="D472" s="31"/>
      <c r="E472" s="31" t="s">
        <v>264</v>
      </c>
      <c r="F472" s="31" t="s">
        <v>473</v>
      </c>
      <c r="G472" s="478"/>
      <c r="H472" s="513" t="s">
        <v>488</v>
      </c>
      <c r="I472" s="513" t="s">
        <v>488</v>
      </c>
      <c r="J472" s="513" t="s">
        <v>488</v>
      </c>
      <c r="K472" s="513" t="s">
        <v>488</v>
      </c>
      <c r="L472" s="513"/>
      <c r="M472" s="513"/>
      <c r="N472" s="513"/>
      <c r="O472" s="513"/>
      <c r="P472" s="513"/>
      <c r="Q472" s="553"/>
      <c r="R472" s="553"/>
      <c r="S472" s="553"/>
      <c r="T472" s="553"/>
      <c r="U472" s="553"/>
      <c r="V472" s="553"/>
      <c r="W472" s="553"/>
      <c r="X472" s="563"/>
      <c r="Y472" s="366" t="s">
        <v>955</v>
      </c>
      <c r="Z472" s="366" t="s">
        <v>866</v>
      </c>
      <c r="AA472" s="426"/>
      <c r="AB472" s="426"/>
      <c r="AC472" s="426"/>
      <c r="AD472" s="564"/>
    </row>
    <row r="473" customFormat="false" ht="16.2" hidden="true" customHeight="false" outlineLevel="0" collapsed="false">
      <c r="A473" s="483"/>
      <c r="B473" s="31"/>
      <c r="C473" s="31"/>
      <c r="D473" s="31"/>
      <c r="E473" s="31" t="s">
        <v>265</v>
      </c>
      <c r="F473" s="31" t="s">
        <v>473</v>
      </c>
      <c r="G473" s="478"/>
      <c r="H473" s="513" t="s">
        <v>488</v>
      </c>
      <c r="I473" s="513" t="s">
        <v>488</v>
      </c>
      <c r="J473" s="513" t="s">
        <v>488</v>
      </c>
      <c r="K473" s="513" t="s">
        <v>488</v>
      </c>
      <c r="L473" s="513"/>
      <c r="M473" s="513"/>
      <c r="N473" s="513"/>
      <c r="O473" s="513"/>
      <c r="P473" s="513"/>
      <c r="Q473" s="553"/>
      <c r="R473" s="553"/>
      <c r="S473" s="553"/>
      <c r="T473" s="553"/>
      <c r="U473" s="553"/>
      <c r="V473" s="553"/>
      <c r="W473" s="553"/>
      <c r="X473" s="563"/>
      <c r="Y473" s="366" t="s">
        <v>956</v>
      </c>
      <c r="Z473" s="366" t="s">
        <v>867</v>
      </c>
      <c r="AA473" s="426"/>
      <c r="AB473" s="426"/>
      <c r="AC473" s="426"/>
      <c r="AD473" s="564"/>
    </row>
    <row r="474" customFormat="false" ht="16.2" hidden="true" customHeight="true" outlineLevel="0" collapsed="false">
      <c r="A474" s="483"/>
      <c r="B474" s="31" t="s">
        <v>167</v>
      </c>
      <c r="C474" s="31"/>
      <c r="D474" s="31"/>
      <c r="E474" s="31" t="s">
        <v>264</v>
      </c>
      <c r="F474" s="31" t="s">
        <v>473</v>
      </c>
      <c r="G474" s="478"/>
      <c r="H474" s="513" t="s">
        <v>488</v>
      </c>
      <c r="I474" s="513" t="s">
        <v>488</v>
      </c>
      <c r="J474" s="513" t="s">
        <v>488</v>
      </c>
      <c r="K474" s="513" t="s">
        <v>488</v>
      </c>
      <c r="L474" s="513"/>
      <c r="M474" s="513"/>
      <c r="N474" s="513"/>
      <c r="O474" s="513"/>
      <c r="P474" s="513"/>
      <c r="Q474" s="553"/>
      <c r="R474" s="553"/>
      <c r="S474" s="553"/>
      <c r="T474" s="553"/>
      <c r="U474" s="553"/>
      <c r="V474" s="553"/>
      <c r="W474" s="553"/>
      <c r="X474" s="563"/>
      <c r="Y474" s="366" t="s">
        <v>957</v>
      </c>
      <c r="Z474" s="366" t="s">
        <v>866</v>
      </c>
      <c r="AA474" s="426"/>
      <c r="AB474" s="426"/>
      <c r="AC474" s="426"/>
      <c r="AD474" s="564"/>
    </row>
    <row r="475" customFormat="false" ht="16.2" hidden="true" customHeight="false" outlineLevel="0" collapsed="false">
      <c r="A475" s="483"/>
      <c r="B475" s="31"/>
      <c r="C475" s="31"/>
      <c r="D475" s="31"/>
      <c r="E475" s="31" t="s">
        <v>265</v>
      </c>
      <c r="F475" s="31" t="s">
        <v>473</v>
      </c>
      <c r="G475" s="478"/>
      <c r="H475" s="513" t="s">
        <v>488</v>
      </c>
      <c r="I475" s="513" t="s">
        <v>488</v>
      </c>
      <c r="J475" s="513" t="s">
        <v>488</v>
      </c>
      <c r="K475" s="513" t="s">
        <v>488</v>
      </c>
      <c r="L475" s="513"/>
      <c r="M475" s="513"/>
      <c r="N475" s="513"/>
      <c r="O475" s="513"/>
      <c r="P475" s="513"/>
      <c r="Q475" s="553"/>
      <c r="R475" s="553"/>
      <c r="S475" s="553"/>
      <c r="T475" s="553"/>
      <c r="U475" s="553"/>
      <c r="V475" s="553"/>
      <c r="W475" s="553"/>
      <c r="X475" s="563"/>
      <c r="Y475" s="366" t="s">
        <v>958</v>
      </c>
      <c r="Z475" s="366" t="s">
        <v>867</v>
      </c>
      <c r="AA475" s="426"/>
      <c r="AB475" s="426"/>
      <c r="AC475" s="426"/>
      <c r="AD475" s="564"/>
    </row>
    <row r="476" customFormat="false" ht="16.2" hidden="true" customHeight="true" outlineLevel="0" collapsed="false">
      <c r="A476" s="483"/>
      <c r="B476" s="31" t="s">
        <v>168</v>
      </c>
      <c r="C476" s="31"/>
      <c r="D476" s="31"/>
      <c r="E476" s="31" t="s">
        <v>264</v>
      </c>
      <c r="F476" s="31" t="s">
        <v>473</v>
      </c>
      <c r="G476" s="478"/>
      <c r="H476" s="513" t="s">
        <v>488</v>
      </c>
      <c r="I476" s="513" t="s">
        <v>488</v>
      </c>
      <c r="J476" s="513" t="s">
        <v>488</v>
      </c>
      <c r="K476" s="513" t="s">
        <v>488</v>
      </c>
      <c r="L476" s="513"/>
      <c r="M476" s="513"/>
      <c r="N476" s="513"/>
      <c r="O476" s="513"/>
      <c r="P476" s="513"/>
      <c r="Q476" s="553"/>
      <c r="R476" s="553"/>
      <c r="S476" s="553"/>
      <c r="T476" s="553"/>
      <c r="U476" s="553"/>
      <c r="V476" s="553"/>
      <c r="W476" s="553"/>
      <c r="X476" s="563"/>
      <c r="Y476" s="366" t="s">
        <v>959</v>
      </c>
      <c r="Z476" s="366" t="s">
        <v>866</v>
      </c>
      <c r="AA476" s="426"/>
      <c r="AB476" s="426"/>
      <c r="AC476" s="426"/>
      <c r="AD476" s="564"/>
    </row>
    <row r="477" customFormat="false" ht="16.2" hidden="true" customHeight="false" outlineLevel="0" collapsed="false">
      <c r="A477" s="483"/>
      <c r="B477" s="31"/>
      <c r="C477" s="31"/>
      <c r="D477" s="31"/>
      <c r="E477" s="31" t="s">
        <v>265</v>
      </c>
      <c r="F477" s="31" t="s">
        <v>473</v>
      </c>
      <c r="G477" s="478"/>
      <c r="H477" s="513" t="s">
        <v>488</v>
      </c>
      <c r="I477" s="513" t="s">
        <v>488</v>
      </c>
      <c r="J477" s="513" t="s">
        <v>488</v>
      </c>
      <c r="K477" s="513" t="s">
        <v>488</v>
      </c>
      <c r="L477" s="513"/>
      <c r="M477" s="513"/>
      <c r="N477" s="513"/>
      <c r="O477" s="513"/>
      <c r="P477" s="513"/>
      <c r="Q477" s="553"/>
      <c r="R477" s="553"/>
      <c r="S477" s="553"/>
      <c r="T477" s="553"/>
      <c r="U477" s="553"/>
      <c r="V477" s="553"/>
      <c r="W477" s="553"/>
      <c r="X477" s="563"/>
      <c r="Y477" s="366" t="s">
        <v>960</v>
      </c>
      <c r="Z477" s="366" t="s">
        <v>867</v>
      </c>
      <c r="AA477" s="426"/>
      <c r="AB477" s="426"/>
      <c r="AC477" s="426"/>
      <c r="AD477" s="564"/>
    </row>
    <row r="478" customFormat="false" ht="16.2" hidden="true" customHeight="true" outlineLevel="0" collapsed="false">
      <c r="A478" s="483"/>
      <c r="B478" s="31" t="s">
        <v>169</v>
      </c>
      <c r="C478" s="31"/>
      <c r="D478" s="31"/>
      <c r="E478" s="31" t="s">
        <v>264</v>
      </c>
      <c r="F478" s="31" t="s">
        <v>473</v>
      </c>
      <c r="G478" s="478"/>
      <c r="H478" s="513" t="s">
        <v>488</v>
      </c>
      <c r="I478" s="513" t="s">
        <v>488</v>
      </c>
      <c r="J478" s="513" t="s">
        <v>488</v>
      </c>
      <c r="K478" s="513" t="s">
        <v>488</v>
      </c>
      <c r="L478" s="513"/>
      <c r="M478" s="513"/>
      <c r="N478" s="513"/>
      <c r="O478" s="513"/>
      <c r="P478" s="513"/>
      <c r="Q478" s="553"/>
      <c r="R478" s="553"/>
      <c r="S478" s="553"/>
      <c r="T478" s="553"/>
      <c r="U478" s="553"/>
      <c r="V478" s="553"/>
      <c r="W478" s="553"/>
      <c r="X478" s="563"/>
      <c r="Y478" s="366" t="s">
        <v>961</v>
      </c>
      <c r="Z478" s="366" t="s">
        <v>866</v>
      </c>
      <c r="AA478" s="426"/>
      <c r="AB478" s="426"/>
      <c r="AC478" s="426"/>
      <c r="AD478" s="564"/>
    </row>
    <row r="479" customFormat="false" ht="16.2" hidden="true" customHeight="false" outlineLevel="0" collapsed="false">
      <c r="A479" s="483"/>
      <c r="B479" s="31"/>
      <c r="C479" s="31"/>
      <c r="D479" s="31"/>
      <c r="E479" s="31" t="s">
        <v>265</v>
      </c>
      <c r="F479" s="31" t="s">
        <v>473</v>
      </c>
      <c r="G479" s="478"/>
      <c r="H479" s="513" t="s">
        <v>488</v>
      </c>
      <c r="I479" s="513" t="s">
        <v>488</v>
      </c>
      <c r="J479" s="513" t="s">
        <v>488</v>
      </c>
      <c r="K479" s="513" t="s">
        <v>488</v>
      </c>
      <c r="L479" s="513"/>
      <c r="M479" s="513"/>
      <c r="N479" s="513"/>
      <c r="O479" s="513"/>
      <c r="P479" s="513"/>
      <c r="Q479" s="553"/>
      <c r="R479" s="553"/>
      <c r="S479" s="553"/>
      <c r="T479" s="553"/>
      <c r="U479" s="553"/>
      <c r="V479" s="553"/>
      <c r="W479" s="553"/>
      <c r="X479" s="563"/>
      <c r="Y479" s="366" t="s">
        <v>962</v>
      </c>
      <c r="Z479" s="366" t="s">
        <v>867</v>
      </c>
      <c r="AA479" s="426"/>
      <c r="AB479" s="426"/>
      <c r="AC479" s="426"/>
      <c r="AD479" s="564"/>
    </row>
    <row r="480" customFormat="false" ht="16.2" hidden="true" customHeight="true" outlineLevel="0" collapsed="false">
      <c r="A480" s="483"/>
      <c r="B480" s="31" t="s">
        <v>170</v>
      </c>
      <c r="C480" s="31"/>
      <c r="D480" s="31"/>
      <c r="E480" s="31" t="s">
        <v>264</v>
      </c>
      <c r="F480" s="31" t="s">
        <v>473</v>
      </c>
      <c r="G480" s="478"/>
      <c r="H480" s="513" t="s">
        <v>488</v>
      </c>
      <c r="I480" s="513" t="s">
        <v>488</v>
      </c>
      <c r="J480" s="513" t="s">
        <v>488</v>
      </c>
      <c r="K480" s="513" t="s">
        <v>488</v>
      </c>
      <c r="L480" s="513"/>
      <c r="M480" s="513"/>
      <c r="N480" s="513"/>
      <c r="O480" s="513"/>
      <c r="P480" s="513"/>
      <c r="Q480" s="553"/>
      <c r="R480" s="553"/>
      <c r="S480" s="553"/>
      <c r="T480" s="553"/>
      <c r="U480" s="553"/>
      <c r="V480" s="553"/>
      <c r="W480" s="553"/>
      <c r="X480" s="563"/>
      <c r="Y480" s="366" t="s">
        <v>963</v>
      </c>
      <c r="Z480" s="366" t="s">
        <v>866</v>
      </c>
      <c r="AA480" s="426"/>
      <c r="AB480" s="426"/>
      <c r="AC480" s="426"/>
      <c r="AD480" s="564"/>
    </row>
    <row r="481" customFormat="false" ht="16.2" hidden="true" customHeight="false" outlineLevel="0" collapsed="false">
      <c r="A481" s="483"/>
      <c r="B481" s="31"/>
      <c r="C481" s="31"/>
      <c r="D481" s="31"/>
      <c r="E481" s="31" t="s">
        <v>265</v>
      </c>
      <c r="F481" s="31" t="s">
        <v>473</v>
      </c>
      <c r="G481" s="478"/>
      <c r="H481" s="513" t="s">
        <v>488</v>
      </c>
      <c r="I481" s="513" t="s">
        <v>488</v>
      </c>
      <c r="J481" s="513" t="s">
        <v>488</v>
      </c>
      <c r="K481" s="513" t="s">
        <v>488</v>
      </c>
      <c r="L481" s="513"/>
      <c r="M481" s="513"/>
      <c r="N481" s="513"/>
      <c r="O481" s="513"/>
      <c r="P481" s="513"/>
      <c r="Q481" s="553"/>
      <c r="R481" s="553"/>
      <c r="S481" s="553"/>
      <c r="T481" s="553"/>
      <c r="U481" s="553"/>
      <c r="V481" s="553"/>
      <c r="W481" s="553"/>
      <c r="X481" s="563"/>
      <c r="Y481" s="366" t="s">
        <v>964</v>
      </c>
      <c r="Z481" s="366" t="s">
        <v>867</v>
      </c>
      <c r="AA481" s="426"/>
      <c r="AB481" s="426"/>
      <c r="AC481" s="426"/>
      <c r="AD481" s="564"/>
    </row>
    <row r="482" customFormat="false" ht="16.2" hidden="true" customHeight="true" outlineLevel="0" collapsed="false">
      <c r="A482" s="483" t="s">
        <v>28</v>
      </c>
      <c r="B482" s="31" t="s">
        <v>171</v>
      </c>
      <c r="C482" s="31"/>
      <c r="D482" s="31"/>
      <c r="E482" s="31" t="s">
        <v>264</v>
      </c>
      <c r="F482" s="31" t="s">
        <v>473</v>
      </c>
      <c r="G482" s="478"/>
      <c r="H482" s="513" t="s">
        <v>488</v>
      </c>
      <c r="I482" s="513" t="s">
        <v>488</v>
      </c>
      <c r="J482" s="513" t="s">
        <v>488</v>
      </c>
      <c r="K482" s="513" t="s">
        <v>488</v>
      </c>
      <c r="L482" s="513"/>
      <c r="M482" s="513"/>
      <c r="N482" s="513"/>
      <c r="O482" s="513"/>
      <c r="P482" s="513"/>
      <c r="Q482" s="566"/>
      <c r="R482" s="566"/>
      <c r="S482" s="566"/>
      <c r="T482" s="566"/>
      <c r="U482" s="566"/>
      <c r="V482" s="566"/>
      <c r="W482" s="566"/>
      <c r="X482" s="566"/>
      <c r="Y482" s="366" t="s">
        <v>965</v>
      </c>
      <c r="Z482" s="366" t="s">
        <v>1361</v>
      </c>
      <c r="AA482" s="426" t="s">
        <v>1410</v>
      </c>
      <c r="AB482" s="426" t="s">
        <v>1450</v>
      </c>
      <c r="AC482" s="552" t="s">
        <v>1452</v>
      </c>
      <c r="AD482" s="567"/>
    </row>
    <row r="483" customFormat="false" ht="16.2" hidden="true" customHeight="false" outlineLevel="0" collapsed="false">
      <c r="A483" s="483"/>
      <c r="B483" s="31"/>
      <c r="C483" s="31"/>
      <c r="D483" s="31"/>
      <c r="E483" s="31" t="s">
        <v>265</v>
      </c>
      <c r="F483" s="31" t="s">
        <v>473</v>
      </c>
      <c r="G483" s="478"/>
      <c r="H483" s="513" t="s">
        <v>488</v>
      </c>
      <c r="I483" s="513" t="s">
        <v>488</v>
      </c>
      <c r="J483" s="513" t="s">
        <v>488</v>
      </c>
      <c r="K483" s="513" t="s">
        <v>488</v>
      </c>
      <c r="L483" s="513"/>
      <c r="M483" s="513"/>
      <c r="N483" s="513"/>
      <c r="O483" s="513"/>
      <c r="P483" s="513"/>
      <c r="Q483" s="566"/>
      <c r="R483" s="566"/>
      <c r="S483" s="566"/>
      <c r="T483" s="566"/>
      <c r="U483" s="566"/>
      <c r="V483" s="566"/>
      <c r="W483" s="566"/>
      <c r="X483" s="566"/>
      <c r="Y483" s="366" t="s">
        <v>966</v>
      </c>
      <c r="Z483" s="366" t="s">
        <v>1362</v>
      </c>
      <c r="AA483" s="426"/>
      <c r="AB483" s="426"/>
      <c r="AC483" s="537"/>
      <c r="AD483" s="567"/>
    </row>
    <row r="484" customFormat="false" ht="16.2" hidden="true" customHeight="true" outlineLevel="0" collapsed="false">
      <c r="A484" s="483"/>
      <c r="B484" s="31" t="s">
        <v>116</v>
      </c>
      <c r="C484" s="31"/>
      <c r="D484" s="31"/>
      <c r="E484" s="31" t="s">
        <v>264</v>
      </c>
      <c r="F484" s="31" t="s">
        <v>473</v>
      </c>
      <c r="G484" s="478"/>
      <c r="H484" s="513" t="s">
        <v>488</v>
      </c>
      <c r="I484" s="513" t="s">
        <v>488</v>
      </c>
      <c r="J484" s="513" t="s">
        <v>488</v>
      </c>
      <c r="K484" s="513" t="s">
        <v>488</v>
      </c>
      <c r="L484" s="513"/>
      <c r="M484" s="513"/>
      <c r="N484" s="513"/>
      <c r="O484" s="513"/>
      <c r="P484" s="513"/>
      <c r="Q484" s="566"/>
      <c r="R484" s="566"/>
      <c r="S484" s="566"/>
      <c r="T484" s="566"/>
      <c r="U484" s="566"/>
      <c r="V484" s="566"/>
      <c r="W484" s="566"/>
      <c r="X484" s="566"/>
      <c r="Y484" s="366" t="s">
        <v>967</v>
      </c>
      <c r="Z484" s="366" t="s">
        <v>1363</v>
      </c>
      <c r="AA484" s="426"/>
      <c r="AB484" s="426"/>
      <c r="AC484" s="537"/>
      <c r="AD484" s="567"/>
    </row>
    <row r="485" customFormat="false" ht="16.2" hidden="true" customHeight="false" outlineLevel="0" collapsed="false">
      <c r="A485" s="483"/>
      <c r="B485" s="31"/>
      <c r="C485" s="31"/>
      <c r="D485" s="31"/>
      <c r="E485" s="31" t="s">
        <v>265</v>
      </c>
      <c r="F485" s="31" t="s">
        <v>473</v>
      </c>
      <c r="G485" s="478"/>
      <c r="H485" s="513" t="s">
        <v>488</v>
      </c>
      <c r="I485" s="513" t="s">
        <v>488</v>
      </c>
      <c r="J485" s="513" t="s">
        <v>488</v>
      </c>
      <c r="K485" s="513" t="s">
        <v>488</v>
      </c>
      <c r="L485" s="513"/>
      <c r="M485" s="513"/>
      <c r="N485" s="513"/>
      <c r="O485" s="513"/>
      <c r="P485" s="513"/>
      <c r="Q485" s="566"/>
      <c r="R485" s="566"/>
      <c r="S485" s="566"/>
      <c r="T485" s="566"/>
      <c r="U485" s="566"/>
      <c r="V485" s="566"/>
      <c r="W485" s="566"/>
      <c r="X485" s="566"/>
      <c r="Y485" s="366" t="s">
        <v>968</v>
      </c>
      <c r="Z485" s="366" t="s">
        <v>1363</v>
      </c>
      <c r="AA485" s="426"/>
      <c r="AB485" s="426"/>
      <c r="AC485" s="537"/>
      <c r="AD485" s="567"/>
    </row>
    <row r="486" customFormat="false" ht="16.2" hidden="true" customHeight="true" outlineLevel="0" collapsed="false">
      <c r="A486" s="483"/>
      <c r="B486" s="31" t="s">
        <v>117</v>
      </c>
      <c r="C486" s="31"/>
      <c r="D486" s="31"/>
      <c r="E486" s="31" t="s">
        <v>264</v>
      </c>
      <c r="F486" s="31" t="s">
        <v>473</v>
      </c>
      <c r="G486" s="478"/>
      <c r="H486" s="513" t="s">
        <v>488</v>
      </c>
      <c r="I486" s="513" t="s">
        <v>488</v>
      </c>
      <c r="J486" s="513" t="s">
        <v>488</v>
      </c>
      <c r="K486" s="513" t="s">
        <v>488</v>
      </c>
      <c r="L486" s="513"/>
      <c r="M486" s="513"/>
      <c r="N486" s="513"/>
      <c r="O486" s="513"/>
      <c r="P486" s="513"/>
      <c r="Q486" s="566"/>
      <c r="R486" s="566"/>
      <c r="S486" s="566"/>
      <c r="T486" s="566"/>
      <c r="U486" s="566"/>
      <c r="V486" s="566"/>
      <c r="W486" s="566"/>
      <c r="X486" s="566"/>
      <c r="Y486" s="366" t="s">
        <v>969</v>
      </c>
      <c r="Z486" s="366" t="s">
        <v>1364</v>
      </c>
      <c r="AA486" s="426"/>
      <c r="AB486" s="426"/>
      <c r="AC486" s="537"/>
      <c r="AD486" s="567"/>
    </row>
    <row r="487" customFormat="false" ht="16.2" hidden="true" customHeight="false" outlineLevel="0" collapsed="false">
      <c r="A487" s="483"/>
      <c r="B487" s="31"/>
      <c r="C487" s="31"/>
      <c r="D487" s="31"/>
      <c r="E487" s="31" t="s">
        <v>265</v>
      </c>
      <c r="F487" s="31" t="s">
        <v>473</v>
      </c>
      <c r="G487" s="478"/>
      <c r="H487" s="513" t="s">
        <v>488</v>
      </c>
      <c r="I487" s="513" t="s">
        <v>488</v>
      </c>
      <c r="J487" s="513" t="s">
        <v>488</v>
      </c>
      <c r="K487" s="513" t="s">
        <v>488</v>
      </c>
      <c r="L487" s="513"/>
      <c r="M487" s="513"/>
      <c r="N487" s="513"/>
      <c r="O487" s="513"/>
      <c r="P487" s="513"/>
      <c r="Q487" s="566"/>
      <c r="R487" s="566"/>
      <c r="S487" s="566"/>
      <c r="T487" s="566"/>
      <c r="U487" s="566"/>
      <c r="V487" s="566"/>
      <c r="W487" s="566"/>
      <c r="X487" s="566"/>
      <c r="Y487" s="366" t="s">
        <v>970</v>
      </c>
      <c r="Z487" s="366" t="s">
        <v>1364</v>
      </c>
      <c r="AA487" s="426"/>
      <c r="AB487" s="426"/>
      <c r="AC487" s="537"/>
      <c r="AD487" s="567"/>
    </row>
    <row r="488" customFormat="false" ht="16.2" hidden="true" customHeight="true" outlineLevel="0" collapsed="false">
      <c r="A488" s="483"/>
      <c r="B488" s="31" t="s">
        <v>118</v>
      </c>
      <c r="C488" s="31"/>
      <c r="D488" s="31"/>
      <c r="E488" s="31" t="s">
        <v>264</v>
      </c>
      <c r="F488" s="31" t="s">
        <v>473</v>
      </c>
      <c r="G488" s="478"/>
      <c r="H488" s="513" t="s">
        <v>488</v>
      </c>
      <c r="I488" s="513" t="s">
        <v>488</v>
      </c>
      <c r="J488" s="513" t="s">
        <v>488</v>
      </c>
      <c r="K488" s="513" t="s">
        <v>488</v>
      </c>
      <c r="L488" s="513"/>
      <c r="M488" s="513"/>
      <c r="N488" s="513"/>
      <c r="O488" s="513"/>
      <c r="P488" s="513"/>
      <c r="Q488" s="566"/>
      <c r="R488" s="566"/>
      <c r="S488" s="566"/>
      <c r="T488" s="566"/>
      <c r="U488" s="566"/>
      <c r="V488" s="566"/>
      <c r="W488" s="566"/>
      <c r="X488" s="566"/>
      <c r="Y488" s="366" t="s">
        <v>971</v>
      </c>
      <c r="Z488" s="366" t="s">
        <v>1365</v>
      </c>
      <c r="AA488" s="426"/>
      <c r="AB488" s="426"/>
      <c r="AC488" s="537"/>
      <c r="AD488" s="567"/>
    </row>
    <row r="489" customFormat="false" ht="16.2" hidden="true" customHeight="false" outlineLevel="0" collapsed="false">
      <c r="A489" s="483"/>
      <c r="B489" s="31"/>
      <c r="C489" s="31"/>
      <c r="D489" s="31"/>
      <c r="E489" s="31" t="s">
        <v>265</v>
      </c>
      <c r="F489" s="31" t="s">
        <v>473</v>
      </c>
      <c r="G489" s="478"/>
      <c r="H489" s="513" t="s">
        <v>488</v>
      </c>
      <c r="I489" s="513" t="s">
        <v>488</v>
      </c>
      <c r="J489" s="513" t="s">
        <v>488</v>
      </c>
      <c r="K489" s="513" t="s">
        <v>488</v>
      </c>
      <c r="L489" s="513"/>
      <c r="M489" s="513"/>
      <c r="N489" s="513"/>
      <c r="O489" s="513"/>
      <c r="P489" s="513"/>
      <c r="Q489" s="566"/>
      <c r="R489" s="566"/>
      <c r="S489" s="566"/>
      <c r="T489" s="566"/>
      <c r="U489" s="566"/>
      <c r="V489" s="566"/>
      <c r="W489" s="566"/>
      <c r="X489" s="566"/>
      <c r="Y489" s="366" t="s">
        <v>972</v>
      </c>
      <c r="Z489" s="366" t="s">
        <v>1365</v>
      </c>
      <c r="AA489" s="426"/>
      <c r="AB489" s="426"/>
      <c r="AC489" s="537"/>
      <c r="AD489" s="567"/>
    </row>
    <row r="490" customFormat="false" ht="16.2" hidden="true" customHeight="true" outlineLevel="0" collapsed="false">
      <c r="A490" s="483"/>
      <c r="B490" s="31" t="s">
        <v>119</v>
      </c>
      <c r="C490" s="31"/>
      <c r="D490" s="31"/>
      <c r="E490" s="31" t="s">
        <v>264</v>
      </c>
      <c r="F490" s="31" t="s">
        <v>473</v>
      </c>
      <c r="G490" s="478"/>
      <c r="H490" s="513" t="s">
        <v>488</v>
      </c>
      <c r="I490" s="513" t="s">
        <v>488</v>
      </c>
      <c r="J490" s="513" t="s">
        <v>488</v>
      </c>
      <c r="K490" s="513" t="s">
        <v>488</v>
      </c>
      <c r="L490" s="513"/>
      <c r="M490" s="513"/>
      <c r="N490" s="513"/>
      <c r="O490" s="513"/>
      <c r="P490" s="513"/>
      <c r="Q490" s="566"/>
      <c r="R490" s="566"/>
      <c r="S490" s="566"/>
      <c r="T490" s="566"/>
      <c r="U490" s="566"/>
      <c r="V490" s="566"/>
      <c r="W490" s="566"/>
      <c r="X490" s="566"/>
      <c r="Y490" s="366" t="s">
        <v>973</v>
      </c>
      <c r="Z490" s="366" t="s">
        <v>1366</v>
      </c>
      <c r="AA490" s="426"/>
      <c r="AB490" s="426"/>
      <c r="AC490" s="537"/>
      <c r="AD490" s="567"/>
    </row>
    <row r="491" customFormat="false" ht="16.2" hidden="true" customHeight="false" outlineLevel="0" collapsed="false">
      <c r="A491" s="483"/>
      <c r="B491" s="31"/>
      <c r="C491" s="31"/>
      <c r="D491" s="31"/>
      <c r="E491" s="31" t="s">
        <v>265</v>
      </c>
      <c r="F491" s="31" t="s">
        <v>473</v>
      </c>
      <c r="G491" s="478"/>
      <c r="H491" s="513" t="s">
        <v>488</v>
      </c>
      <c r="I491" s="513" t="s">
        <v>488</v>
      </c>
      <c r="J491" s="513" t="s">
        <v>488</v>
      </c>
      <c r="K491" s="513" t="s">
        <v>488</v>
      </c>
      <c r="L491" s="513"/>
      <c r="M491" s="513"/>
      <c r="N491" s="513"/>
      <c r="O491" s="513"/>
      <c r="P491" s="513"/>
      <c r="Q491" s="566"/>
      <c r="R491" s="566"/>
      <c r="S491" s="566"/>
      <c r="T491" s="566"/>
      <c r="U491" s="566"/>
      <c r="V491" s="566"/>
      <c r="W491" s="566"/>
      <c r="X491" s="566"/>
      <c r="Y491" s="366" t="s">
        <v>974</v>
      </c>
      <c r="Z491" s="366" t="s">
        <v>1366</v>
      </c>
      <c r="AA491" s="426"/>
      <c r="AB491" s="426"/>
      <c r="AC491" s="537"/>
      <c r="AD491" s="567"/>
    </row>
    <row r="492" customFormat="false" ht="16.2" hidden="true" customHeight="true" outlineLevel="0" collapsed="false">
      <c r="A492" s="483"/>
      <c r="B492" s="31" t="s">
        <v>120</v>
      </c>
      <c r="C492" s="31"/>
      <c r="D492" s="31"/>
      <c r="E492" s="31" t="s">
        <v>264</v>
      </c>
      <c r="F492" s="31" t="s">
        <v>473</v>
      </c>
      <c r="G492" s="478"/>
      <c r="H492" s="513" t="s">
        <v>488</v>
      </c>
      <c r="I492" s="513" t="s">
        <v>488</v>
      </c>
      <c r="J492" s="513" t="s">
        <v>488</v>
      </c>
      <c r="K492" s="513" t="s">
        <v>488</v>
      </c>
      <c r="L492" s="513"/>
      <c r="M492" s="513"/>
      <c r="N492" s="513"/>
      <c r="O492" s="513"/>
      <c r="P492" s="513"/>
      <c r="Q492" s="566"/>
      <c r="R492" s="566"/>
      <c r="S492" s="566"/>
      <c r="T492" s="566"/>
      <c r="U492" s="566"/>
      <c r="V492" s="566"/>
      <c r="W492" s="566"/>
      <c r="X492" s="566"/>
      <c r="Y492" s="366" t="s">
        <v>975</v>
      </c>
      <c r="Z492" s="366" t="s">
        <v>1367</v>
      </c>
      <c r="AA492" s="426"/>
      <c r="AB492" s="426"/>
      <c r="AC492" s="537"/>
      <c r="AD492" s="567"/>
    </row>
    <row r="493" customFormat="false" ht="16.2" hidden="true" customHeight="false" outlineLevel="0" collapsed="false">
      <c r="A493" s="483"/>
      <c r="B493" s="31"/>
      <c r="C493" s="31"/>
      <c r="D493" s="31"/>
      <c r="E493" s="31" t="s">
        <v>265</v>
      </c>
      <c r="F493" s="31" t="s">
        <v>473</v>
      </c>
      <c r="G493" s="478"/>
      <c r="H493" s="513" t="s">
        <v>488</v>
      </c>
      <c r="I493" s="513" t="s">
        <v>488</v>
      </c>
      <c r="J493" s="513" t="s">
        <v>488</v>
      </c>
      <c r="K493" s="513" t="s">
        <v>488</v>
      </c>
      <c r="L493" s="513"/>
      <c r="M493" s="513"/>
      <c r="N493" s="513"/>
      <c r="O493" s="513"/>
      <c r="P493" s="513"/>
      <c r="Q493" s="566"/>
      <c r="R493" s="566"/>
      <c r="S493" s="566"/>
      <c r="T493" s="566"/>
      <c r="U493" s="566"/>
      <c r="V493" s="566"/>
      <c r="W493" s="566"/>
      <c r="X493" s="566"/>
      <c r="Y493" s="366" t="s">
        <v>976</v>
      </c>
      <c r="Z493" s="366" t="s">
        <v>1367</v>
      </c>
      <c r="AA493" s="426"/>
      <c r="AB493" s="426"/>
      <c r="AC493" s="537"/>
      <c r="AD493" s="567"/>
    </row>
    <row r="494" customFormat="false" ht="16.2" hidden="true" customHeight="true" outlineLevel="0" collapsed="false">
      <c r="A494" s="483"/>
      <c r="B494" s="31" t="s">
        <v>172</v>
      </c>
      <c r="C494" s="31"/>
      <c r="D494" s="31"/>
      <c r="E494" s="31" t="s">
        <v>264</v>
      </c>
      <c r="F494" s="31" t="s">
        <v>473</v>
      </c>
      <c r="G494" s="478"/>
      <c r="H494" s="513" t="s">
        <v>488</v>
      </c>
      <c r="I494" s="513" t="s">
        <v>488</v>
      </c>
      <c r="J494" s="513" t="s">
        <v>488</v>
      </c>
      <c r="K494" s="513" t="s">
        <v>488</v>
      </c>
      <c r="L494" s="513"/>
      <c r="M494" s="513"/>
      <c r="N494" s="513"/>
      <c r="O494" s="513"/>
      <c r="P494" s="513"/>
      <c r="Q494" s="566"/>
      <c r="R494" s="566"/>
      <c r="S494" s="566"/>
      <c r="T494" s="566"/>
      <c r="U494" s="566"/>
      <c r="V494" s="566"/>
      <c r="W494" s="566"/>
      <c r="X494" s="566"/>
      <c r="Y494" s="366" t="s">
        <v>977</v>
      </c>
      <c r="Z494" s="366" t="s">
        <v>1368</v>
      </c>
      <c r="AA494" s="426"/>
      <c r="AB494" s="426"/>
      <c r="AC494" s="537"/>
      <c r="AD494" s="567"/>
    </row>
    <row r="495" customFormat="false" ht="16.2" hidden="true" customHeight="false" outlineLevel="0" collapsed="false">
      <c r="A495" s="483"/>
      <c r="B495" s="31"/>
      <c r="C495" s="31"/>
      <c r="D495" s="31"/>
      <c r="E495" s="31" t="s">
        <v>265</v>
      </c>
      <c r="F495" s="31" t="s">
        <v>473</v>
      </c>
      <c r="G495" s="478"/>
      <c r="H495" s="513" t="s">
        <v>488</v>
      </c>
      <c r="I495" s="513" t="s">
        <v>488</v>
      </c>
      <c r="J495" s="513" t="s">
        <v>488</v>
      </c>
      <c r="K495" s="513" t="s">
        <v>488</v>
      </c>
      <c r="L495" s="513"/>
      <c r="M495" s="513"/>
      <c r="N495" s="513"/>
      <c r="O495" s="513"/>
      <c r="P495" s="513"/>
      <c r="Q495" s="566"/>
      <c r="R495" s="566"/>
      <c r="S495" s="566"/>
      <c r="T495" s="566"/>
      <c r="U495" s="566"/>
      <c r="V495" s="566"/>
      <c r="W495" s="566"/>
      <c r="X495" s="566"/>
      <c r="Y495" s="366" t="s">
        <v>978</v>
      </c>
      <c r="Z495" s="366" t="s">
        <v>1368</v>
      </c>
      <c r="AA495" s="426"/>
      <c r="AB495" s="426"/>
      <c r="AC495" s="537"/>
      <c r="AD495" s="567"/>
    </row>
    <row r="496" customFormat="false" ht="16.2" hidden="true" customHeight="true" outlineLevel="0" collapsed="false">
      <c r="A496" s="483"/>
      <c r="B496" s="31" t="s">
        <v>173</v>
      </c>
      <c r="C496" s="31"/>
      <c r="D496" s="31"/>
      <c r="E496" s="31" t="s">
        <v>264</v>
      </c>
      <c r="F496" s="31" t="s">
        <v>473</v>
      </c>
      <c r="G496" s="478"/>
      <c r="H496" s="513" t="s">
        <v>488</v>
      </c>
      <c r="I496" s="513" t="s">
        <v>488</v>
      </c>
      <c r="J496" s="513" t="s">
        <v>488</v>
      </c>
      <c r="K496" s="513" t="s">
        <v>488</v>
      </c>
      <c r="L496" s="513"/>
      <c r="M496" s="513"/>
      <c r="N496" s="513"/>
      <c r="O496" s="513"/>
      <c r="P496" s="513"/>
      <c r="Q496" s="566"/>
      <c r="R496" s="566"/>
      <c r="S496" s="566"/>
      <c r="T496" s="566"/>
      <c r="U496" s="566"/>
      <c r="V496" s="566"/>
      <c r="W496" s="566"/>
      <c r="X496" s="566"/>
      <c r="Y496" s="366" t="s">
        <v>979</v>
      </c>
      <c r="Z496" s="366" t="s">
        <v>1369</v>
      </c>
      <c r="AA496" s="426"/>
      <c r="AB496" s="426"/>
      <c r="AC496" s="537"/>
      <c r="AD496" s="567"/>
    </row>
    <row r="497" customFormat="false" ht="16.2" hidden="true" customHeight="false" outlineLevel="0" collapsed="false">
      <c r="A497" s="483"/>
      <c r="B497" s="31"/>
      <c r="C497" s="31"/>
      <c r="D497" s="31"/>
      <c r="E497" s="31" t="s">
        <v>265</v>
      </c>
      <c r="F497" s="31" t="s">
        <v>473</v>
      </c>
      <c r="G497" s="478"/>
      <c r="H497" s="513" t="s">
        <v>488</v>
      </c>
      <c r="I497" s="513" t="s">
        <v>488</v>
      </c>
      <c r="J497" s="513" t="s">
        <v>488</v>
      </c>
      <c r="K497" s="513" t="s">
        <v>488</v>
      </c>
      <c r="L497" s="513"/>
      <c r="M497" s="513"/>
      <c r="N497" s="513"/>
      <c r="O497" s="513"/>
      <c r="P497" s="513"/>
      <c r="Q497" s="566"/>
      <c r="R497" s="566"/>
      <c r="S497" s="566"/>
      <c r="T497" s="566"/>
      <c r="U497" s="566"/>
      <c r="V497" s="566"/>
      <c r="W497" s="566"/>
      <c r="X497" s="566"/>
      <c r="Y497" s="366" t="s">
        <v>980</v>
      </c>
      <c r="Z497" s="366" t="s">
        <v>1369</v>
      </c>
      <c r="AA497" s="426"/>
      <c r="AB497" s="426"/>
      <c r="AC497" s="537"/>
      <c r="AD497" s="567"/>
    </row>
    <row r="498" customFormat="false" ht="16.2" hidden="true" customHeight="true" outlineLevel="0" collapsed="false">
      <c r="A498" s="483"/>
      <c r="B498" s="31" t="s">
        <v>174</v>
      </c>
      <c r="C498" s="31"/>
      <c r="D498" s="31"/>
      <c r="E498" s="31" t="s">
        <v>264</v>
      </c>
      <c r="F498" s="31" t="s">
        <v>473</v>
      </c>
      <c r="G498" s="478"/>
      <c r="H498" s="513" t="s">
        <v>488</v>
      </c>
      <c r="I498" s="513" t="s">
        <v>488</v>
      </c>
      <c r="J498" s="513" t="s">
        <v>488</v>
      </c>
      <c r="K498" s="513" t="s">
        <v>488</v>
      </c>
      <c r="L498" s="513"/>
      <c r="M498" s="513"/>
      <c r="N498" s="513"/>
      <c r="O498" s="513"/>
      <c r="P498" s="513"/>
      <c r="Q498" s="566"/>
      <c r="R498" s="566"/>
      <c r="S498" s="566"/>
      <c r="T498" s="566"/>
      <c r="U498" s="566"/>
      <c r="V498" s="566"/>
      <c r="W498" s="566"/>
      <c r="X498" s="566"/>
      <c r="Y498" s="366" t="s">
        <v>981</v>
      </c>
      <c r="Z498" s="366" t="s">
        <v>1370</v>
      </c>
      <c r="AA498" s="426"/>
      <c r="AB498" s="426"/>
      <c r="AC498" s="537"/>
      <c r="AD498" s="567"/>
    </row>
    <row r="499" customFormat="false" ht="16.2" hidden="true" customHeight="false" outlineLevel="0" collapsed="false">
      <c r="A499" s="483"/>
      <c r="B499" s="31"/>
      <c r="C499" s="31"/>
      <c r="D499" s="31"/>
      <c r="E499" s="31" t="s">
        <v>265</v>
      </c>
      <c r="F499" s="31" t="s">
        <v>473</v>
      </c>
      <c r="G499" s="478"/>
      <c r="H499" s="513" t="s">
        <v>488</v>
      </c>
      <c r="I499" s="513" t="s">
        <v>488</v>
      </c>
      <c r="J499" s="513" t="s">
        <v>488</v>
      </c>
      <c r="K499" s="513" t="s">
        <v>488</v>
      </c>
      <c r="L499" s="513"/>
      <c r="M499" s="513"/>
      <c r="N499" s="513"/>
      <c r="O499" s="513"/>
      <c r="P499" s="513"/>
      <c r="Q499" s="566"/>
      <c r="R499" s="566"/>
      <c r="S499" s="566"/>
      <c r="T499" s="566"/>
      <c r="U499" s="566"/>
      <c r="V499" s="566"/>
      <c r="W499" s="566"/>
      <c r="X499" s="566"/>
      <c r="Y499" s="366" t="s">
        <v>982</v>
      </c>
      <c r="Z499" s="366" t="s">
        <v>1370</v>
      </c>
      <c r="AA499" s="426"/>
      <c r="AB499" s="426"/>
      <c r="AC499" s="537"/>
      <c r="AD499" s="567"/>
    </row>
    <row r="500" customFormat="false" ht="16.2" hidden="true" customHeight="true" outlineLevel="0" collapsed="false">
      <c r="A500" s="483"/>
      <c r="B500" s="31" t="s">
        <v>175</v>
      </c>
      <c r="C500" s="31"/>
      <c r="D500" s="31"/>
      <c r="E500" s="31" t="s">
        <v>264</v>
      </c>
      <c r="F500" s="31" t="s">
        <v>473</v>
      </c>
      <c r="G500" s="478"/>
      <c r="H500" s="513" t="s">
        <v>488</v>
      </c>
      <c r="I500" s="513" t="s">
        <v>488</v>
      </c>
      <c r="J500" s="513" t="s">
        <v>488</v>
      </c>
      <c r="K500" s="513" t="s">
        <v>488</v>
      </c>
      <c r="L500" s="513"/>
      <c r="M500" s="513"/>
      <c r="N500" s="513"/>
      <c r="O500" s="513"/>
      <c r="P500" s="513"/>
      <c r="Q500" s="566"/>
      <c r="R500" s="566"/>
      <c r="S500" s="566"/>
      <c r="T500" s="566"/>
      <c r="U500" s="566"/>
      <c r="V500" s="566"/>
      <c r="W500" s="566"/>
      <c r="X500" s="566"/>
      <c r="Y500" s="366" t="s">
        <v>983</v>
      </c>
      <c r="Z500" s="366" t="s">
        <v>1371</v>
      </c>
      <c r="AA500" s="426"/>
      <c r="AB500" s="426"/>
      <c r="AC500" s="537"/>
      <c r="AD500" s="567"/>
    </row>
    <row r="501" customFormat="false" ht="16.2" hidden="true" customHeight="false" outlineLevel="0" collapsed="false">
      <c r="A501" s="483"/>
      <c r="B501" s="31"/>
      <c r="C501" s="31"/>
      <c r="D501" s="31"/>
      <c r="E501" s="31" t="s">
        <v>265</v>
      </c>
      <c r="F501" s="31" t="s">
        <v>473</v>
      </c>
      <c r="G501" s="478"/>
      <c r="H501" s="513" t="s">
        <v>488</v>
      </c>
      <c r="I501" s="513" t="s">
        <v>488</v>
      </c>
      <c r="J501" s="513" t="s">
        <v>488</v>
      </c>
      <c r="K501" s="513" t="s">
        <v>488</v>
      </c>
      <c r="L501" s="513"/>
      <c r="M501" s="513"/>
      <c r="N501" s="513"/>
      <c r="O501" s="513"/>
      <c r="P501" s="513"/>
      <c r="Q501" s="566"/>
      <c r="R501" s="566"/>
      <c r="S501" s="566"/>
      <c r="T501" s="566"/>
      <c r="U501" s="566"/>
      <c r="V501" s="566"/>
      <c r="W501" s="566"/>
      <c r="X501" s="566"/>
      <c r="Y501" s="366" t="s">
        <v>984</v>
      </c>
      <c r="Z501" s="366" t="s">
        <v>1371</v>
      </c>
      <c r="AA501" s="426"/>
      <c r="AB501" s="426"/>
      <c r="AC501" s="537"/>
      <c r="AD501" s="567"/>
    </row>
    <row r="502" customFormat="false" ht="16.2" hidden="true" customHeight="true" outlineLevel="0" collapsed="false">
      <c r="A502" s="483" t="s">
        <v>29</v>
      </c>
      <c r="B502" s="31" t="s">
        <v>176</v>
      </c>
      <c r="C502" s="31" t="s">
        <v>179</v>
      </c>
      <c r="D502" s="31" t="s">
        <v>329</v>
      </c>
      <c r="E502" s="31" t="s">
        <v>264</v>
      </c>
      <c r="F502" s="31" t="s">
        <v>471</v>
      </c>
      <c r="G502" s="478"/>
      <c r="H502" s="484" t="s">
        <v>488</v>
      </c>
      <c r="I502" s="484" t="s">
        <v>488</v>
      </c>
      <c r="J502" s="484" t="s">
        <v>488</v>
      </c>
      <c r="K502" s="484" t="n">
        <v>10575</v>
      </c>
      <c r="L502" s="484"/>
      <c r="M502" s="484"/>
      <c r="N502" s="484"/>
      <c r="O502" s="484"/>
      <c r="P502" s="484"/>
      <c r="Q502" s="484"/>
      <c r="R502" s="484"/>
      <c r="S502" s="484"/>
      <c r="T502" s="484"/>
      <c r="U502" s="484"/>
      <c r="V502" s="484"/>
      <c r="W502" s="484"/>
      <c r="X502" s="518"/>
      <c r="Y502" s="366" t="s">
        <v>985</v>
      </c>
      <c r="Z502" s="366"/>
      <c r="AA502" s="426" t="s">
        <v>1411</v>
      </c>
      <c r="AB502" s="426" t="s">
        <v>1411</v>
      </c>
      <c r="AC502" s="426"/>
      <c r="AD502" s="507"/>
    </row>
    <row r="503" customFormat="false" ht="16.2" hidden="true" customHeight="true" outlineLevel="0" collapsed="false">
      <c r="A503" s="483"/>
      <c r="B503" s="31"/>
      <c r="C503" s="31"/>
      <c r="D503" s="31"/>
      <c r="E503" s="31" t="s">
        <v>265</v>
      </c>
      <c r="F503" s="31" t="s">
        <v>471</v>
      </c>
      <c r="G503" s="478"/>
      <c r="H503" s="484" t="s">
        <v>488</v>
      </c>
      <c r="I503" s="484" t="s">
        <v>488</v>
      </c>
      <c r="J503" s="484" t="s">
        <v>488</v>
      </c>
      <c r="K503" s="484" t="n">
        <v>9925</v>
      </c>
      <c r="L503" s="484"/>
      <c r="M503" s="484"/>
      <c r="N503" s="484"/>
      <c r="O503" s="484"/>
      <c r="P503" s="484"/>
      <c r="Q503" s="484"/>
      <c r="R503" s="484"/>
      <c r="S503" s="484"/>
      <c r="T503" s="484"/>
      <c r="U503" s="484"/>
      <c r="V503" s="484"/>
      <c r="W503" s="484"/>
      <c r="X503" s="518"/>
      <c r="Y503" s="366" t="s">
        <v>986</v>
      </c>
      <c r="Z503" s="366"/>
      <c r="AA503" s="426"/>
      <c r="AB503" s="426"/>
      <c r="AC503" s="426"/>
      <c r="AD503" s="507"/>
    </row>
    <row r="504" customFormat="false" ht="16.2" hidden="true" customHeight="true" outlineLevel="0" collapsed="false">
      <c r="A504" s="483"/>
      <c r="B504" s="31"/>
      <c r="C504" s="31"/>
      <c r="D504" s="31" t="s">
        <v>330</v>
      </c>
      <c r="E504" s="31" t="s">
        <v>264</v>
      </c>
      <c r="F504" s="31" t="s">
        <v>471</v>
      </c>
      <c r="G504" s="478"/>
      <c r="H504" s="484" t="s">
        <v>488</v>
      </c>
      <c r="I504" s="484" t="s">
        <v>488</v>
      </c>
      <c r="J504" s="484" t="s">
        <v>488</v>
      </c>
      <c r="K504" s="484" t="s">
        <v>489</v>
      </c>
      <c r="L504" s="484"/>
      <c r="M504" s="484"/>
      <c r="N504" s="484"/>
      <c r="O504" s="484"/>
      <c r="P504" s="484"/>
      <c r="Q504" s="484"/>
      <c r="R504" s="484"/>
      <c r="S504" s="484"/>
      <c r="T504" s="484"/>
      <c r="U504" s="484"/>
      <c r="V504" s="484"/>
      <c r="W504" s="484"/>
      <c r="X504" s="518"/>
      <c r="Y504" s="366" t="s">
        <v>987</v>
      </c>
      <c r="Z504" s="366"/>
      <c r="AA504" s="426"/>
      <c r="AB504" s="426"/>
      <c r="AC504" s="426"/>
      <c r="AD504" s="507"/>
    </row>
    <row r="505" customFormat="false" ht="16.2" hidden="true" customHeight="true" outlineLevel="0" collapsed="false">
      <c r="A505" s="483"/>
      <c r="B505" s="31"/>
      <c r="C505" s="31"/>
      <c r="D505" s="31"/>
      <c r="E505" s="31" t="s">
        <v>265</v>
      </c>
      <c r="F505" s="31" t="s">
        <v>471</v>
      </c>
      <c r="G505" s="478"/>
      <c r="H505" s="484" t="s">
        <v>488</v>
      </c>
      <c r="I505" s="484" t="s">
        <v>488</v>
      </c>
      <c r="J505" s="484" t="s">
        <v>488</v>
      </c>
      <c r="K505" s="484" t="s">
        <v>489</v>
      </c>
      <c r="L505" s="484"/>
      <c r="M505" s="484"/>
      <c r="N505" s="484"/>
      <c r="O505" s="484"/>
      <c r="P505" s="484"/>
      <c r="Q505" s="484"/>
      <c r="R505" s="484"/>
      <c r="S505" s="484"/>
      <c r="T505" s="484"/>
      <c r="U505" s="484"/>
      <c r="V505" s="484"/>
      <c r="W505" s="484"/>
      <c r="X505" s="518"/>
      <c r="Y505" s="366" t="s">
        <v>988</v>
      </c>
      <c r="Z505" s="366"/>
      <c r="AA505" s="426"/>
      <c r="AB505" s="426"/>
      <c r="AC505" s="426"/>
      <c r="AD505" s="507"/>
    </row>
    <row r="506" customFormat="false" ht="16.2" hidden="true" customHeight="true" outlineLevel="0" collapsed="false">
      <c r="A506" s="483"/>
      <c r="B506" s="31"/>
      <c r="C506" s="31"/>
      <c r="D506" s="31"/>
      <c r="E506" s="31" t="s">
        <v>463</v>
      </c>
      <c r="F506" s="31" t="s">
        <v>471</v>
      </c>
      <c r="G506" s="478"/>
      <c r="H506" s="484" t="s">
        <v>488</v>
      </c>
      <c r="I506" s="484" t="s">
        <v>488</v>
      </c>
      <c r="J506" s="484" t="s">
        <v>488</v>
      </c>
      <c r="K506" s="484" t="n">
        <v>16338</v>
      </c>
      <c r="L506" s="484"/>
      <c r="M506" s="484"/>
      <c r="N506" s="484"/>
      <c r="O506" s="484"/>
      <c r="P506" s="484"/>
      <c r="Q506" s="484"/>
      <c r="R506" s="484"/>
      <c r="S506" s="484"/>
      <c r="T506" s="484"/>
      <c r="U506" s="484"/>
      <c r="V506" s="484"/>
      <c r="W506" s="484"/>
      <c r="X506" s="518"/>
      <c r="Y506" s="366" t="s">
        <v>989</v>
      </c>
      <c r="Z506" s="366"/>
      <c r="AA506" s="426"/>
      <c r="AB506" s="426"/>
      <c r="AC506" s="426"/>
      <c r="AD506" s="507"/>
    </row>
    <row r="507" customFormat="false" ht="16.2" hidden="true" customHeight="true" outlineLevel="0" collapsed="false">
      <c r="A507" s="483"/>
      <c r="B507" s="31"/>
      <c r="C507" s="31" t="s">
        <v>180</v>
      </c>
      <c r="D507" s="31" t="s">
        <v>331</v>
      </c>
      <c r="E507" s="31" t="s">
        <v>264</v>
      </c>
      <c r="F507" s="31" t="s">
        <v>471</v>
      </c>
      <c r="G507" s="478"/>
      <c r="H507" s="484" t="s">
        <v>488</v>
      </c>
      <c r="I507" s="484" t="s">
        <v>488</v>
      </c>
      <c r="J507" s="484" t="s">
        <v>488</v>
      </c>
      <c r="K507" s="484" t="n">
        <v>3621</v>
      </c>
      <c r="L507" s="484"/>
      <c r="M507" s="484"/>
      <c r="N507" s="484"/>
      <c r="O507" s="484"/>
      <c r="P507" s="484"/>
      <c r="Q507" s="484"/>
      <c r="R507" s="484"/>
      <c r="S507" s="484"/>
      <c r="T507" s="484"/>
      <c r="U507" s="484"/>
      <c r="V507" s="484"/>
      <c r="W507" s="484"/>
      <c r="X507" s="518"/>
      <c r="Y507" s="366" t="s">
        <v>990</v>
      </c>
      <c r="Z507" s="366"/>
      <c r="AA507" s="426"/>
      <c r="AB507" s="426"/>
      <c r="AC507" s="426"/>
      <c r="AD507" s="507"/>
    </row>
    <row r="508" customFormat="false" ht="16.2" hidden="true" customHeight="true" outlineLevel="0" collapsed="false">
      <c r="A508" s="483"/>
      <c r="B508" s="31"/>
      <c r="C508" s="31"/>
      <c r="D508" s="31"/>
      <c r="E508" s="31" t="s">
        <v>265</v>
      </c>
      <c r="F508" s="31" t="s">
        <v>471</v>
      </c>
      <c r="G508" s="478"/>
      <c r="H508" s="484" t="s">
        <v>488</v>
      </c>
      <c r="I508" s="484" t="s">
        <v>488</v>
      </c>
      <c r="J508" s="484" t="s">
        <v>488</v>
      </c>
      <c r="K508" s="484" t="n">
        <v>3756</v>
      </c>
      <c r="L508" s="484"/>
      <c r="M508" s="484"/>
      <c r="N508" s="484"/>
      <c r="O508" s="484"/>
      <c r="P508" s="484"/>
      <c r="Q508" s="484"/>
      <c r="R508" s="484"/>
      <c r="S508" s="484"/>
      <c r="T508" s="484"/>
      <c r="U508" s="484"/>
      <c r="V508" s="484"/>
      <c r="W508" s="484"/>
      <c r="X508" s="518"/>
      <c r="Y508" s="366" t="s">
        <v>991</v>
      </c>
      <c r="Z508" s="366"/>
      <c r="AA508" s="426"/>
      <c r="AB508" s="426"/>
      <c r="AC508" s="426"/>
      <c r="AD508" s="507"/>
    </row>
    <row r="509" customFormat="false" ht="16.2" hidden="true" customHeight="true" outlineLevel="0" collapsed="false">
      <c r="A509" s="483"/>
      <c r="B509" s="31"/>
      <c r="C509" s="31"/>
      <c r="D509" s="31" t="s">
        <v>332</v>
      </c>
      <c r="E509" s="31" t="s">
        <v>264</v>
      </c>
      <c r="F509" s="31" t="s">
        <v>471</v>
      </c>
      <c r="G509" s="478"/>
      <c r="H509" s="484" t="s">
        <v>488</v>
      </c>
      <c r="I509" s="484" t="s">
        <v>488</v>
      </c>
      <c r="J509" s="484" t="s">
        <v>488</v>
      </c>
      <c r="K509" s="484" t="s">
        <v>489</v>
      </c>
      <c r="L509" s="484"/>
      <c r="M509" s="484"/>
      <c r="N509" s="484"/>
      <c r="O509" s="484"/>
      <c r="P509" s="484"/>
      <c r="Q509" s="484"/>
      <c r="R509" s="484"/>
      <c r="S509" s="484"/>
      <c r="T509" s="484"/>
      <c r="U509" s="484"/>
      <c r="V509" s="484"/>
      <c r="W509" s="484"/>
      <c r="X509" s="484"/>
      <c r="Y509" s="366" t="s">
        <v>992</v>
      </c>
      <c r="Z509" s="366"/>
      <c r="AA509" s="426"/>
      <c r="AB509" s="426"/>
      <c r="AC509" s="426"/>
      <c r="AD509" s="507"/>
    </row>
    <row r="510" customFormat="false" ht="16.2" hidden="true" customHeight="true" outlineLevel="0" collapsed="false">
      <c r="A510" s="483"/>
      <c r="B510" s="31"/>
      <c r="C510" s="31"/>
      <c r="D510" s="31"/>
      <c r="E510" s="31" t="s">
        <v>265</v>
      </c>
      <c r="F510" s="31" t="s">
        <v>471</v>
      </c>
      <c r="G510" s="478"/>
      <c r="H510" s="484" t="s">
        <v>488</v>
      </c>
      <c r="I510" s="484" t="s">
        <v>488</v>
      </c>
      <c r="J510" s="484" t="s">
        <v>488</v>
      </c>
      <c r="K510" s="484" t="s">
        <v>489</v>
      </c>
      <c r="L510" s="484"/>
      <c r="M510" s="484"/>
      <c r="N510" s="484"/>
      <c r="O510" s="484"/>
      <c r="P510" s="484"/>
      <c r="Q510" s="484"/>
      <c r="R510" s="484"/>
      <c r="S510" s="484"/>
      <c r="T510" s="484"/>
      <c r="U510" s="484"/>
      <c r="V510" s="484"/>
      <c r="W510" s="484"/>
      <c r="X510" s="484"/>
      <c r="Y510" s="366" t="s">
        <v>993</v>
      </c>
      <c r="Z510" s="366"/>
      <c r="AA510" s="426"/>
      <c r="AB510" s="426"/>
      <c r="AC510" s="426"/>
      <c r="AD510" s="507"/>
    </row>
    <row r="511" customFormat="false" ht="16.2" hidden="true" customHeight="true" outlineLevel="0" collapsed="false">
      <c r="A511" s="483"/>
      <c r="B511" s="31"/>
      <c r="C511" s="31"/>
      <c r="D511" s="31"/>
      <c r="E511" s="31" t="s">
        <v>463</v>
      </c>
      <c r="F511" s="31" t="s">
        <v>471</v>
      </c>
      <c r="G511" s="478"/>
      <c r="H511" s="484" t="s">
        <v>488</v>
      </c>
      <c r="I511" s="484" t="s">
        <v>488</v>
      </c>
      <c r="J511" s="484" t="s">
        <v>488</v>
      </c>
      <c r="K511" s="484" t="n">
        <v>2029</v>
      </c>
      <c r="L511" s="484"/>
      <c r="M511" s="484"/>
      <c r="N511" s="484"/>
      <c r="O511" s="484"/>
      <c r="P511" s="484"/>
      <c r="Q511" s="484"/>
      <c r="R511" s="484"/>
      <c r="S511" s="484"/>
      <c r="T511" s="484"/>
      <c r="U511" s="484"/>
      <c r="V511" s="484"/>
      <c r="W511" s="484"/>
      <c r="X511" s="518"/>
      <c r="Y511" s="366" t="s">
        <v>994</v>
      </c>
      <c r="Z511" s="366"/>
      <c r="AA511" s="426"/>
      <c r="AB511" s="426"/>
      <c r="AC511" s="426"/>
      <c r="AD511" s="507"/>
    </row>
    <row r="512" customFormat="false" ht="16.2" hidden="true" customHeight="true" outlineLevel="0" collapsed="false">
      <c r="A512" s="483"/>
      <c r="B512" s="31" t="s">
        <v>177</v>
      </c>
      <c r="C512" s="31"/>
      <c r="D512" s="31"/>
      <c r="E512" s="31" t="s">
        <v>264</v>
      </c>
      <c r="F512" s="31" t="s">
        <v>471</v>
      </c>
      <c r="G512" s="478"/>
      <c r="H512" s="484" t="s">
        <v>488</v>
      </c>
      <c r="I512" s="484" t="s">
        <v>488</v>
      </c>
      <c r="J512" s="484" t="s">
        <v>488</v>
      </c>
      <c r="K512" s="484" t="s">
        <v>488</v>
      </c>
      <c r="L512" s="484"/>
      <c r="M512" s="484"/>
      <c r="N512" s="484"/>
      <c r="O512" s="484"/>
      <c r="P512" s="484"/>
      <c r="Q512" s="484"/>
      <c r="R512" s="484"/>
      <c r="S512" s="484"/>
      <c r="T512" s="484"/>
      <c r="U512" s="484"/>
      <c r="V512" s="484"/>
      <c r="W512" s="484"/>
      <c r="X512" s="518"/>
      <c r="Y512" s="366" t="s">
        <v>995</v>
      </c>
      <c r="Z512" s="366"/>
      <c r="AA512" s="426"/>
      <c r="AB512" s="426"/>
      <c r="AC512" s="426"/>
      <c r="AD512" s="507"/>
    </row>
    <row r="513" customFormat="false" ht="16.2" hidden="true" customHeight="true" outlineLevel="0" collapsed="false">
      <c r="A513" s="483"/>
      <c r="B513" s="31"/>
      <c r="C513" s="31"/>
      <c r="D513" s="31"/>
      <c r="E513" s="31"/>
      <c r="F513" s="31" t="s">
        <v>477</v>
      </c>
      <c r="G513" s="478"/>
      <c r="H513" s="487" t="s">
        <v>488</v>
      </c>
      <c r="I513" s="487" t="s">
        <v>488</v>
      </c>
      <c r="J513" s="487" t="s">
        <v>488</v>
      </c>
      <c r="K513" s="487" t="s">
        <v>488</v>
      </c>
      <c r="L513" s="487"/>
      <c r="M513" s="487"/>
      <c r="N513" s="487"/>
      <c r="O513" s="487"/>
      <c r="P513" s="487"/>
      <c r="Q513" s="487"/>
      <c r="R513" s="487"/>
      <c r="S513" s="487"/>
      <c r="T513" s="487"/>
      <c r="U513" s="484"/>
      <c r="V513" s="484"/>
      <c r="W513" s="484"/>
      <c r="X513" s="518"/>
      <c r="Y513" s="366" t="s">
        <v>995</v>
      </c>
      <c r="Z513" s="366" t="s">
        <v>1372</v>
      </c>
      <c r="AA513" s="426"/>
      <c r="AB513" s="426"/>
      <c r="AC513" s="426"/>
      <c r="AD513" s="507"/>
    </row>
    <row r="514" customFormat="false" ht="16.2" hidden="true" customHeight="true" outlineLevel="0" collapsed="false">
      <c r="A514" s="483"/>
      <c r="B514" s="31"/>
      <c r="C514" s="31"/>
      <c r="D514" s="31"/>
      <c r="E514" s="31" t="s">
        <v>265</v>
      </c>
      <c r="F514" s="31" t="s">
        <v>471</v>
      </c>
      <c r="G514" s="478"/>
      <c r="H514" s="484" t="s">
        <v>488</v>
      </c>
      <c r="I514" s="484" t="s">
        <v>488</v>
      </c>
      <c r="J514" s="484" t="s">
        <v>488</v>
      </c>
      <c r="K514" s="484" t="s">
        <v>488</v>
      </c>
      <c r="L514" s="484"/>
      <c r="M514" s="484"/>
      <c r="N514" s="484"/>
      <c r="O514" s="484"/>
      <c r="P514" s="484"/>
      <c r="Q514" s="484"/>
      <c r="R514" s="484"/>
      <c r="S514" s="484"/>
      <c r="T514" s="484"/>
      <c r="U514" s="484"/>
      <c r="V514" s="484"/>
      <c r="W514" s="484"/>
      <c r="X514" s="518"/>
      <c r="Y514" s="366" t="s">
        <v>996</v>
      </c>
      <c r="Z514" s="366"/>
      <c r="AA514" s="426"/>
      <c r="AB514" s="426"/>
      <c r="AC514" s="426"/>
      <c r="AD514" s="507"/>
    </row>
    <row r="515" customFormat="false" ht="16.2" hidden="true" customHeight="true" outlineLevel="0" collapsed="false">
      <c r="A515" s="483"/>
      <c r="B515" s="31"/>
      <c r="C515" s="31"/>
      <c r="D515" s="31"/>
      <c r="E515" s="31"/>
      <c r="F515" s="31" t="s">
        <v>477</v>
      </c>
      <c r="G515" s="478"/>
      <c r="H515" s="487" t="s">
        <v>488</v>
      </c>
      <c r="I515" s="487" t="s">
        <v>488</v>
      </c>
      <c r="J515" s="487" t="s">
        <v>488</v>
      </c>
      <c r="K515" s="487" t="s">
        <v>488</v>
      </c>
      <c r="L515" s="487"/>
      <c r="M515" s="487"/>
      <c r="N515" s="487"/>
      <c r="O515" s="487"/>
      <c r="P515" s="487"/>
      <c r="Q515" s="487"/>
      <c r="R515" s="487"/>
      <c r="S515" s="487"/>
      <c r="T515" s="487"/>
      <c r="U515" s="484"/>
      <c r="V515" s="484"/>
      <c r="W515" s="484"/>
      <c r="X515" s="518"/>
      <c r="Y515" s="568" t="s">
        <v>996</v>
      </c>
      <c r="Z515" s="568" t="s">
        <v>1372</v>
      </c>
      <c r="AA515" s="426"/>
      <c r="AB515" s="426"/>
      <c r="AC515" s="426"/>
      <c r="AD515" s="507"/>
    </row>
    <row r="516" customFormat="false" ht="16.2" hidden="true" customHeight="true" outlineLevel="0" collapsed="false">
      <c r="A516" s="483"/>
      <c r="B516" s="31" t="s">
        <v>178</v>
      </c>
      <c r="C516" s="31"/>
      <c r="D516" s="31"/>
      <c r="E516" s="31" t="s">
        <v>264</v>
      </c>
      <c r="F516" s="31" t="s">
        <v>471</v>
      </c>
      <c r="G516" s="478"/>
      <c r="H516" s="487" t="s">
        <v>488</v>
      </c>
      <c r="I516" s="487" t="s">
        <v>488</v>
      </c>
      <c r="J516" s="487" t="s">
        <v>488</v>
      </c>
      <c r="K516" s="487" t="s">
        <v>488</v>
      </c>
      <c r="L516" s="487"/>
      <c r="M516" s="487"/>
      <c r="N516" s="487"/>
      <c r="O516" s="487"/>
      <c r="P516" s="487"/>
      <c r="Q516" s="487"/>
      <c r="R516" s="487"/>
      <c r="S516" s="484"/>
      <c r="T516" s="484"/>
      <c r="U516" s="484"/>
      <c r="V516" s="484"/>
      <c r="W516" s="484"/>
      <c r="X516" s="518"/>
      <c r="Y516" s="366" t="s">
        <v>997</v>
      </c>
      <c r="Z516" s="366"/>
      <c r="AA516" s="426" t="s">
        <v>1409</v>
      </c>
      <c r="AB516" s="426" t="s">
        <v>1409</v>
      </c>
      <c r="AC516" s="426"/>
      <c r="AD516" s="507"/>
    </row>
    <row r="517" customFormat="false" ht="16.2" hidden="true" customHeight="true" outlineLevel="0" collapsed="false">
      <c r="A517" s="483"/>
      <c r="B517" s="31"/>
      <c r="C517" s="31"/>
      <c r="D517" s="31"/>
      <c r="E517" s="31"/>
      <c r="F517" s="31" t="s">
        <v>477</v>
      </c>
      <c r="G517" s="478"/>
      <c r="H517" s="487" t="s">
        <v>488</v>
      </c>
      <c r="I517" s="487" t="s">
        <v>488</v>
      </c>
      <c r="J517" s="487" t="s">
        <v>488</v>
      </c>
      <c r="K517" s="487" t="s">
        <v>488</v>
      </c>
      <c r="L517" s="487"/>
      <c r="M517" s="487"/>
      <c r="N517" s="487"/>
      <c r="O517" s="487"/>
      <c r="P517" s="487"/>
      <c r="Q517" s="487"/>
      <c r="R517" s="487"/>
      <c r="S517" s="487"/>
      <c r="T517" s="487"/>
      <c r="U517" s="487"/>
      <c r="V517" s="487"/>
      <c r="W517" s="487"/>
      <c r="X517" s="518"/>
      <c r="Y517" s="366" t="s">
        <v>997</v>
      </c>
      <c r="Z517" s="366" t="s">
        <v>178</v>
      </c>
      <c r="AA517" s="426"/>
      <c r="AB517" s="426"/>
      <c r="AC517" s="426"/>
      <c r="AD517" s="507"/>
    </row>
    <row r="518" customFormat="false" ht="16.2" hidden="true" customHeight="true" outlineLevel="0" collapsed="false">
      <c r="A518" s="483"/>
      <c r="B518" s="31"/>
      <c r="C518" s="31"/>
      <c r="D518" s="31"/>
      <c r="E518" s="31" t="s">
        <v>265</v>
      </c>
      <c r="F518" s="31" t="s">
        <v>471</v>
      </c>
      <c r="G518" s="478"/>
      <c r="H518" s="487" t="s">
        <v>488</v>
      </c>
      <c r="I518" s="487" t="s">
        <v>488</v>
      </c>
      <c r="J518" s="487" t="s">
        <v>488</v>
      </c>
      <c r="K518" s="487" t="s">
        <v>488</v>
      </c>
      <c r="L518" s="487"/>
      <c r="M518" s="487"/>
      <c r="N518" s="487"/>
      <c r="O518" s="487"/>
      <c r="P518" s="487"/>
      <c r="Q518" s="487"/>
      <c r="R518" s="484"/>
      <c r="S518" s="484"/>
      <c r="T518" s="484"/>
      <c r="U518" s="484"/>
      <c r="V518" s="484"/>
      <c r="W518" s="484"/>
      <c r="X518" s="518"/>
      <c r="Y518" s="366" t="s">
        <v>998</v>
      </c>
      <c r="Z518" s="366"/>
      <c r="AA518" s="426"/>
      <c r="AB518" s="426"/>
      <c r="AC518" s="426"/>
      <c r="AD518" s="507"/>
    </row>
    <row r="519" customFormat="false" ht="16.2" hidden="true" customHeight="true" outlineLevel="0" collapsed="false">
      <c r="A519" s="483"/>
      <c r="B519" s="31"/>
      <c r="C519" s="31"/>
      <c r="D519" s="31"/>
      <c r="E519" s="31"/>
      <c r="F519" s="31" t="s">
        <v>477</v>
      </c>
      <c r="G519" s="478"/>
      <c r="H519" s="487" t="s">
        <v>488</v>
      </c>
      <c r="I519" s="487" t="s">
        <v>488</v>
      </c>
      <c r="J519" s="487" t="s">
        <v>488</v>
      </c>
      <c r="K519" s="487" t="s">
        <v>488</v>
      </c>
      <c r="L519" s="487"/>
      <c r="M519" s="487"/>
      <c r="N519" s="487"/>
      <c r="O519" s="487"/>
      <c r="P519" s="487"/>
      <c r="Q519" s="487"/>
      <c r="R519" s="487"/>
      <c r="S519" s="487"/>
      <c r="T519" s="487"/>
      <c r="U519" s="487"/>
      <c r="V519" s="487"/>
      <c r="W519" s="487"/>
      <c r="X519" s="518"/>
      <c r="Y519" s="568" t="s">
        <v>998</v>
      </c>
      <c r="Z519" s="568" t="s">
        <v>178</v>
      </c>
      <c r="AA519" s="426"/>
      <c r="AB519" s="426"/>
      <c r="AC519" s="426"/>
      <c r="AD519" s="507"/>
    </row>
    <row r="520" customFormat="false" ht="16.2" hidden="true" customHeight="true" outlineLevel="0" collapsed="false">
      <c r="A520" s="569" t="s">
        <v>30</v>
      </c>
      <c r="B520" s="31" t="s">
        <v>179</v>
      </c>
      <c r="C520" s="31" t="s">
        <v>329</v>
      </c>
      <c r="D520" s="31" t="s">
        <v>170</v>
      </c>
      <c r="E520" s="31" t="s">
        <v>264</v>
      </c>
      <c r="F520" s="31" t="s">
        <v>471</v>
      </c>
      <c r="G520" s="484"/>
      <c r="H520" s="484" t="s">
        <v>488</v>
      </c>
      <c r="I520" s="484" t="s">
        <v>488</v>
      </c>
      <c r="J520" s="484" t="s">
        <v>488</v>
      </c>
      <c r="K520" s="484" t="s">
        <v>488</v>
      </c>
      <c r="L520" s="484"/>
      <c r="M520" s="484"/>
      <c r="N520" s="484"/>
      <c r="O520" s="484"/>
      <c r="P520" s="484"/>
      <c r="Q520" s="484"/>
      <c r="R520" s="484"/>
      <c r="S520" s="484"/>
      <c r="T520" s="484"/>
      <c r="U520" s="484"/>
      <c r="V520" s="484"/>
      <c r="W520" s="484"/>
      <c r="X520" s="484"/>
      <c r="Y520" s="366" t="s">
        <v>985</v>
      </c>
      <c r="Z520" s="366"/>
      <c r="AA520" s="505" t="s">
        <v>1411</v>
      </c>
      <c r="AB520" s="505" t="s">
        <v>1411</v>
      </c>
      <c r="AC520" s="505"/>
      <c r="AD520" s="570" t="s">
        <v>1427</v>
      </c>
    </row>
    <row r="521" customFormat="false" ht="16.2" hidden="true" customHeight="true" outlineLevel="0" collapsed="false">
      <c r="A521" s="569"/>
      <c r="B521" s="31"/>
      <c r="C521" s="31"/>
      <c r="D521" s="31"/>
      <c r="E521" s="31" t="s">
        <v>265</v>
      </c>
      <c r="F521" s="31" t="s">
        <v>471</v>
      </c>
      <c r="G521" s="478"/>
      <c r="H521" s="484" t="s">
        <v>488</v>
      </c>
      <c r="I521" s="484" t="s">
        <v>488</v>
      </c>
      <c r="J521" s="484" t="s">
        <v>488</v>
      </c>
      <c r="K521" s="484" t="s">
        <v>488</v>
      </c>
      <c r="L521" s="484"/>
      <c r="M521" s="484"/>
      <c r="N521" s="484"/>
      <c r="O521" s="484"/>
      <c r="P521" s="484"/>
      <c r="Q521" s="484"/>
      <c r="R521" s="484"/>
      <c r="S521" s="484"/>
      <c r="T521" s="484"/>
      <c r="U521" s="484"/>
      <c r="V521" s="484"/>
      <c r="W521" s="484"/>
      <c r="X521" s="518"/>
      <c r="Y521" s="366" t="s">
        <v>986</v>
      </c>
      <c r="Z521" s="366"/>
      <c r="AA521" s="505"/>
      <c r="AB521" s="505"/>
      <c r="AC521" s="505"/>
      <c r="AD521" s="570"/>
    </row>
    <row r="522" customFormat="false" ht="16.2" hidden="true" customHeight="true" outlineLevel="0" collapsed="false">
      <c r="A522" s="569"/>
      <c r="B522" s="31"/>
      <c r="C522" s="31"/>
      <c r="D522" s="31" t="s">
        <v>420</v>
      </c>
      <c r="E522" s="31" t="s">
        <v>264</v>
      </c>
      <c r="F522" s="31" t="s">
        <v>471</v>
      </c>
      <c r="G522" s="478"/>
      <c r="H522" s="484" t="s">
        <v>488</v>
      </c>
      <c r="I522" s="484" t="s">
        <v>488</v>
      </c>
      <c r="J522" s="484" t="s">
        <v>488</v>
      </c>
      <c r="K522" s="484" t="s">
        <v>488</v>
      </c>
      <c r="L522" s="484"/>
      <c r="M522" s="484"/>
      <c r="N522" s="484"/>
      <c r="O522" s="484"/>
      <c r="P522" s="484"/>
      <c r="Q522" s="484"/>
      <c r="R522" s="484"/>
      <c r="S522" s="484"/>
      <c r="T522" s="484"/>
      <c r="U522" s="484"/>
      <c r="V522" s="484"/>
      <c r="W522" s="484"/>
      <c r="X522" s="518"/>
      <c r="Y522" s="366" t="s">
        <v>985</v>
      </c>
      <c r="Z522" s="366"/>
      <c r="AA522" s="505"/>
      <c r="AB522" s="505"/>
      <c r="AC522" s="505"/>
      <c r="AD522" s="570"/>
    </row>
    <row r="523" customFormat="false" ht="16.2" hidden="true" customHeight="true" outlineLevel="0" collapsed="false">
      <c r="A523" s="569"/>
      <c r="B523" s="31"/>
      <c r="C523" s="31"/>
      <c r="D523" s="31"/>
      <c r="E523" s="31" t="s">
        <v>265</v>
      </c>
      <c r="F523" s="31" t="s">
        <v>471</v>
      </c>
      <c r="G523" s="478"/>
      <c r="H523" s="484" t="s">
        <v>488</v>
      </c>
      <c r="I523" s="484" t="s">
        <v>488</v>
      </c>
      <c r="J523" s="484" t="s">
        <v>488</v>
      </c>
      <c r="K523" s="484" t="s">
        <v>488</v>
      </c>
      <c r="L523" s="484"/>
      <c r="M523" s="484"/>
      <c r="N523" s="484"/>
      <c r="O523" s="484"/>
      <c r="P523" s="484"/>
      <c r="Q523" s="484"/>
      <c r="R523" s="484"/>
      <c r="S523" s="484"/>
      <c r="T523" s="484"/>
      <c r="U523" s="484"/>
      <c r="V523" s="484"/>
      <c r="W523" s="484"/>
      <c r="X523" s="518"/>
      <c r="Y523" s="366" t="s">
        <v>986</v>
      </c>
      <c r="Z523" s="366"/>
      <c r="AA523" s="505"/>
      <c r="AB523" s="505"/>
      <c r="AC523" s="505"/>
      <c r="AD523" s="570"/>
    </row>
    <row r="524" customFormat="false" ht="16.2" hidden="true" customHeight="true" outlineLevel="0" collapsed="false">
      <c r="A524" s="569"/>
      <c r="B524" s="31"/>
      <c r="C524" s="31"/>
      <c r="D524" s="31" t="s">
        <v>167</v>
      </c>
      <c r="E524" s="31" t="s">
        <v>264</v>
      </c>
      <c r="F524" s="31" t="s">
        <v>471</v>
      </c>
      <c r="G524" s="478"/>
      <c r="H524" s="484" t="s">
        <v>488</v>
      </c>
      <c r="I524" s="484" t="s">
        <v>488</v>
      </c>
      <c r="J524" s="484" t="s">
        <v>488</v>
      </c>
      <c r="K524" s="484" t="s">
        <v>488</v>
      </c>
      <c r="L524" s="484"/>
      <c r="M524" s="484"/>
      <c r="N524" s="484"/>
      <c r="O524" s="484"/>
      <c r="P524" s="484"/>
      <c r="Q524" s="484"/>
      <c r="R524" s="484"/>
      <c r="S524" s="484"/>
      <c r="T524" s="484"/>
      <c r="U524" s="484"/>
      <c r="V524" s="484"/>
      <c r="W524" s="484"/>
      <c r="X524" s="518"/>
      <c r="Y524" s="366" t="s">
        <v>985</v>
      </c>
      <c r="Z524" s="366"/>
      <c r="AA524" s="505"/>
      <c r="AB524" s="505"/>
      <c r="AC524" s="505"/>
      <c r="AD524" s="570"/>
    </row>
    <row r="525" customFormat="false" ht="16.2" hidden="true" customHeight="true" outlineLevel="0" collapsed="false">
      <c r="A525" s="569"/>
      <c r="B525" s="31"/>
      <c r="C525" s="31"/>
      <c r="D525" s="31"/>
      <c r="E525" s="31" t="s">
        <v>265</v>
      </c>
      <c r="F525" s="31" t="s">
        <v>471</v>
      </c>
      <c r="G525" s="478"/>
      <c r="H525" s="484" t="s">
        <v>488</v>
      </c>
      <c r="I525" s="484" t="s">
        <v>488</v>
      </c>
      <c r="J525" s="484" t="s">
        <v>488</v>
      </c>
      <c r="K525" s="484" t="s">
        <v>488</v>
      </c>
      <c r="L525" s="484"/>
      <c r="M525" s="484"/>
      <c r="N525" s="484"/>
      <c r="O525" s="484"/>
      <c r="P525" s="484"/>
      <c r="Q525" s="484"/>
      <c r="R525" s="484"/>
      <c r="S525" s="484"/>
      <c r="T525" s="484"/>
      <c r="U525" s="484"/>
      <c r="V525" s="484"/>
      <c r="W525" s="484"/>
      <c r="X525" s="518"/>
      <c r="Y525" s="366" t="s">
        <v>986</v>
      </c>
      <c r="Z525" s="366"/>
      <c r="AA525" s="505"/>
      <c r="AB525" s="505"/>
      <c r="AC525" s="505"/>
      <c r="AD525" s="570"/>
    </row>
    <row r="526" customFormat="false" ht="16.2" hidden="true" customHeight="true" outlineLevel="0" collapsed="false">
      <c r="A526" s="569"/>
      <c r="B526" s="31"/>
      <c r="C526" s="31"/>
      <c r="D526" s="31" t="s">
        <v>168</v>
      </c>
      <c r="E526" s="31" t="s">
        <v>264</v>
      </c>
      <c r="F526" s="31" t="s">
        <v>471</v>
      </c>
      <c r="G526" s="478"/>
      <c r="H526" s="484" t="s">
        <v>488</v>
      </c>
      <c r="I526" s="484" t="s">
        <v>488</v>
      </c>
      <c r="J526" s="484" t="s">
        <v>488</v>
      </c>
      <c r="K526" s="484" t="s">
        <v>488</v>
      </c>
      <c r="L526" s="484"/>
      <c r="M526" s="484"/>
      <c r="N526" s="484"/>
      <c r="O526" s="484"/>
      <c r="P526" s="484"/>
      <c r="Q526" s="484"/>
      <c r="R526" s="484"/>
      <c r="S526" s="484"/>
      <c r="T526" s="484"/>
      <c r="U526" s="484"/>
      <c r="V526" s="484"/>
      <c r="W526" s="484"/>
      <c r="X526" s="518"/>
      <c r="Y526" s="366" t="s">
        <v>985</v>
      </c>
      <c r="Z526" s="366"/>
      <c r="AA526" s="505"/>
      <c r="AB526" s="505"/>
      <c r="AC526" s="505"/>
      <c r="AD526" s="570"/>
    </row>
    <row r="527" customFormat="false" ht="16.2" hidden="true" customHeight="true" outlineLevel="0" collapsed="false">
      <c r="A527" s="569"/>
      <c r="B527" s="31"/>
      <c r="C527" s="31"/>
      <c r="D527" s="31"/>
      <c r="E527" s="31" t="s">
        <v>265</v>
      </c>
      <c r="F527" s="31" t="s">
        <v>471</v>
      </c>
      <c r="G527" s="478"/>
      <c r="H527" s="484" t="s">
        <v>488</v>
      </c>
      <c r="I527" s="484" t="s">
        <v>488</v>
      </c>
      <c r="J527" s="484" t="s">
        <v>488</v>
      </c>
      <c r="K527" s="484" t="s">
        <v>488</v>
      </c>
      <c r="L527" s="484"/>
      <c r="M527" s="484"/>
      <c r="N527" s="484"/>
      <c r="O527" s="484"/>
      <c r="P527" s="484"/>
      <c r="Q527" s="484"/>
      <c r="R527" s="484"/>
      <c r="S527" s="484"/>
      <c r="T527" s="484"/>
      <c r="U527" s="484"/>
      <c r="V527" s="484"/>
      <c r="W527" s="484"/>
      <c r="X527" s="518"/>
      <c r="Y527" s="366" t="s">
        <v>986</v>
      </c>
      <c r="Z527" s="366"/>
      <c r="AA527" s="505"/>
      <c r="AB527" s="505"/>
      <c r="AC527" s="505"/>
      <c r="AD527" s="570"/>
    </row>
    <row r="528" customFormat="false" ht="16.2" hidden="true" customHeight="true" outlineLevel="0" collapsed="false">
      <c r="A528" s="569"/>
      <c r="B528" s="31"/>
      <c r="C528" s="31"/>
      <c r="D528" s="31" t="s">
        <v>166</v>
      </c>
      <c r="E528" s="31" t="s">
        <v>264</v>
      </c>
      <c r="F528" s="31" t="s">
        <v>471</v>
      </c>
      <c r="G528" s="478"/>
      <c r="H528" s="484" t="s">
        <v>488</v>
      </c>
      <c r="I528" s="484" t="s">
        <v>488</v>
      </c>
      <c r="J528" s="484" t="s">
        <v>488</v>
      </c>
      <c r="K528" s="484" t="s">
        <v>488</v>
      </c>
      <c r="L528" s="484"/>
      <c r="M528" s="484"/>
      <c r="N528" s="484"/>
      <c r="O528" s="484"/>
      <c r="P528" s="484"/>
      <c r="Q528" s="484"/>
      <c r="R528" s="484"/>
      <c r="S528" s="484"/>
      <c r="T528" s="484"/>
      <c r="U528" s="484"/>
      <c r="V528" s="484"/>
      <c r="W528" s="484"/>
      <c r="X528" s="518"/>
      <c r="Y528" s="366" t="s">
        <v>985</v>
      </c>
      <c r="Z528" s="366"/>
      <c r="AA528" s="505"/>
      <c r="AB528" s="505"/>
      <c r="AC528" s="505"/>
      <c r="AD528" s="570"/>
    </row>
    <row r="529" customFormat="false" ht="16.2" hidden="true" customHeight="true" outlineLevel="0" collapsed="false">
      <c r="A529" s="569"/>
      <c r="B529" s="31"/>
      <c r="C529" s="31"/>
      <c r="D529" s="31"/>
      <c r="E529" s="31" t="s">
        <v>265</v>
      </c>
      <c r="F529" s="31" t="s">
        <v>471</v>
      </c>
      <c r="G529" s="478"/>
      <c r="H529" s="484" t="s">
        <v>488</v>
      </c>
      <c r="I529" s="484" t="s">
        <v>488</v>
      </c>
      <c r="J529" s="484" t="s">
        <v>488</v>
      </c>
      <c r="K529" s="484" t="s">
        <v>488</v>
      </c>
      <c r="L529" s="484"/>
      <c r="M529" s="484"/>
      <c r="N529" s="484"/>
      <c r="O529" s="484"/>
      <c r="P529" s="484"/>
      <c r="Q529" s="484"/>
      <c r="R529" s="484"/>
      <c r="S529" s="484"/>
      <c r="T529" s="484"/>
      <c r="U529" s="484"/>
      <c r="V529" s="484"/>
      <c r="W529" s="484"/>
      <c r="X529" s="518"/>
      <c r="Y529" s="366" t="s">
        <v>986</v>
      </c>
      <c r="Z529" s="366"/>
      <c r="AA529" s="505"/>
      <c r="AB529" s="505"/>
      <c r="AC529" s="505"/>
      <c r="AD529" s="570"/>
    </row>
    <row r="530" customFormat="false" ht="16.2" hidden="true" customHeight="true" outlineLevel="0" collapsed="false">
      <c r="A530" s="569"/>
      <c r="B530" s="31"/>
      <c r="C530" s="31"/>
      <c r="D530" s="31" t="s">
        <v>165</v>
      </c>
      <c r="E530" s="31" t="s">
        <v>264</v>
      </c>
      <c r="F530" s="31" t="s">
        <v>471</v>
      </c>
      <c r="G530" s="478"/>
      <c r="H530" s="484" t="s">
        <v>488</v>
      </c>
      <c r="I530" s="484" t="s">
        <v>488</v>
      </c>
      <c r="J530" s="484" t="s">
        <v>488</v>
      </c>
      <c r="K530" s="484" t="s">
        <v>488</v>
      </c>
      <c r="L530" s="484"/>
      <c r="M530" s="484"/>
      <c r="N530" s="484"/>
      <c r="O530" s="484"/>
      <c r="P530" s="484"/>
      <c r="Q530" s="484"/>
      <c r="R530" s="484"/>
      <c r="S530" s="484"/>
      <c r="T530" s="484"/>
      <c r="U530" s="484"/>
      <c r="V530" s="484"/>
      <c r="W530" s="484"/>
      <c r="X530" s="518"/>
      <c r="Y530" s="366" t="s">
        <v>985</v>
      </c>
      <c r="Z530" s="366"/>
      <c r="AA530" s="505"/>
      <c r="AB530" s="505"/>
      <c r="AC530" s="505"/>
      <c r="AD530" s="570"/>
    </row>
    <row r="531" customFormat="false" ht="16.2" hidden="true" customHeight="true" outlineLevel="0" collapsed="false">
      <c r="A531" s="569"/>
      <c r="B531" s="31"/>
      <c r="C531" s="31"/>
      <c r="D531" s="31"/>
      <c r="E531" s="31" t="s">
        <v>265</v>
      </c>
      <c r="F531" s="31" t="s">
        <v>471</v>
      </c>
      <c r="G531" s="478"/>
      <c r="H531" s="484" t="s">
        <v>488</v>
      </c>
      <c r="I531" s="484" t="s">
        <v>488</v>
      </c>
      <c r="J531" s="484" t="s">
        <v>488</v>
      </c>
      <c r="K531" s="484" t="s">
        <v>488</v>
      </c>
      <c r="L531" s="484"/>
      <c r="M531" s="484"/>
      <c r="N531" s="484"/>
      <c r="O531" s="484"/>
      <c r="P531" s="484"/>
      <c r="Q531" s="484"/>
      <c r="R531" s="484"/>
      <c r="S531" s="484"/>
      <c r="T531" s="484"/>
      <c r="U531" s="484"/>
      <c r="V531" s="484"/>
      <c r="W531" s="484"/>
      <c r="X531" s="518"/>
      <c r="Y531" s="366" t="s">
        <v>986</v>
      </c>
      <c r="Z531" s="366"/>
      <c r="AA531" s="505"/>
      <c r="AB531" s="505"/>
      <c r="AC531" s="505"/>
      <c r="AD531" s="570"/>
    </row>
    <row r="532" customFormat="false" ht="16.2" hidden="true" customHeight="true" outlineLevel="0" collapsed="false">
      <c r="A532" s="569"/>
      <c r="B532" s="31"/>
      <c r="C532" s="31"/>
      <c r="D532" s="31" t="s">
        <v>421</v>
      </c>
      <c r="E532" s="31" t="s">
        <v>264</v>
      </c>
      <c r="F532" s="31" t="s">
        <v>471</v>
      </c>
      <c r="G532" s="478"/>
      <c r="H532" s="484" t="s">
        <v>488</v>
      </c>
      <c r="I532" s="484" t="s">
        <v>488</v>
      </c>
      <c r="J532" s="484" t="s">
        <v>488</v>
      </c>
      <c r="K532" s="484" t="s">
        <v>488</v>
      </c>
      <c r="L532" s="484"/>
      <c r="M532" s="484"/>
      <c r="N532" s="484"/>
      <c r="O532" s="484"/>
      <c r="P532" s="484"/>
      <c r="Q532" s="484"/>
      <c r="R532" s="484"/>
      <c r="S532" s="484"/>
      <c r="T532" s="484"/>
      <c r="U532" s="484"/>
      <c r="V532" s="484"/>
      <c r="W532" s="484"/>
      <c r="X532" s="518"/>
      <c r="Y532" s="366" t="s">
        <v>985</v>
      </c>
      <c r="Z532" s="366"/>
      <c r="AA532" s="505"/>
      <c r="AB532" s="505"/>
      <c r="AC532" s="505"/>
      <c r="AD532" s="570"/>
    </row>
    <row r="533" customFormat="false" ht="16.2" hidden="true" customHeight="true" outlineLevel="0" collapsed="false">
      <c r="A533" s="569"/>
      <c r="B533" s="31"/>
      <c r="C533" s="31"/>
      <c r="D533" s="31"/>
      <c r="E533" s="31" t="s">
        <v>265</v>
      </c>
      <c r="F533" s="31" t="s">
        <v>471</v>
      </c>
      <c r="G533" s="478"/>
      <c r="H533" s="484" t="s">
        <v>488</v>
      </c>
      <c r="I533" s="484" t="s">
        <v>488</v>
      </c>
      <c r="J533" s="484" t="s">
        <v>488</v>
      </c>
      <c r="K533" s="484" t="s">
        <v>488</v>
      </c>
      <c r="L533" s="484"/>
      <c r="M533" s="484"/>
      <c r="N533" s="484"/>
      <c r="O533" s="484"/>
      <c r="P533" s="484"/>
      <c r="Q533" s="484"/>
      <c r="R533" s="484"/>
      <c r="S533" s="484"/>
      <c r="T533" s="484"/>
      <c r="U533" s="484"/>
      <c r="V533" s="484"/>
      <c r="W533" s="484"/>
      <c r="X533" s="518"/>
      <c r="Y533" s="366" t="s">
        <v>986</v>
      </c>
      <c r="Z533" s="366"/>
      <c r="AA533" s="505"/>
      <c r="AB533" s="505"/>
      <c r="AC533" s="505"/>
      <c r="AD533" s="570"/>
    </row>
    <row r="534" customFormat="false" ht="16.2" hidden="true" customHeight="true" outlineLevel="0" collapsed="false">
      <c r="A534" s="569"/>
      <c r="B534" s="31"/>
      <c r="C534" s="31"/>
      <c r="D534" s="31" t="s">
        <v>422</v>
      </c>
      <c r="E534" s="31" t="s">
        <v>264</v>
      </c>
      <c r="F534" s="31" t="s">
        <v>471</v>
      </c>
      <c r="G534" s="478"/>
      <c r="H534" s="484" t="s">
        <v>488</v>
      </c>
      <c r="I534" s="484" t="s">
        <v>488</v>
      </c>
      <c r="J534" s="484" t="s">
        <v>488</v>
      </c>
      <c r="K534" s="484" t="s">
        <v>488</v>
      </c>
      <c r="L534" s="484"/>
      <c r="M534" s="484"/>
      <c r="N534" s="484"/>
      <c r="O534" s="484"/>
      <c r="P534" s="484"/>
      <c r="Q534" s="484"/>
      <c r="R534" s="484"/>
      <c r="S534" s="484"/>
      <c r="T534" s="484"/>
      <c r="U534" s="484"/>
      <c r="V534" s="484"/>
      <c r="W534" s="484"/>
      <c r="X534" s="518"/>
      <c r="Y534" s="366" t="s">
        <v>985</v>
      </c>
      <c r="Z534" s="366"/>
      <c r="AA534" s="505"/>
      <c r="AB534" s="505"/>
      <c r="AC534" s="505"/>
      <c r="AD534" s="570"/>
    </row>
    <row r="535" customFormat="false" ht="16.2" hidden="true" customHeight="true" outlineLevel="0" collapsed="false">
      <c r="A535" s="569"/>
      <c r="B535" s="31"/>
      <c r="C535" s="31"/>
      <c r="D535" s="31"/>
      <c r="E535" s="31" t="s">
        <v>265</v>
      </c>
      <c r="F535" s="31" t="s">
        <v>471</v>
      </c>
      <c r="G535" s="478"/>
      <c r="H535" s="484" t="s">
        <v>488</v>
      </c>
      <c r="I535" s="484" t="s">
        <v>488</v>
      </c>
      <c r="J535" s="484" t="s">
        <v>488</v>
      </c>
      <c r="K535" s="484" t="s">
        <v>488</v>
      </c>
      <c r="L535" s="484"/>
      <c r="M535" s="484"/>
      <c r="N535" s="484"/>
      <c r="O535" s="484"/>
      <c r="P535" s="484"/>
      <c r="Q535" s="484"/>
      <c r="R535" s="484"/>
      <c r="S535" s="484"/>
      <c r="T535" s="484"/>
      <c r="U535" s="484"/>
      <c r="V535" s="484"/>
      <c r="W535" s="484"/>
      <c r="X535" s="518"/>
      <c r="Y535" s="366" t="s">
        <v>986</v>
      </c>
      <c r="Z535" s="366"/>
      <c r="AA535" s="505"/>
      <c r="AB535" s="505"/>
      <c r="AC535" s="505"/>
      <c r="AD535" s="570"/>
    </row>
    <row r="536" customFormat="false" ht="16.2" hidden="true" customHeight="true" outlineLevel="0" collapsed="false">
      <c r="A536" s="569"/>
      <c r="B536" s="31"/>
      <c r="C536" s="31"/>
      <c r="D536" s="31" t="s">
        <v>283</v>
      </c>
      <c r="E536" s="31" t="s">
        <v>264</v>
      </c>
      <c r="F536" s="31" t="s">
        <v>471</v>
      </c>
      <c r="G536" s="478"/>
      <c r="H536" s="484" t="s">
        <v>488</v>
      </c>
      <c r="I536" s="484" t="s">
        <v>488</v>
      </c>
      <c r="J536" s="484" t="s">
        <v>488</v>
      </c>
      <c r="K536" s="484" t="s">
        <v>488</v>
      </c>
      <c r="L536" s="484"/>
      <c r="M536" s="484"/>
      <c r="N536" s="484"/>
      <c r="O536" s="484"/>
      <c r="P536" s="484"/>
      <c r="Q536" s="484"/>
      <c r="R536" s="484"/>
      <c r="S536" s="484"/>
      <c r="T536" s="484"/>
      <c r="U536" s="484"/>
      <c r="V536" s="484"/>
      <c r="W536" s="484"/>
      <c r="X536" s="518"/>
      <c r="Y536" s="366" t="s">
        <v>985</v>
      </c>
      <c r="Z536" s="366"/>
      <c r="AA536" s="505"/>
      <c r="AB536" s="505"/>
      <c r="AC536" s="505"/>
      <c r="AD536" s="570"/>
    </row>
    <row r="537" customFormat="false" ht="16.2" hidden="true" customHeight="true" outlineLevel="0" collapsed="false">
      <c r="A537" s="569"/>
      <c r="B537" s="31"/>
      <c r="C537" s="31"/>
      <c r="D537" s="31"/>
      <c r="E537" s="31" t="s">
        <v>265</v>
      </c>
      <c r="F537" s="31" t="s">
        <v>471</v>
      </c>
      <c r="G537" s="478"/>
      <c r="H537" s="484" t="s">
        <v>488</v>
      </c>
      <c r="I537" s="484" t="s">
        <v>488</v>
      </c>
      <c r="J537" s="484" t="s">
        <v>488</v>
      </c>
      <c r="K537" s="484" t="s">
        <v>488</v>
      </c>
      <c r="L537" s="484"/>
      <c r="M537" s="484"/>
      <c r="N537" s="484"/>
      <c r="O537" s="484"/>
      <c r="P537" s="484"/>
      <c r="Q537" s="484"/>
      <c r="R537" s="484"/>
      <c r="S537" s="484"/>
      <c r="T537" s="484"/>
      <c r="U537" s="484"/>
      <c r="V537" s="484"/>
      <c r="W537" s="484"/>
      <c r="X537" s="518"/>
      <c r="Y537" s="366" t="s">
        <v>986</v>
      </c>
      <c r="Z537" s="366"/>
      <c r="AA537" s="505"/>
      <c r="AB537" s="505"/>
      <c r="AC537" s="505"/>
      <c r="AD537" s="570"/>
    </row>
    <row r="538" customFormat="false" ht="16.2" hidden="true" customHeight="true" outlineLevel="0" collapsed="false">
      <c r="A538" s="569"/>
      <c r="B538" s="31"/>
      <c r="C538" s="31" t="s">
        <v>330</v>
      </c>
      <c r="D538" s="31" t="s">
        <v>170</v>
      </c>
      <c r="E538" s="31" t="s">
        <v>463</v>
      </c>
      <c r="F538" s="31" t="s">
        <v>471</v>
      </c>
      <c r="G538" s="484"/>
      <c r="H538" s="484" t="s">
        <v>488</v>
      </c>
      <c r="I538" s="484" t="s">
        <v>488</v>
      </c>
      <c r="J538" s="484" t="s">
        <v>488</v>
      </c>
      <c r="K538" s="484" t="s">
        <v>488</v>
      </c>
      <c r="L538" s="484"/>
      <c r="M538" s="484"/>
      <c r="N538" s="484"/>
      <c r="O538" s="484"/>
      <c r="P538" s="484"/>
      <c r="Q538" s="484"/>
      <c r="R538" s="484"/>
      <c r="S538" s="484"/>
      <c r="T538" s="484"/>
      <c r="U538" s="484"/>
      <c r="V538" s="484"/>
      <c r="W538" s="484"/>
      <c r="X538" s="518"/>
      <c r="Y538" s="366" t="s">
        <v>989</v>
      </c>
      <c r="Z538" s="366"/>
      <c r="AA538" s="505"/>
      <c r="AB538" s="505"/>
      <c r="AC538" s="505"/>
      <c r="AD538" s="570"/>
    </row>
    <row r="539" customFormat="false" ht="16.2" hidden="true" customHeight="true" outlineLevel="0" collapsed="false">
      <c r="A539" s="569"/>
      <c r="B539" s="31"/>
      <c r="C539" s="31"/>
      <c r="D539" s="31" t="s">
        <v>420</v>
      </c>
      <c r="E539" s="31" t="s">
        <v>463</v>
      </c>
      <c r="F539" s="31" t="s">
        <v>471</v>
      </c>
      <c r="G539" s="484"/>
      <c r="H539" s="484" t="s">
        <v>488</v>
      </c>
      <c r="I539" s="484" t="s">
        <v>488</v>
      </c>
      <c r="J539" s="484" t="s">
        <v>488</v>
      </c>
      <c r="K539" s="484" t="s">
        <v>488</v>
      </c>
      <c r="L539" s="484"/>
      <c r="M539" s="484"/>
      <c r="N539" s="484"/>
      <c r="O539" s="484"/>
      <c r="P539" s="484"/>
      <c r="Q539" s="484"/>
      <c r="R539" s="484"/>
      <c r="S539" s="484"/>
      <c r="T539" s="484"/>
      <c r="U539" s="484"/>
      <c r="V539" s="484"/>
      <c r="W539" s="484"/>
      <c r="X539" s="518"/>
      <c r="Y539" s="366" t="s">
        <v>989</v>
      </c>
      <c r="Z539" s="366"/>
      <c r="AA539" s="505"/>
      <c r="AB539" s="505"/>
      <c r="AC539" s="505"/>
      <c r="AD539" s="570"/>
    </row>
    <row r="540" customFormat="false" ht="16.2" hidden="true" customHeight="true" outlineLevel="0" collapsed="false">
      <c r="A540" s="569"/>
      <c r="B540" s="31"/>
      <c r="C540" s="31"/>
      <c r="D540" s="31" t="s">
        <v>167</v>
      </c>
      <c r="E540" s="31" t="s">
        <v>463</v>
      </c>
      <c r="F540" s="31" t="s">
        <v>471</v>
      </c>
      <c r="G540" s="484"/>
      <c r="H540" s="484" t="s">
        <v>488</v>
      </c>
      <c r="I540" s="484" t="s">
        <v>488</v>
      </c>
      <c r="J540" s="484" t="s">
        <v>488</v>
      </c>
      <c r="K540" s="484" t="s">
        <v>488</v>
      </c>
      <c r="L540" s="484"/>
      <c r="M540" s="484"/>
      <c r="N540" s="484"/>
      <c r="O540" s="484"/>
      <c r="P540" s="484"/>
      <c r="Q540" s="484"/>
      <c r="R540" s="484"/>
      <c r="S540" s="484"/>
      <c r="T540" s="484"/>
      <c r="U540" s="484"/>
      <c r="V540" s="484"/>
      <c r="W540" s="484"/>
      <c r="X540" s="518"/>
      <c r="Y540" s="366" t="s">
        <v>989</v>
      </c>
      <c r="Z540" s="366"/>
      <c r="AA540" s="505"/>
      <c r="AB540" s="505"/>
      <c r="AC540" s="505"/>
      <c r="AD540" s="570"/>
    </row>
    <row r="541" customFormat="false" ht="16.2" hidden="true" customHeight="true" outlineLevel="0" collapsed="false">
      <c r="A541" s="569"/>
      <c r="B541" s="31"/>
      <c r="C541" s="31"/>
      <c r="D541" s="31" t="s">
        <v>168</v>
      </c>
      <c r="E541" s="31" t="s">
        <v>463</v>
      </c>
      <c r="F541" s="31" t="s">
        <v>471</v>
      </c>
      <c r="G541" s="484"/>
      <c r="H541" s="484" t="s">
        <v>488</v>
      </c>
      <c r="I541" s="484" t="s">
        <v>488</v>
      </c>
      <c r="J541" s="484" t="s">
        <v>488</v>
      </c>
      <c r="K541" s="484" t="s">
        <v>488</v>
      </c>
      <c r="L541" s="484"/>
      <c r="M541" s="484"/>
      <c r="N541" s="484"/>
      <c r="O541" s="484"/>
      <c r="P541" s="484"/>
      <c r="Q541" s="484"/>
      <c r="R541" s="484"/>
      <c r="S541" s="484"/>
      <c r="T541" s="484"/>
      <c r="U541" s="484"/>
      <c r="V541" s="484"/>
      <c r="W541" s="484"/>
      <c r="X541" s="518"/>
      <c r="Y541" s="366" t="s">
        <v>989</v>
      </c>
      <c r="Z541" s="366"/>
      <c r="AA541" s="505"/>
      <c r="AB541" s="505"/>
      <c r="AC541" s="505"/>
      <c r="AD541" s="570"/>
    </row>
    <row r="542" customFormat="false" ht="16.2" hidden="true" customHeight="true" outlineLevel="0" collapsed="false">
      <c r="A542" s="569"/>
      <c r="B542" s="31"/>
      <c r="C542" s="31"/>
      <c r="D542" s="31" t="s">
        <v>166</v>
      </c>
      <c r="E542" s="31" t="s">
        <v>463</v>
      </c>
      <c r="F542" s="31" t="s">
        <v>471</v>
      </c>
      <c r="G542" s="484"/>
      <c r="H542" s="484" t="s">
        <v>488</v>
      </c>
      <c r="I542" s="484" t="s">
        <v>488</v>
      </c>
      <c r="J542" s="484" t="s">
        <v>488</v>
      </c>
      <c r="K542" s="484" t="s">
        <v>488</v>
      </c>
      <c r="L542" s="484"/>
      <c r="M542" s="484"/>
      <c r="N542" s="484"/>
      <c r="O542" s="484"/>
      <c r="P542" s="484"/>
      <c r="Q542" s="484"/>
      <c r="R542" s="484"/>
      <c r="S542" s="484"/>
      <c r="T542" s="484"/>
      <c r="U542" s="484"/>
      <c r="V542" s="484"/>
      <c r="W542" s="484"/>
      <c r="X542" s="518"/>
      <c r="Y542" s="366" t="s">
        <v>989</v>
      </c>
      <c r="Z542" s="366"/>
      <c r="AA542" s="505"/>
      <c r="AB542" s="505"/>
      <c r="AC542" s="505"/>
      <c r="AD542" s="570"/>
    </row>
    <row r="543" customFormat="false" ht="16.2" hidden="true" customHeight="true" outlineLevel="0" collapsed="false">
      <c r="A543" s="569"/>
      <c r="B543" s="31"/>
      <c r="C543" s="31"/>
      <c r="D543" s="31" t="s">
        <v>165</v>
      </c>
      <c r="E543" s="31" t="s">
        <v>463</v>
      </c>
      <c r="F543" s="31" t="s">
        <v>471</v>
      </c>
      <c r="G543" s="484"/>
      <c r="H543" s="484" t="s">
        <v>488</v>
      </c>
      <c r="I543" s="484" t="s">
        <v>488</v>
      </c>
      <c r="J543" s="484" t="s">
        <v>488</v>
      </c>
      <c r="K543" s="484" t="s">
        <v>488</v>
      </c>
      <c r="L543" s="484"/>
      <c r="M543" s="484"/>
      <c r="N543" s="484"/>
      <c r="O543" s="484"/>
      <c r="P543" s="484"/>
      <c r="Q543" s="484"/>
      <c r="R543" s="484"/>
      <c r="S543" s="484"/>
      <c r="T543" s="484"/>
      <c r="U543" s="484"/>
      <c r="V543" s="484"/>
      <c r="W543" s="484"/>
      <c r="X543" s="518"/>
      <c r="Y543" s="366" t="s">
        <v>989</v>
      </c>
      <c r="Z543" s="366"/>
      <c r="AA543" s="505"/>
      <c r="AB543" s="505"/>
      <c r="AC543" s="505"/>
      <c r="AD543" s="570"/>
    </row>
    <row r="544" customFormat="false" ht="16.2" hidden="true" customHeight="true" outlineLevel="0" collapsed="false">
      <c r="A544" s="569"/>
      <c r="B544" s="31"/>
      <c r="C544" s="31"/>
      <c r="D544" s="31" t="s">
        <v>421</v>
      </c>
      <c r="E544" s="31" t="s">
        <v>463</v>
      </c>
      <c r="F544" s="31" t="s">
        <v>471</v>
      </c>
      <c r="G544" s="484"/>
      <c r="H544" s="484" t="s">
        <v>488</v>
      </c>
      <c r="I544" s="484" t="s">
        <v>488</v>
      </c>
      <c r="J544" s="484" t="s">
        <v>488</v>
      </c>
      <c r="K544" s="484" t="s">
        <v>488</v>
      </c>
      <c r="L544" s="484"/>
      <c r="M544" s="484"/>
      <c r="N544" s="484"/>
      <c r="O544" s="484"/>
      <c r="P544" s="484"/>
      <c r="Q544" s="484"/>
      <c r="R544" s="484"/>
      <c r="S544" s="484"/>
      <c r="T544" s="484"/>
      <c r="U544" s="484"/>
      <c r="V544" s="484"/>
      <c r="W544" s="484"/>
      <c r="X544" s="518"/>
      <c r="Y544" s="366" t="s">
        <v>989</v>
      </c>
      <c r="Z544" s="366"/>
      <c r="AA544" s="505"/>
      <c r="AB544" s="505"/>
      <c r="AC544" s="505"/>
      <c r="AD544" s="570"/>
    </row>
    <row r="545" customFormat="false" ht="16.2" hidden="true" customHeight="true" outlineLevel="0" collapsed="false">
      <c r="A545" s="569"/>
      <c r="B545" s="31"/>
      <c r="C545" s="31"/>
      <c r="D545" s="31" t="s">
        <v>422</v>
      </c>
      <c r="E545" s="31" t="s">
        <v>463</v>
      </c>
      <c r="F545" s="31" t="s">
        <v>471</v>
      </c>
      <c r="G545" s="484"/>
      <c r="H545" s="484" t="s">
        <v>488</v>
      </c>
      <c r="I545" s="484" t="s">
        <v>488</v>
      </c>
      <c r="J545" s="484" t="s">
        <v>488</v>
      </c>
      <c r="K545" s="484" t="s">
        <v>488</v>
      </c>
      <c r="L545" s="484"/>
      <c r="M545" s="484"/>
      <c r="N545" s="484"/>
      <c r="O545" s="484"/>
      <c r="P545" s="484"/>
      <c r="Q545" s="484"/>
      <c r="R545" s="484"/>
      <c r="S545" s="484"/>
      <c r="T545" s="484"/>
      <c r="U545" s="484"/>
      <c r="V545" s="484"/>
      <c r="W545" s="484"/>
      <c r="X545" s="518"/>
      <c r="Y545" s="366" t="s">
        <v>989</v>
      </c>
      <c r="Z545" s="366"/>
      <c r="AA545" s="505"/>
      <c r="AB545" s="505"/>
      <c r="AC545" s="505"/>
      <c r="AD545" s="570"/>
    </row>
    <row r="546" customFormat="false" ht="16.2" hidden="true" customHeight="true" outlineLevel="0" collapsed="false">
      <c r="A546" s="569"/>
      <c r="B546" s="31"/>
      <c r="C546" s="31"/>
      <c r="D546" s="31" t="s">
        <v>423</v>
      </c>
      <c r="E546" s="31" t="s">
        <v>463</v>
      </c>
      <c r="F546" s="31" t="s">
        <v>471</v>
      </c>
      <c r="G546" s="484"/>
      <c r="H546" s="484" t="s">
        <v>488</v>
      </c>
      <c r="I546" s="484" t="s">
        <v>488</v>
      </c>
      <c r="J546" s="484" t="s">
        <v>488</v>
      </c>
      <c r="K546" s="484" t="s">
        <v>488</v>
      </c>
      <c r="L546" s="484"/>
      <c r="M546" s="484"/>
      <c r="N546" s="484"/>
      <c r="O546" s="484"/>
      <c r="P546" s="484"/>
      <c r="Q546" s="484"/>
      <c r="R546" s="484"/>
      <c r="S546" s="484"/>
      <c r="T546" s="484"/>
      <c r="U546" s="484"/>
      <c r="V546" s="484"/>
      <c r="W546" s="484"/>
      <c r="X546" s="518"/>
      <c r="Y546" s="366" t="s">
        <v>989</v>
      </c>
      <c r="Z546" s="366"/>
      <c r="AA546" s="505"/>
      <c r="AB546" s="505"/>
      <c r="AC546" s="505"/>
      <c r="AD546" s="570"/>
    </row>
    <row r="547" customFormat="false" ht="16.2" hidden="true" customHeight="true" outlineLevel="0" collapsed="false">
      <c r="A547" s="569"/>
      <c r="B547" s="31"/>
      <c r="C547" s="31"/>
      <c r="D547" s="31" t="s">
        <v>283</v>
      </c>
      <c r="E547" s="31" t="s">
        <v>463</v>
      </c>
      <c r="F547" s="31" t="s">
        <v>471</v>
      </c>
      <c r="G547" s="484"/>
      <c r="H547" s="484" t="s">
        <v>488</v>
      </c>
      <c r="I547" s="484" t="s">
        <v>488</v>
      </c>
      <c r="J547" s="484" t="s">
        <v>488</v>
      </c>
      <c r="K547" s="484" t="s">
        <v>488</v>
      </c>
      <c r="L547" s="484"/>
      <c r="M547" s="484"/>
      <c r="N547" s="484"/>
      <c r="O547" s="484"/>
      <c r="P547" s="484"/>
      <c r="Q547" s="484"/>
      <c r="R547" s="484"/>
      <c r="S547" s="484"/>
      <c r="T547" s="484"/>
      <c r="U547" s="484"/>
      <c r="V547" s="484"/>
      <c r="W547" s="484"/>
      <c r="X547" s="518"/>
      <c r="Y547" s="366" t="s">
        <v>989</v>
      </c>
      <c r="Z547" s="366"/>
      <c r="AA547" s="505"/>
      <c r="AB547" s="505"/>
      <c r="AC547" s="505"/>
      <c r="AD547" s="570"/>
    </row>
    <row r="548" customFormat="false" ht="16.2" hidden="true" customHeight="true" outlineLevel="0" collapsed="false">
      <c r="A548" s="569"/>
      <c r="B548" s="31" t="s">
        <v>180</v>
      </c>
      <c r="C548" s="31" t="s">
        <v>331</v>
      </c>
      <c r="D548" s="31" t="s">
        <v>170</v>
      </c>
      <c r="E548" s="31" t="s">
        <v>264</v>
      </c>
      <c r="F548" s="31" t="s">
        <v>471</v>
      </c>
      <c r="G548" s="484"/>
      <c r="H548" s="484" t="s">
        <v>488</v>
      </c>
      <c r="I548" s="484" t="s">
        <v>488</v>
      </c>
      <c r="J548" s="484" t="s">
        <v>488</v>
      </c>
      <c r="K548" s="484" t="s">
        <v>488</v>
      </c>
      <c r="L548" s="484"/>
      <c r="M548" s="484"/>
      <c r="N548" s="484"/>
      <c r="O548" s="484"/>
      <c r="P548" s="484"/>
      <c r="Q548" s="484"/>
      <c r="R548" s="484"/>
      <c r="S548" s="484"/>
      <c r="T548" s="484"/>
      <c r="U548" s="484"/>
      <c r="V548" s="484"/>
      <c r="W548" s="484"/>
      <c r="X548" s="518"/>
      <c r="Y548" s="366" t="s">
        <v>990</v>
      </c>
      <c r="Z548" s="366"/>
      <c r="AA548" s="505"/>
      <c r="AB548" s="505"/>
      <c r="AC548" s="505"/>
      <c r="AD548" s="570"/>
    </row>
    <row r="549" customFormat="false" ht="16.2" hidden="true" customHeight="true" outlineLevel="0" collapsed="false">
      <c r="A549" s="569"/>
      <c r="B549" s="31"/>
      <c r="C549" s="31"/>
      <c r="D549" s="31"/>
      <c r="E549" s="31" t="s">
        <v>265</v>
      </c>
      <c r="F549" s="31" t="s">
        <v>471</v>
      </c>
      <c r="G549" s="484"/>
      <c r="H549" s="484" t="s">
        <v>488</v>
      </c>
      <c r="I549" s="484" t="s">
        <v>488</v>
      </c>
      <c r="J549" s="484" t="s">
        <v>488</v>
      </c>
      <c r="K549" s="484" t="s">
        <v>488</v>
      </c>
      <c r="L549" s="484"/>
      <c r="M549" s="484"/>
      <c r="N549" s="484"/>
      <c r="O549" s="484"/>
      <c r="P549" s="484"/>
      <c r="Q549" s="484"/>
      <c r="R549" s="484"/>
      <c r="S549" s="484"/>
      <c r="T549" s="484"/>
      <c r="U549" s="484"/>
      <c r="V549" s="484"/>
      <c r="W549" s="484"/>
      <c r="X549" s="518"/>
      <c r="Y549" s="366" t="s">
        <v>991</v>
      </c>
      <c r="Z549" s="366"/>
      <c r="AA549" s="505"/>
      <c r="AB549" s="505"/>
      <c r="AC549" s="505"/>
      <c r="AD549" s="570"/>
    </row>
    <row r="550" customFormat="false" ht="16.2" hidden="true" customHeight="true" outlineLevel="0" collapsed="false">
      <c r="A550" s="569"/>
      <c r="B550" s="31"/>
      <c r="C550" s="31"/>
      <c r="D550" s="31" t="s">
        <v>420</v>
      </c>
      <c r="E550" s="31" t="s">
        <v>264</v>
      </c>
      <c r="F550" s="31" t="s">
        <v>471</v>
      </c>
      <c r="G550" s="484"/>
      <c r="H550" s="484" t="s">
        <v>488</v>
      </c>
      <c r="I550" s="484" t="s">
        <v>488</v>
      </c>
      <c r="J550" s="484" t="s">
        <v>488</v>
      </c>
      <c r="K550" s="484" t="s">
        <v>488</v>
      </c>
      <c r="L550" s="484"/>
      <c r="M550" s="484"/>
      <c r="N550" s="484"/>
      <c r="O550" s="484"/>
      <c r="P550" s="484"/>
      <c r="Q550" s="484"/>
      <c r="R550" s="484"/>
      <c r="S550" s="484"/>
      <c r="T550" s="484"/>
      <c r="U550" s="484"/>
      <c r="V550" s="484"/>
      <c r="W550" s="484"/>
      <c r="X550" s="518"/>
      <c r="Y550" s="366" t="s">
        <v>990</v>
      </c>
      <c r="Z550" s="366"/>
      <c r="AA550" s="505"/>
      <c r="AB550" s="505"/>
      <c r="AC550" s="505"/>
      <c r="AD550" s="570"/>
    </row>
    <row r="551" customFormat="false" ht="16.2" hidden="true" customHeight="true" outlineLevel="0" collapsed="false">
      <c r="A551" s="569"/>
      <c r="B551" s="31"/>
      <c r="C551" s="31"/>
      <c r="D551" s="31"/>
      <c r="E551" s="31" t="s">
        <v>265</v>
      </c>
      <c r="F551" s="31" t="s">
        <v>471</v>
      </c>
      <c r="G551" s="484"/>
      <c r="H551" s="484" t="s">
        <v>488</v>
      </c>
      <c r="I551" s="484" t="s">
        <v>488</v>
      </c>
      <c r="J551" s="484" t="s">
        <v>488</v>
      </c>
      <c r="K551" s="484" t="s">
        <v>488</v>
      </c>
      <c r="L551" s="484"/>
      <c r="M551" s="484"/>
      <c r="N551" s="484"/>
      <c r="O551" s="484"/>
      <c r="P551" s="484"/>
      <c r="Q551" s="484"/>
      <c r="R551" s="484"/>
      <c r="S551" s="484"/>
      <c r="T551" s="484"/>
      <c r="U551" s="484"/>
      <c r="V551" s="484"/>
      <c r="W551" s="484"/>
      <c r="X551" s="518"/>
      <c r="Y551" s="366" t="s">
        <v>991</v>
      </c>
      <c r="Z551" s="366"/>
      <c r="AA551" s="505"/>
      <c r="AB551" s="505"/>
      <c r="AC551" s="505"/>
      <c r="AD551" s="570"/>
    </row>
    <row r="552" customFormat="false" ht="16.2" hidden="true" customHeight="true" outlineLevel="0" collapsed="false">
      <c r="A552" s="569"/>
      <c r="B552" s="31"/>
      <c r="C552" s="31"/>
      <c r="D552" s="31" t="s">
        <v>167</v>
      </c>
      <c r="E552" s="31" t="s">
        <v>264</v>
      </c>
      <c r="F552" s="31" t="s">
        <v>471</v>
      </c>
      <c r="G552" s="484"/>
      <c r="H552" s="484" t="s">
        <v>488</v>
      </c>
      <c r="I552" s="484" t="s">
        <v>488</v>
      </c>
      <c r="J552" s="484" t="s">
        <v>488</v>
      </c>
      <c r="K552" s="484" t="s">
        <v>488</v>
      </c>
      <c r="L552" s="484"/>
      <c r="M552" s="484"/>
      <c r="N552" s="484"/>
      <c r="O552" s="484"/>
      <c r="P552" s="484"/>
      <c r="Q552" s="484"/>
      <c r="R552" s="484"/>
      <c r="S552" s="484"/>
      <c r="T552" s="484"/>
      <c r="U552" s="484"/>
      <c r="V552" s="484"/>
      <c r="W552" s="484"/>
      <c r="X552" s="518"/>
      <c r="Y552" s="366" t="s">
        <v>990</v>
      </c>
      <c r="Z552" s="366"/>
      <c r="AA552" s="505"/>
      <c r="AB552" s="505"/>
      <c r="AC552" s="505"/>
      <c r="AD552" s="570"/>
    </row>
    <row r="553" customFormat="false" ht="16.2" hidden="true" customHeight="true" outlineLevel="0" collapsed="false">
      <c r="A553" s="569"/>
      <c r="B553" s="31"/>
      <c r="C553" s="31"/>
      <c r="D553" s="31"/>
      <c r="E553" s="31" t="s">
        <v>265</v>
      </c>
      <c r="F553" s="31" t="s">
        <v>471</v>
      </c>
      <c r="G553" s="484"/>
      <c r="H553" s="484" t="s">
        <v>488</v>
      </c>
      <c r="I553" s="484" t="s">
        <v>488</v>
      </c>
      <c r="J553" s="484" t="s">
        <v>488</v>
      </c>
      <c r="K553" s="484" t="s">
        <v>488</v>
      </c>
      <c r="L553" s="484"/>
      <c r="M553" s="484"/>
      <c r="N553" s="484"/>
      <c r="O553" s="484"/>
      <c r="P553" s="484"/>
      <c r="Q553" s="484"/>
      <c r="R553" s="484"/>
      <c r="S553" s="484"/>
      <c r="T553" s="484"/>
      <c r="U553" s="484"/>
      <c r="V553" s="484"/>
      <c r="W553" s="484"/>
      <c r="X553" s="518"/>
      <c r="Y553" s="366" t="s">
        <v>991</v>
      </c>
      <c r="Z553" s="366"/>
      <c r="AA553" s="505"/>
      <c r="AB553" s="505"/>
      <c r="AC553" s="505"/>
      <c r="AD553" s="570"/>
    </row>
    <row r="554" customFormat="false" ht="16.2" hidden="true" customHeight="true" outlineLevel="0" collapsed="false">
      <c r="A554" s="569"/>
      <c r="B554" s="31"/>
      <c r="C554" s="31"/>
      <c r="D554" s="31" t="s">
        <v>168</v>
      </c>
      <c r="E554" s="31" t="s">
        <v>264</v>
      </c>
      <c r="F554" s="31" t="s">
        <v>471</v>
      </c>
      <c r="G554" s="484"/>
      <c r="H554" s="484" t="s">
        <v>488</v>
      </c>
      <c r="I554" s="484" t="s">
        <v>488</v>
      </c>
      <c r="J554" s="484" t="s">
        <v>488</v>
      </c>
      <c r="K554" s="484" t="s">
        <v>488</v>
      </c>
      <c r="L554" s="484"/>
      <c r="M554" s="484"/>
      <c r="N554" s="484"/>
      <c r="O554" s="484"/>
      <c r="P554" s="484"/>
      <c r="Q554" s="484"/>
      <c r="R554" s="484"/>
      <c r="S554" s="484"/>
      <c r="T554" s="484"/>
      <c r="U554" s="484"/>
      <c r="V554" s="484"/>
      <c r="W554" s="484"/>
      <c r="X554" s="518"/>
      <c r="Y554" s="366" t="s">
        <v>990</v>
      </c>
      <c r="Z554" s="366"/>
      <c r="AA554" s="505"/>
      <c r="AB554" s="505"/>
      <c r="AC554" s="505"/>
      <c r="AD554" s="570"/>
    </row>
    <row r="555" customFormat="false" ht="16.2" hidden="true" customHeight="true" outlineLevel="0" collapsed="false">
      <c r="A555" s="569"/>
      <c r="B555" s="31"/>
      <c r="C555" s="31"/>
      <c r="D555" s="31"/>
      <c r="E555" s="31" t="s">
        <v>265</v>
      </c>
      <c r="F555" s="31" t="s">
        <v>471</v>
      </c>
      <c r="G555" s="484"/>
      <c r="H555" s="484" t="s">
        <v>488</v>
      </c>
      <c r="I555" s="484" t="s">
        <v>488</v>
      </c>
      <c r="J555" s="484" t="s">
        <v>488</v>
      </c>
      <c r="K555" s="484" t="s">
        <v>488</v>
      </c>
      <c r="L555" s="484"/>
      <c r="M555" s="484"/>
      <c r="N555" s="484"/>
      <c r="O555" s="484"/>
      <c r="P555" s="484"/>
      <c r="Q555" s="484"/>
      <c r="R555" s="484"/>
      <c r="S555" s="484"/>
      <c r="T555" s="484"/>
      <c r="U555" s="484"/>
      <c r="V555" s="484"/>
      <c r="W555" s="484"/>
      <c r="X555" s="518"/>
      <c r="Y555" s="366" t="s">
        <v>991</v>
      </c>
      <c r="Z555" s="366"/>
      <c r="AA555" s="505"/>
      <c r="AB555" s="505"/>
      <c r="AC555" s="505"/>
      <c r="AD555" s="570"/>
    </row>
    <row r="556" customFormat="false" ht="16.2" hidden="true" customHeight="true" outlineLevel="0" collapsed="false">
      <c r="A556" s="569"/>
      <c r="B556" s="31"/>
      <c r="C556" s="31"/>
      <c r="D556" s="31" t="s">
        <v>166</v>
      </c>
      <c r="E556" s="31" t="s">
        <v>264</v>
      </c>
      <c r="F556" s="31" t="s">
        <v>471</v>
      </c>
      <c r="G556" s="484"/>
      <c r="H556" s="484" t="s">
        <v>488</v>
      </c>
      <c r="I556" s="484" t="s">
        <v>488</v>
      </c>
      <c r="J556" s="484" t="s">
        <v>488</v>
      </c>
      <c r="K556" s="484" t="s">
        <v>488</v>
      </c>
      <c r="L556" s="484"/>
      <c r="M556" s="484"/>
      <c r="N556" s="484"/>
      <c r="O556" s="484"/>
      <c r="P556" s="484"/>
      <c r="Q556" s="484"/>
      <c r="R556" s="484"/>
      <c r="S556" s="484"/>
      <c r="T556" s="484"/>
      <c r="U556" s="484"/>
      <c r="V556" s="484"/>
      <c r="W556" s="484"/>
      <c r="X556" s="518"/>
      <c r="Y556" s="366" t="s">
        <v>990</v>
      </c>
      <c r="Z556" s="366"/>
      <c r="AA556" s="505"/>
      <c r="AB556" s="505"/>
      <c r="AC556" s="505"/>
      <c r="AD556" s="570"/>
    </row>
    <row r="557" customFormat="false" ht="16.2" hidden="true" customHeight="true" outlineLevel="0" collapsed="false">
      <c r="A557" s="569"/>
      <c r="B557" s="31"/>
      <c r="C557" s="31"/>
      <c r="D557" s="31"/>
      <c r="E557" s="31" t="s">
        <v>265</v>
      </c>
      <c r="F557" s="31" t="s">
        <v>471</v>
      </c>
      <c r="G557" s="484"/>
      <c r="H557" s="484" t="s">
        <v>488</v>
      </c>
      <c r="I557" s="484" t="s">
        <v>488</v>
      </c>
      <c r="J557" s="484" t="s">
        <v>488</v>
      </c>
      <c r="K557" s="484" t="s">
        <v>488</v>
      </c>
      <c r="L557" s="484"/>
      <c r="M557" s="484"/>
      <c r="N557" s="484"/>
      <c r="O557" s="484"/>
      <c r="P557" s="484"/>
      <c r="Q557" s="484"/>
      <c r="R557" s="484"/>
      <c r="S557" s="484"/>
      <c r="T557" s="484"/>
      <c r="U557" s="484"/>
      <c r="V557" s="484"/>
      <c r="W557" s="484"/>
      <c r="X557" s="518"/>
      <c r="Y557" s="366" t="s">
        <v>991</v>
      </c>
      <c r="Z557" s="366"/>
      <c r="AA557" s="505"/>
      <c r="AB557" s="505"/>
      <c r="AC557" s="505"/>
      <c r="AD557" s="570"/>
    </row>
    <row r="558" customFormat="false" ht="16.2" hidden="true" customHeight="true" outlineLevel="0" collapsed="false">
      <c r="A558" s="569"/>
      <c r="B558" s="31"/>
      <c r="C558" s="31"/>
      <c r="D558" s="31" t="s">
        <v>165</v>
      </c>
      <c r="E558" s="31" t="s">
        <v>264</v>
      </c>
      <c r="F558" s="31" t="s">
        <v>471</v>
      </c>
      <c r="G558" s="484"/>
      <c r="H558" s="484" t="s">
        <v>488</v>
      </c>
      <c r="I558" s="484" t="s">
        <v>488</v>
      </c>
      <c r="J558" s="484" t="s">
        <v>488</v>
      </c>
      <c r="K558" s="484" t="s">
        <v>488</v>
      </c>
      <c r="L558" s="484"/>
      <c r="M558" s="484"/>
      <c r="N558" s="484"/>
      <c r="O558" s="484"/>
      <c r="P558" s="484"/>
      <c r="Q558" s="484"/>
      <c r="R558" s="484"/>
      <c r="S558" s="484"/>
      <c r="T558" s="484"/>
      <c r="U558" s="484"/>
      <c r="V558" s="484"/>
      <c r="W558" s="484"/>
      <c r="X558" s="518"/>
      <c r="Y558" s="366" t="s">
        <v>990</v>
      </c>
      <c r="Z558" s="366"/>
      <c r="AA558" s="505"/>
      <c r="AB558" s="505"/>
      <c r="AC558" s="505"/>
      <c r="AD558" s="570"/>
    </row>
    <row r="559" customFormat="false" ht="16.2" hidden="true" customHeight="true" outlineLevel="0" collapsed="false">
      <c r="A559" s="569"/>
      <c r="B559" s="31"/>
      <c r="C559" s="31"/>
      <c r="D559" s="31"/>
      <c r="E559" s="31" t="s">
        <v>265</v>
      </c>
      <c r="F559" s="31" t="s">
        <v>471</v>
      </c>
      <c r="G559" s="484"/>
      <c r="H559" s="484" t="s">
        <v>488</v>
      </c>
      <c r="I559" s="484" t="s">
        <v>488</v>
      </c>
      <c r="J559" s="484" t="s">
        <v>488</v>
      </c>
      <c r="K559" s="484" t="s">
        <v>488</v>
      </c>
      <c r="L559" s="484"/>
      <c r="M559" s="484"/>
      <c r="N559" s="484"/>
      <c r="O559" s="484"/>
      <c r="P559" s="484"/>
      <c r="Q559" s="484"/>
      <c r="R559" s="484"/>
      <c r="S559" s="484"/>
      <c r="T559" s="484"/>
      <c r="U559" s="484"/>
      <c r="V559" s="484"/>
      <c r="W559" s="484"/>
      <c r="X559" s="518"/>
      <c r="Y559" s="366" t="s">
        <v>991</v>
      </c>
      <c r="Z559" s="366"/>
      <c r="AA559" s="505"/>
      <c r="AB559" s="505"/>
      <c r="AC559" s="505"/>
      <c r="AD559" s="570"/>
    </row>
    <row r="560" customFormat="false" ht="16.2" hidden="true" customHeight="true" outlineLevel="0" collapsed="false">
      <c r="A560" s="569"/>
      <c r="B560" s="31"/>
      <c r="C560" s="31"/>
      <c r="D560" s="31" t="s">
        <v>421</v>
      </c>
      <c r="E560" s="31" t="s">
        <v>264</v>
      </c>
      <c r="F560" s="31" t="s">
        <v>471</v>
      </c>
      <c r="G560" s="484"/>
      <c r="H560" s="484" t="s">
        <v>488</v>
      </c>
      <c r="I560" s="484" t="s">
        <v>488</v>
      </c>
      <c r="J560" s="484" t="s">
        <v>488</v>
      </c>
      <c r="K560" s="484" t="s">
        <v>488</v>
      </c>
      <c r="L560" s="484"/>
      <c r="M560" s="484"/>
      <c r="N560" s="484"/>
      <c r="O560" s="484"/>
      <c r="P560" s="484"/>
      <c r="Q560" s="484"/>
      <c r="R560" s="484"/>
      <c r="S560" s="484"/>
      <c r="T560" s="484"/>
      <c r="U560" s="484"/>
      <c r="V560" s="484"/>
      <c r="W560" s="484"/>
      <c r="X560" s="518"/>
      <c r="Y560" s="366" t="s">
        <v>990</v>
      </c>
      <c r="Z560" s="366"/>
      <c r="AA560" s="505"/>
      <c r="AB560" s="505"/>
      <c r="AC560" s="505"/>
      <c r="AD560" s="570"/>
    </row>
    <row r="561" customFormat="false" ht="16.2" hidden="true" customHeight="true" outlineLevel="0" collapsed="false">
      <c r="A561" s="569"/>
      <c r="B561" s="31"/>
      <c r="C561" s="31"/>
      <c r="D561" s="31"/>
      <c r="E561" s="31" t="s">
        <v>265</v>
      </c>
      <c r="F561" s="31" t="s">
        <v>471</v>
      </c>
      <c r="G561" s="484"/>
      <c r="H561" s="484" t="s">
        <v>488</v>
      </c>
      <c r="I561" s="484" t="s">
        <v>488</v>
      </c>
      <c r="J561" s="484" t="s">
        <v>488</v>
      </c>
      <c r="K561" s="484" t="s">
        <v>488</v>
      </c>
      <c r="L561" s="484"/>
      <c r="M561" s="484"/>
      <c r="N561" s="484"/>
      <c r="O561" s="484"/>
      <c r="P561" s="484"/>
      <c r="Q561" s="484"/>
      <c r="R561" s="484"/>
      <c r="S561" s="484"/>
      <c r="T561" s="484"/>
      <c r="U561" s="484"/>
      <c r="V561" s="484"/>
      <c r="W561" s="484"/>
      <c r="X561" s="518"/>
      <c r="Y561" s="366" t="s">
        <v>991</v>
      </c>
      <c r="Z561" s="366"/>
      <c r="AA561" s="505"/>
      <c r="AB561" s="505"/>
      <c r="AC561" s="505"/>
      <c r="AD561" s="570"/>
    </row>
    <row r="562" customFormat="false" ht="16.2" hidden="true" customHeight="true" outlineLevel="0" collapsed="false">
      <c r="A562" s="569"/>
      <c r="B562" s="31"/>
      <c r="C562" s="31"/>
      <c r="D562" s="31" t="s">
        <v>422</v>
      </c>
      <c r="E562" s="31" t="s">
        <v>264</v>
      </c>
      <c r="F562" s="31" t="s">
        <v>471</v>
      </c>
      <c r="G562" s="484"/>
      <c r="H562" s="484" t="s">
        <v>488</v>
      </c>
      <c r="I562" s="484" t="s">
        <v>488</v>
      </c>
      <c r="J562" s="484" t="s">
        <v>488</v>
      </c>
      <c r="K562" s="484" t="s">
        <v>488</v>
      </c>
      <c r="L562" s="484"/>
      <c r="M562" s="484"/>
      <c r="N562" s="484"/>
      <c r="O562" s="484"/>
      <c r="P562" s="484"/>
      <c r="Q562" s="484"/>
      <c r="R562" s="484"/>
      <c r="S562" s="484"/>
      <c r="T562" s="484"/>
      <c r="U562" s="484"/>
      <c r="V562" s="484"/>
      <c r="W562" s="484"/>
      <c r="X562" s="518"/>
      <c r="Y562" s="366" t="s">
        <v>990</v>
      </c>
      <c r="Z562" s="366"/>
      <c r="AA562" s="505"/>
      <c r="AB562" s="505"/>
      <c r="AC562" s="505"/>
      <c r="AD562" s="570"/>
    </row>
    <row r="563" customFormat="false" ht="16.2" hidden="true" customHeight="true" outlineLevel="0" collapsed="false">
      <c r="A563" s="569"/>
      <c r="B563" s="31"/>
      <c r="C563" s="31"/>
      <c r="D563" s="31"/>
      <c r="E563" s="31" t="s">
        <v>265</v>
      </c>
      <c r="F563" s="31" t="s">
        <v>471</v>
      </c>
      <c r="G563" s="484"/>
      <c r="H563" s="484" t="s">
        <v>488</v>
      </c>
      <c r="I563" s="484" t="s">
        <v>488</v>
      </c>
      <c r="J563" s="484" t="s">
        <v>488</v>
      </c>
      <c r="K563" s="484" t="s">
        <v>488</v>
      </c>
      <c r="L563" s="484"/>
      <c r="M563" s="484"/>
      <c r="N563" s="484"/>
      <c r="O563" s="484"/>
      <c r="P563" s="484"/>
      <c r="Q563" s="484"/>
      <c r="R563" s="484"/>
      <c r="S563" s="484"/>
      <c r="T563" s="484"/>
      <c r="U563" s="484"/>
      <c r="V563" s="484"/>
      <c r="W563" s="484"/>
      <c r="X563" s="518"/>
      <c r="Y563" s="366" t="s">
        <v>991</v>
      </c>
      <c r="Z563" s="366"/>
      <c r="AA563" s="505"/>
      <c r="AB563" s="505"/>
      <c r="AC563" s="505"/>
      <c r="AD563" s="570"/>
    </row>
    <row r="564" customFormat="false" ht="16.2" hidden="true" customHeight="true" outlineLevel="0" collapsed="false">
      <c r="A564" s="569"/>
      <c r="B564" s="31"/>
      <c r="C564" s="31"/>
      <c r="D564" s="31" t="s">
        <v>283</v>
      </c>
      <c r="E564" s="31" t="s">
        <v>264</v>
      </c>
      <c r="F564" s="31" t="s">
        <v>471</v>
      </c>
      <c r="G564" s="484"/>
      <c r="H564" s="484" t="s">
        <v>488</v>
      </c>
      <c r="I564" s="484" t="s">
        <v>488</v>
      </c>
      <c r="J564" s="484" t="s">
        <v>488</v>
      </c>
      <c r="K564" s="484" t="s">
        <v>488</v>
      </c>
      <c r="L564" s="484"/>
      <c r="M564" s="484"/>
      <c r="N564" s="484"/>
      <c r="O564" s="484"/>
      <c r="P564" s="484"/>
      <c r="Q564" s="484"/>
      <c r="R564" s="484"/>
      <c r="S564" s="484"/>
      <c r="T564" s="484"/>
      <c r="U564" s="484"/>
      <c r="V564" s="484"/>
      <c r="W564" s="484"/>
      <c r="X564" s="518"/>
      <c r="Y564" s="366" t="s">
        <v>990</v>
      </c>
      <c r="Z564" s="366"/>
      <c r="AA564" s="505"/>
      <c r="AB564" s="505"/>
      <c r="AC564" s="505"/>
      <c r="AD564" s="570"/>
    </row>
    <row r="565" customFormat="false" ht="16.2" hidden="true" customHeight="true" outlineLevel="0" collapsed="false">
      <c r="A565" s="569"/>
      <c r="B565" s="31"/>
      <c r="C565" s="31"/>
      <c r="D565" s="31"/>
      <c r="E565" s="31" t="s">
        <v>265</v>
      </c>
      <c r="F565" s="31" t="s">
        <v>471</v>
      </c>
      <c r="G565" s="484"/>
      <c r="H565" s="484" t="s">
        <v>488</v>
      </c>
      <c r="I565" s="484" t="s">
        <v>488</v>
      </c>
      <c r="J565" s="484" t="s">
        <v>488</v>
      </c>
      <c r="K565" s="484" t="s">
        <v>488</v>
      </c>
      <c r="L565" s="484"/>
      <c r="M565" s="484"/>
      <c r="N565" s="484"/>
      <c r="O565" s="484"/>
      <c r="P565" s="484"/>
      <c r="Q565" s="484"/>
      <c r="R565" s="484"/>
      <c r="S565" s="484"/>
      <c r="T565" s="484"/>
      <c r="U565" s="484"/>
      <c r="V565" s="484"/>
      <c r="W565" s="484"/>
      <c r="X565" s="518"/>
      <c r="Y565" s="366" t="s">
        <v>991</v>
      </c>
      <c r="Z565" s="366"/>
      <c r="AA565" s="505"/>
      <c r="AB565" s="505"/>
      <c r="AC565" s="505"/>
      <c r="AD565" s="570"/>
    </row>
    <row r="566" customFormat="false" ht="16.2" hidden="true" customHeight="true" outlineLevel="0" collapsed="false">
      <c r="A566" s="569"/>
      <c r="B566" s="31"/>
      <c r="C566" s="31" t="s">
        <v>332</v>
      </c>
      <c r="D566" s="31" t="s">
        <v>170</v>
      </c>
      <c r="E566" s="31" t="s">
        <v>463</v>
      </c>
      <c r="F566" s="31" t="s">
        <v>471</v>
      </c>
      <c r="G566" s="484"/>
      <c r="H566" s="484" t="s">
        <v>488</v>
      </c>
      <c r="I566" s="484" t="s">
        <v>488</v>
      </c>
      <c r="J566" s="484" t="s">
        <v>488</v>
      </c>
      <c r="K566" s="484" t="s">
        <v>488</v>
      </c>
      <c r="L566" s="484"/>
      <c r="M566" s="484"/>
      <c r="N566" s="484"/>
      <c r="O566" s="484"/>
      <c r="P566" s="484"/>
      <c r="Q566" s="484"/>
      <c r="R566" s="484"/>
      <c r="S566" s="484"/>
      <c r="T566" s="484"/>
      <c r="U566" s="484"/>
      <c r="V566" s="484"/>
      <c r="W566" s="484"/>
      <c r="X566" s="518"/>
      <c r="Y566" s="366" t="s">
        <v>994</v>
      </c>
      <c r="Z566" s="366"/>
      <c r="AA566" s="505"/>
      <c r="AB566" s="505"/>
      <c r="AC566" s="505"/>
      <c r="AD566" s="570"/>
    </row>
    <row r="567" customFormat="false" ht="16.2" hidden="true" customHeight="true" outlineLevel="0" collapsed="false">
      <c r="A567" s="569"/>
      <c r="B567" s="31"/>
      <c r="C567" s="31"/>
      <c r="D567" s="31" t="s">
        <v>420</v>
      </c>
      <c r="E567" s="31" t="s">
        <v>463</v>
      </c>
      <c r="F567" s="31" t="s">
        <v>471</v>
      </c>
      <c r="G567" s="484"/>
      <c r="H567" s="484" t="s">
        <v>488</v>
      </c>
      <c r="I567" s="484" t="s">
        <v>488</v>
      </c>
      <c r="J567" s="484" t="s">
        <v>488</v>
      </c>
      <c r="K567" s="484" t="s">
        <v>488</v>
      </c>
      <c r="L567" s="484"/>
      <c r="M567" s="484"/>
      <c r="N567" s="484"/>
      <c r="O567" s="484"/>
      <c r="P567" s="484"/>
      <c r="Q567" s="484"/>
      <c r="R567" s="484"/>
      <c r="S567" s="484"/>
      <c r="T567" s="484"/>
      <c r="U567" s="484"/>
      <c r="V567" s="484"/>
      <c r="W567" s="484"/>
      <c r="X567" s="518"/>
      <c r="Y567" s="366" t="s">
        <v>994</v>
      </c>
      <c r="Z567" s="366"/>
      <c r="AA567" s="505"/>
      <c r="AB567" s="505"/>
      <c r="AC567" s="505"/>
      <c r="AD567" s="570"/>
    </row>
    <row r="568" customFormat="false" ht="16.2" hidden="true" customHeight="true" outlineLevel="0" collapsed="false">
      <c r="A568" s="569"/>
      <c r="B568" s="31"/>
      <c r="C568" s="31"/>
      <c r="D568" s="31" t="s">
        <v>167</v>
      </c>
      <c r="E568" s="31" t="s">
        <v>463</v>
      </c>
      <c r="F568" s="31" t="s">
        <v>471</v>
      </c>
      <c r="G568" s="484"/>
      <c r="H568" s="484" t="s">
        <v>488</v>
      </c>
      <c r="I568" s="484" t="s">
        <v>488</v>
      </c>
      <c r="J568" s="484" t="s">
        <v>488</v>
      </c>
      <c r="K568" s="484" t="s">
        <v>488</v>
      </c>
      <c r="L568" s="484"/>
      <c r="M568" s="484"/>
      <c r="N568" s="484"/>
      <c r="O568" s="484"/>
      <c r="P568" s="484"/>
      <c r="Q568" s="484"/>
      <c r="R568" s="484"/>
      <c r="S568" s="484"/>
      <c r="T568" s="484"/>
      <c r="U568" s="484"/>
      <c r="V568" s="484"/>
      <c r="W568" s="484"/>
      <c r="X568" s="518"/>
      <c r="Y568" s="366" t="s">
        <v>994</v>
      </c>
      <c r="Z568" s="366"/>
      <c r="AA568" s="505"/>
      <c r="AB568" s="505"/>
      <c r="AC568" s="505"/>
      <c r="AD568" s="570"/>
    </row>
    <row r="569" customFormat="false" ht="16.2" hidden="true" customHeight="true" outlineLevel="0" collapsed="false">
      <c r="A569" s="569"/>
      <c r="B569" s="31"/>
      <c r="C569" s="31"/>
      <c r="D569" s="31" t="s">
        <v>168</v>
      </c>
      <c r="E569" s="31" t="s">
        <v>463</v>
      </c>
      <c r="F569" s="31" t="s">
        <v>471</v>
      </c>
      <c r="G569" s="484"/>
      <c r="H569" s="484" t="s">
        <v>488</v>
      </c>
      <c r="I569" s="484" t="s">
        <v>488</v>
      </c>
      <c r="J569" s="484" t="s">
        <v>488</v>
      </c>
      <c r="K569" s="484" t="s">
        <v>488</v>
      </c>
      <c r="L569" s="484"/>
      <c r="M569" s="484"/>
      <c r="N569" s="484"/>
      <c r="O569" s="484"/>
      <c r="P569" s="484"/>
      <c r="Q569" s="484"/>
      <c r="R569" s="484"/>
      <c r="S569" s="484"/>
      <c r="T569" s="484"/>
      <c r="U569" s="484"/>
      <c r="V569" s="484"/>
      <c r="W569" s="484"/>
      <c r="X569" s="518"/>
      <c r="Y569" s="366" t="s">
        <v>994</v>
      </c>
      <c r="Z569" s="366"/>
      <c r="AA569" s="505"/>
      <c r="AB569" s="505"/>
      <c r="AC569" s="505"/>
      <c r="AD569" s="570"/>
    </row>
    <row r="570" customFormat="false" ht="16.2" hidden="true" customHeight="true" outlineLevel="0" collapsed="false">
      <c r="A570" s="569"/>
      <c r="B570" s="31"/>
      <c r="C570" s="31"/>
      <c r="D570" s="31" t="s">
        <v>166</v>
      </c>
      <c r="E570" s="31" t="s">
        <v>463</v>
      </c>
      <c r="F570" s="31" t="s">
        <v>471</v>
      </c>
      <c r="G570" s="484"/>
      <c r="H570" s="484" t="s">
        <v>488</v>
      </c>
      <c r="I570" s="484" t="s">
        <v>488</v>
      </c>
      <c r="J570" s="484" t="s">
        <v>488</v>
      </c>
      <c r="K570" s="484" t="s">
        <v>488</v>
      </c>
      <c r="L570" s="484"/>
      <c r="M570" s="484"/>
      <c r="N570" s="484"/>
      <c r="O570" s="484"/>
      <c r="P570" s="484"/>
      <c r="Q570" s="484"/>
      <c r="R570" s="484"/>
      <c r="S570" s="484"/>
      <c r="T570" s="484"/>
      <c r="U570" s="484"/>
      <c r="V570" s="484"/>
      <c r="W570" s="484"/>
      <c r="X570" s="518"/>
      <c r="Y570" s="366" t="s">
        <v>994</v>
      </c>
      <c r="Z570" s="366"/>
      <c r="AA570" s="505"/>
      <c r="AB570" s="505"/>
      <c r="AC570" s="505"/>
      <c r="AD570" s="570"/>
    </row>
    <row r="571" customFormat="false" ht="16.2" hidden="true" customHeight="true" outlineLevel="0" collapsed="false">
      <c r="A571" s="569"/>
      <c r="B571" s="31"/>
      <c r="C571" s="31"/>
      <c r="D571" s="31" t="s">
        <v>165</v>
      </c>
      <c r="E571" s="31" t="s">
        <v>463</v>
      </c>
      <c r="F571" s="31" t="s">
        <v>471</v>
      </c>
      <c r="G571" s="484"/>
      <c r="H571" s="484" t="s">
        <v>488</v>
      </c>
      <c r="I571" s="484" t="s">
        <v>488</v>
      </c>
      <c r="J571" s="484" t="s">
        <v>488</v>
      </c>
      <c r="K571" s="484" t="s">
        <v>488</v>
      </c>
      <c r="L571" s="484"/>
      <c r="M571" s="484"/>
      <c r="N571" s="484"/>
      <c r="O571" s="484"/>
      <c r="P571" s="484"/>
      <c r="Q571" s="484"/>
      <c r="R571" s="484"/>
      <c r="S571" s="484"/>
      <c r="T571" s="484"/>
      <c r="U571" s="484"/>
      <c r="V571" s="484"/>
      <c r="W571" s="484"/>
      <c r="X571" s="518"/>
      <c r="Y571" s="366" t="s">
        <v>994</v>
      </c>
      <c r="Z571" s="366"/>
      <c r="AA571" s="505"/>
      <c r="AB571" s="505"/>
      <c r="AC571" s="505"/>
      <c r="AD571" s="570"/>
    </row>
    <row r="572" customFormat="false" ht="16.2" hidden="true" customHeight="true" outlineLevel="0" collapsed="false">
      <c r="A572" s="569"/>
      <c r="B572" s="31"/>
      <c r="C572" s="31"/>
      <c r="D572" s="31" t="s">
        <v>421</v>
      </c>
      <c r="E572" s="31" t="s">
        <v>463</v>
      </c>
      <c r="F572" s="31" t="s">
        <v>471</v>
      </c>
      <c r="G572" s="484"/>
      <c r="H572" s="484" t="s">
        <v>488</v>
      </c>
      <c r="I572" s="484" t="s">
        <v>488</v>
      </c>
      <c r="J572" s="484" t="s">
        <v>488</v>
      </c>
      <c r="K572" s="484" t="s">
        <v>488</v>
      </c>
      <c r="L572" s="484"/>
      <c r="M572" s="484"/>
      <c r="N572" s="484"/>
      <c r="O572" s="484"/>
      <c r="P572" s="484"/>
      <c r="Q572" s="484"/>
      <c r="R572" s="484"/>
      <c r="S572" s="484"/>
      <c r="T572" s="484"/>
      <c r="U572" s="484"/>
      <c r="V572" s="484"/>
      <c r="W572" s="484"/>
      <c r="X572" s="518"/>
      <c r="Y572" s="366" t="s">
        <v>994</v>
      </c>
      <c r="Z572" s="366"/>
      <c r="AA572" s="505"/>
      <c r="AB572" s="505"/>
      <c r="AC572" s="505"/>
      <c r="AD572" s="570"/>
    </row>
    <row r="573" customFormat="false" ht="16.2" hidden="true" customHeight="true" outlineLevel="0" collapsed="false">
      <c r="A573" s="569"/>
      <c r="B573" s="31"/>
      <c r="C573" s="31"/>
      <c r="D573" s="31" t="s">
        <v>422</v>
      </c>
      <c r="E573" s="31" t="s">
        <v>463</v>
      </c>
      <c r="F573" s="31" t="s">
        <v>471</v>
      </c>
      <c r="G573" s="484"/>
      <c r="H573" s="484" t="s">
        <v>488</v>
      </c>
      <c r="I573" s="484" t="s">
        <v>488</v>
      </c>
      <c r="J573" s="484" t="s">
        <v>488</v>
      </c>
      <c r="K573" s="484" t="s">
        <v>488</v>
      </c>
      <c r="L573" s="484"/>
      <c r="M573" s="484"/>
      <c r="N573" s="484"/>
      <c r="O573" s="484"/>
      <c r="P573" s="484"/>
      <c r="Q573" s="484"/>
      <c r="R573" s="484"/>
      <c r="S573" s="484"/>
      <c r="T573" s="484"/>
      <c r="U573" s="484"/>
      <c r="V573" s="484"/>
      <c r="W573" s="484"/>
      <c r="X573" s="518"/>
      <c r="Y573" s="366" t="s">
        <v>994</v>
      </c>
      <c r="Z573" s="366"/>
      <c r="AA573" s="505"/>
      <c r="AB573" s="505"/>
      <c r="AC573" s="505"/>
      <c r="AD573" s="570"/>
    </row>
    <row r="574" customFormat="false" ht="16.2" hidden="true" customHeight="true" outlineLevel="0" collapsed="false">
      <c r="A574" s="569"/>
      <c r="B574" s="31"/>
      <c r="C574" s="31"/>
      <c r="D574" s="31" t="s">
        <v>423</v>
      </c>
      <c r="E574" s="31" t="s">
        <v>463</v>
      </c>
      <c r="F574" s="31" t="s">
        <v>471</v>
      </c>
      <c r="G574" s="484"/>
      <c r="H574" s="484" t="s">
        <v>488</v>
      </c>
      <c r="I574" s="484" t="s">
        <v>488</v>
      </c>
      <c r="J574" s="484" t="s">
        <v>488</v>
      </c>
      <c r="K574" s="484" t="s">
        <v>488</v>
      </c>
      <c r="L574" s="484"/>
      <c r="M574" s="484"/>
      <c r="N574" s="484"/>
      <c r="O574" s="484"/>
      <c r="P574" s="484"/>
      <c r="Q574" s="484"/>
      <c r="R574" s="484"/>
      <c r="S574" s="484"/>
      <c r="T574" s="484"/>
      <c r="U574" s="484"/>
      <c r="V574" s="484"/>
      <c r="W574" s="484"/>
      <c r="X574" s="518"/>
      <c r="Y574" s="366" t="s">
        <v>994</v>
      </c>
      <c r="Z574" s="366"/>
      <c r="AA574" s="505"/>
      <c r="AB574" s="505"/>
      <c r="AC574" s="505"/>
      <c r="AD574" s="570"/>
    </row>
    <row r="575" customFormat="false" ht="16.2" hidden="true" customHeight="true" outlineLevel="0" collapsed="false">
      <c r="A575" s="569"/>
      <c r="B575" s="31"/>
      <c r="C575" s="31"/>
      <c r="D575" s="31" t="s">
        <v>283</v>
      </c>
      <c r="E575" s="31" t="s">
        <v>463</v>
      </c>
      <c r="F575" s="31" t="s">
        <v>471</v>
      </c>
      <c r="G575" s="484"/>
      <c r="H575" s="484" t="s">
        <v>488</v>
      </c>
      <c r="I575" s="484" t="s">
        <v>488</v>
      </c>
      <c r="J575" s="484" t="s">
        <v>488</v>
      </c>
      <c r="K575" s="484" t="s">
        <v>488</v>
      </c>
      <c r="L575" s="484"/>
      <c r="M575" s="484"/>
      <c r="N575" s="484"/>
      <c r="O575" s="484"/>
      <c r="P575" s="484"/>
      <c r="Q575" s="484"/>
      <c r="R575" s="484"/>
      <c r="S575" s="484"/>
      <c r="T575" s="484"/>
      <c r="U575" s="484"/>
      <c r="V575" s="484"/>
      <c r="W575" s="484"/>
      <c r="X575" s="518"/>
      <c r="Y575" s="366" t="s">
        <v>994</v>
      </c>
      <c r="Z575" s="366"/>
      <c r="AA575" s="505"/>
      <c r="AB575" s="505"/>
      <c r="AC575" s="505"/>
      <c r="AD575" s="570"/>
    </row>
    <row r="576" customFormat="false" ht="16.2" hidden="true" customHeight="true" outlineLevel="0" collapsed="false">
      <c r="A576" s="569" t="s">
        <v>31</v>
      </c>
      <c r="B576" s="31" t="s">
        <v>179</v>
      </c>
      <c r="C576" s="31" t="s">
        <v>329</v>
      </c>
      <c r="D576" s="31" t="s">
        <v>410</v>
      </c>
      <c r="E576" s="31" t="s">
        <v>264</v>
      </c>
      <c r="F576" s="31" t="s">
        <v>471</v>
      </c>
      <c r="G576" s="478"/>
      <c r="H576" s="484" t="s">
        <v>488</v>
      </c>
      <c r="I576" s="484" t="s">
        <v>488</v>
      </c>
      <c r="J576" s="484" t="s">
        <v>488</v>
      </c>
      <c r="K576" s="484" t="s">
        <v>488</v>
      </c>
      <c r="L576" s="484"/>
      <c r="M576" s="484"/>
      <c r="N576" s="484"/>
      <c r="O576" s="484"/>
      <c r="P576" s="484"/>
      <c r="Q576" s="484"/>
      <c r="R576" s="484"/>
      <c r="S576" s="484"/>
      <c r="T576" s="484"/>
      <c r="U576" s="484"/>
      <c r="V576" s="484"/>
      <c r="W576" s="484"/>
      <c r="X576" s="518"/>
      <c r="Y576" s="366" t="s">
        <v>985</v>
      </c>
      <c r="Z576" s="366"/>
      <c r="AA576" s="505" t="s">
        <v>1411</v>
      </c>
      <c r="AB576" s="505" t="s">
        <v>1411</v>
      </c>
      <c r="AC576" s="505"/>
      <c r="AD576" s="570" t="s">
        <v>1427</v>
      </c>
    </row>
    <row r="577" customFormat="false" ht="16.2" hidden="true" customHeight="true" outlineLevel="0" collapsed="false">
      <c r="A577" s="569"/>
      <c r="B577" s="31"/>
      <c r="C577" s="31"/>
      <c r="D577" s="31"/>
      <c r="E577" s="31" t="s">
        <v>265</v>
      </c>
      <c r="F577" s="31" t="s">
        <v>471</v>
      </c>
      <c r="G577" s="478"/>
      <c r="H577" s="484" t="s">
        <v>488</v>
      </c>
      <c r="I577" s="484" t="s">
        <v>488</v>
      </c>
      <c r="J577" s="484" t="s">
        <v>488</v>
      </c>
      <c r="K577" s="484" t="s">
        <v>488</v>
      </c>
      <c r="L577" s="484"/>
      <c r="M577" s="484"/>
      <c r="N577" s="484"/>
      <c r="O577" s="484"/>
      <c r="P577" s="484"/>
      <c r="Q577" s="484"/>
      <c r="R577" s="484"/>
      <c r="S577" s="484"/>
      <c r="T577" s="484"/>
      <c r="U577" s="484"/>
      <c r="V577" s="484"/>
      <c r="W577" s="484"/>
      <c r="X577" s="518"/>
      <c r="Y577" s="366" t="s">
        <v>986</v>
      </c>
      <c r="Z577" s="366"/>
      <c r="AA577" s="505"/>
      <c r="AB577" s="505"/>
      <c r="AC577" s="505"/>
      <c r="AD577" s="570"/>
    </row>
    <row r="578" customFormat="false" ht="16.2" hidden="true" customHeight="true" outlineLevel="0" collapsed="false">
      <c r="A578" s="569"/>
      <c r="B578" s="31"/>
      <c r="C578" s="31"/>
      <c r="D578" s="31" t="s">
        <v>424</v>
      </c>
      <c r="E578" s="31" t="s">
        <v>264</v>
      </c>
      <c r="F578" s="31" t="s">
        <v>471</v>
      </c>
      <c r="G578" s="478"/>
      <c r="H578" s="484" t="s">
        <v>488</v>
      </c>
      <c r="I578" s="484" t="s">
        <v>488</v>
      </c>
      <c r="J578" s="484" t="s">
        <v>488</v>
      </c>
      <c r="K578" s="484" t="s">
        <v>488</v>
      </c>
      <c r="L578" s="484"/>
      <c r="M578" s="484"/>
      <c r="N578" s="484"/>
      <c r="O578" s="484"/>
      <c r="P578" s="484"/>
      <c r="Q578" s="484"/>
      <c r="R578" s="484"/>
      <c r="S578" s="484"/>
      <c r="T578" s="484"/>
      <c r="U578" s="484"/>
      <c r="V578" s="484"/>
      <c r="W578" s="484"/>
      <c r="X578" s="518"/>
      <c r="Y578" s="366" t="s">
        <v>985</v>
      </c>
      <c r="Z578" s="366"/>
      <c r="AA578" s="505"/>
      <c r="AB578" s="505"/>
      <c r="AC578" s="505"/>
      <c r="AD578" s="570"/>
    </row>
    <row r="579" customFormat="false" ht="16.2" hidden="true" customHeight="true" outlineLevel="0" collapsed="false">
      <c r="A579" s="569"/>
      <c r="B579" s="31"/>
      <c r="C579" s="31"/>
      <c r="D579" s="31"/>
      <c r="E579" s="31" t="s">
        <v>265</v>
      </c>
      <c r="F579" s="31" t="s">
        <v>471</v>
      </c>
      <c r="G579" s="478"/>
      <c r="H579" s="484" t="s">
        <v>488</v>
      </c>
      <c r="I579" s="484" t="s">
        <v>488</v>
      </c>
      <c r="J579" s="484" t="s">
        <v>488</v>
      </c>
      <c r="K579" s="484" t="s">
        <v>488</v>
      </c>
      <c r="L579" s="484"/>
      <c r="M579" s="484"/>
      <c r="N579" s="484"/>
      <c r="O579" s="484"/>
      <c r="P579" s="484"/>
      <c r="Q579" s="484"/>
      <c r="R579" s="484"/>
      <c r="S579" s="484"/>
      <c r="T579" s="484"/>
      <c r="U579" s="484"/>
      <c r="V579" s="484"/>
      <c r="W579" s="484"/>
      <c r="X579" s="518"/>
      <c r="Y579" s="366" t="s">
        <v>986</v>
      </c>
      <c r="Z579" s="366"/>
      <c r="AA579" s="505"/>
      <c r="AB579" s="505"/>
      <c r="AC579" s="505"/>
      <c r="AD579" s="570"/>
    </row>
    <row r="580" customFormat="false" ht="16.2" hidden="true" customHeight="true" outlineLevel="0" collapsed="false">
      <c r="A580" s="569"/>
      <c r="B580" s="31"/>
      <c r="C580" s="31"/>
      <c r="D580" s="31" t="s">
        <v>425</v>
      </c>
      <c r="E580" s="31" t="s">
        <v>264</v>
      </c>
      <c r="F580" s="31" t="s">
        <v>471</v>
      </c>
      <c r="G580" s="478"/>
      <c r="H580" s="484" t="s">
        <v>488</v>
      </c>
      <c r="I580" s="484" t="s">
        <v>488</v>
      </c>
      <c r="J580" s="484" t="s">
        <v>488</v>
      </c>
      <c r="K580" s="484" t="s">
        <v>488</v>
      </c>
      <c r="L580" s="484"/>
      <c r="M580" s="484"/>
      <c r="N580" s="484"/>
      <c r="O580" s="484"/>
      <c r="P580" s="484"/>
      <c r="Q580" s="484"/>
      <c r="R580" s="484"/>
      <c r="S580" s="484"/>
      <c r="T580" s="484"/>
      <c r="U580" s="484"/>
      <c r="V580" s="484"/>
      <c r="W580" s="484"/>
      <c r="X580" s="518"/>
      <c r="Y580" s="366" t="s">
        <v>985</v>
      </c>
      <c r="Z580" s="366"/>
      <c r="AA580" s="505"/>
      <c r="AB580" s="505"/>
      <c r="AC580" s="505"/>
      <c r="AD580" s="570"/>
    </row>
    <row r="581" customFormat="false" ht="16.2" hidden="true" customHeight="true" outlineLevel="0" collapsed="false">
      <c r="A581" s="569"/>
      <c r="B581" s="31"/>
      <c r="C581" s="31"/>
      <c r="D581" s="31"/>
      <c r="E581" s="31" t="s">
        <v>265</v>
      </c>
      <c r="F581" s="31" t="s">
        <v>471</v>
      </c>
      <c r="G581" s="478"/>
      <c r="H581" s="484" t="s">
        <v>488</v>
      </c>
      <c r="I581" s="484" t="s">
        <v>488</v>
      </c>
      <c r="J581" s="484" t="s">
        <v>488</v>
      </c>
      <c r="K581" s="484" t="s">
        <v>488</v>
      </c>
      <c r="L581" s="484"/>
      <c r="M581" s="484"/>
      <c r="N581" s="484"/>
      <c r="O581" s="484"/>
      <c r="P581" s="484"/>
      <c r="Q581" s="484"/>
      <c r="R581" s="484"/>
      <c r="S581" s="484"/>
      <c r="T581" s="484"/>
      <c r="U581" s="484"/>
      <c r="V581" s="484"/>
      <c r="W581" s="484"/>
      <c r="X581" s="518"/>
      <c r="Y581" s="366" t="s">
        <v>986</v>
      </c>
      <c r="Z581" s="366"/>
      <c r="AA581" s="505"/>
      <c r="AB581" s="505"/>
      <c r="AC581" s="505"/>
      <c r="AD581" s="570"/>
    </row>
    <row r="582" customFormat="false" ht="16.2" hidden="true" customHeight="true" outlineLevel="0" collapsed="false">
      <c r="A582" s="569"/>
      <c r="B582" s="31"/>
      <c r="C582" s="31"/>
      <c r="D582" s="31" t="s">
        <v>426</v>
      </c>
      <c r="E582" s="31" t="s">
        <v>264</v>
      </c>
      <c r="F582" s="31" t="s">
        <v>471</v>
      </c>
      <c r="G582" s="478"/>
      <c r="H582" s="484" t="s">
        <v>488</v>
      </c>
      <c r="I582" s="484" t="s">
        <v>488</v>
      </c>
      <c r="J582" s="484" t="s">
        <v>488</v>
      </c>
      <c r="K582" s="484" t="s">
        <v>488</v>
      </c>
      <c r="L582" s="484"/>
      <c r="M582" s="484"/>
      <c r="N582" s="484"/>
      <c r="O582" s="484"/>
      <c r="P582" s="484"/>
      <c r="Q582" s="484"/>
      <c r="R582" s="484"/>
      <c r="S582" s="484"/>
      <c r="T582" s="484"/>
      <c r="U582" s="484"/>
      <c r="V582" s="484"/>
      <c r="W582" s="484"/>
      <c r="X582" s="518"/>
      <c r="Y582" s="366" t="s">
        <v>985</v>
      </c>
      <c r="Z582" s="366"/>
      <c r="AA582" s="505"/>
      <c r="AB582" s="505"/>
      <c r="AC582" s="505"/>
      <c r="AD582" s="570"/>
    </row>
    <row r="583" customFormat="false" ht="16.2" hidden="true" customHeight="true" outlineLevel="0" collapsed="false">
      <c r="A583" s="569"/>
      <c r="B583" s="31"/>
      <c r="C583" s="31"/>
      <c r="D583" s="31"/>
      <c r="E583" s="31" t="s">
        <v>265</v>
      </c>
      <c r="F583" s="31" t="s">
        <v>471</v>
      </c>
      <c r="G583" s="478"/>
      <c r="H583" s="484" t="s">
        <v>488</v>
      </c>
      <c r="I583" s="484" t="s">
        <v>488</v>
      </c>
      <c r="J583" s="484" t="s">
        <v>488</v>
      </c>
      <c r="K583" s="484" t="s">
        <v>488</v>
      </c>
      <c r="L583" s="484"/>
      <c r="M583" s="484"/>
      <c r="N583" s="484"/>
      <c r="O583" s="484"/>
      <c r="P583" s="484"/>
      <c r="Q583" s="484"/>
      <c r="R583" s="484"/>
      <c r="S583" s="484"/>
      <c r="T583" s="484"/>
      <c r="U583" s="484"/>
      <c r="V583" s="484"/>
      <c r="W583" s="484"/>
      <c r="X583" s="518"/>
      <c r="Y583" s="366" t="s">
        <v>986</v>
      </c>
      <c r="Z583" s="366"/>
      <c r="AA583" s="505"/>
      <c r="AB583" s="505"/>
      <c r="AC583" s="505"/>
      <c r="AD583" s="570"/>
    </row>
    <row r="584" customFormat="false" ht="16.2" hidden="true" customHeight="true" outlineLevel="0" collapsed="false">
      <c r="A584" s="569"/>
      <c r="B584" s="31"/>
      <c r="C584" s="31"/>
      <c r="D584" s="31" t="s">
        <v>427</v>
      </c>
      <c r="E584" s="31" t="s">
        <v>264</v>
      </c>
      <c r="F584" s="31" t="s">
        <v>471</v>
      </c>
      <c r="G584" s="478"/>
      <c r="H584" s="484" t="s">
        <v>488</v>
      </c>
      <c r="I584" s="484" t="s">
        <v>488</v>
      </c>
      <c r="J584" s="484" t="s">
        <v>488</v>
      </c>
      <c r="K584" s="484" t="s">
        <v>488</v>
      </c>
      <c r="L584" s="484"/>
      <c r="M584" s="484"/>
      <c r="N584" s="484"/>
      <c r="O584" s="484"/>
      <c r="P584" s="484"/>
      <c r="Q584" s="484"/>
      <c r="R584" s="484"/>
      <c r="S584" s="484"/>
      <c r="T584" s="484"/>
      <c r="U584" s="484"/>
      <c r="V584" s="484"/>
      <c r="W584" s="484"/>
      <c r="X584" s="518"/>
      <c r="Y584" s="366" t="s">
        <v>985</v>
      </c>
      <c r="Z584" s="366"/>
      <c r="AA584" s="505"/>
      <c r="AB584" s="505"/>
      <c r="AC584" s="505"/>
      <c r="AD584" s="570"/>
    </row>
    <row r="585" customFormat="false" ht="16.2" hidden="true" customHeight="true" outlineLevel="0" collapsed="false">
      <c r="A585" s="569"/>
      <c r="B585" s="31"/>
      <c r="C585" s="31"/>
      <c r="D585" s="31"/>
      <c r="E585" s="31" t="s">
        <v>265</v>
      </c>
      <c r="F585" s="31" t="s">
        <v>471</v>
      </c>
      <c r="G585" s="478"/>
      <c r="H585" s="484" t="s">
        <v>488</v>
      </c>
      <c r="I585" s="484" t="s">
        <v>488</v>
      </c>
      <c r="J585" s="484" t="s">
        <v>488</v>
      </c>
      <c r="K585" s="484" t="s">
        <v>488</v>
      </c>
      <c r="L585" s="484"/>
      <c r="M585" s="484"/>
      <c r="N585" s="484"/>
      <c r="O585" s="484"/>
      <c r="P585" s="484"/>
      <c r="Q585" s="484"/>
      <c r="R585" s="484"/>
      <c r="S585" s="484"/>
      <c r="T585" s="484"/>
      <c r="U585" s="484"/>
      <c r="V585" s="484"/>
      <c r="W585" s="484"/>
      <c r="X585" s="518"/>
      <c r="Y585" s="366" t="s">
        <v>986</v>
      </c>
      <c r="Z585" s="366"/>
      <c r="AA585" s="505"/>
      <c r="AB585" s="505"/>
      <c r="AC585" s="505"/>
      <c r="AD585" s="570"/>
    </row>
    <row r="586" customFormat="false" ht="16.2" hidden="true" customHeight="true" outlineLevel="0" collapsed="false">
      <c r="A586" s="569"/>
      <c r="B586" s="31"/>
      <c r="C586" s="31"/>
      <c r="D586" s="31" t="s">
        <v>428</v>
      </c>
      <c r="E586" s="31" t="s">
        <v>264</v>
      </c>
      <c r="F586" s="31" t="s">
        <v>471</v>
      </c>
      <c r="G586" s="478"/>
      <c r="H586" s="484" t="s">
        <v>488</v>
      </c>
      <c r="I586" s="484" t="s">
        <v>488</v>
      </c>
      <c r="J586" s="484" t="s">
        <v>488</v>
      </c>
      <c r="K586" s="484" t="s">
        <v>488</v>
      </c>
      <c r="L586" s="484"/>
      <c r="M586" s="484"/>
      <c r="N586" s="484"/>
      <c r="O586" s="484"/>
      <c r="P586" s="484"/>
      <c r="Q586" s="484"/>
      <c r="R586" s="484"/>
      <c r="S586" s="484"/>
      <c r="T586" s="484"/>
      <c r="U586" s="484"/>
      <c r="V586" s="484"/>
      <c r="W586" s="484"/>
      <c r="X586" s="518"/>
      <c r="Y586" s="366" t="s">
        <v>985</v>
      </c>
      <c r="Z586" s="366"/>
      <c r="AA586" s="505"/>
      <c r="AB586" s="505"/>
      <c r="AC586" s="505"/>
      <c r="AD586" s="570"/>
    </row>
    <row r="587" customFormat="false" ht="16.2" hidden="true" customHeight="true" outlineLevel="0" collapsed="false">
      <c r="A587" s="569"/>
      <c r="B587" s="31"/>
      <c r="C587" s="31"/>
      <c r="D587" s="31"/>
      <c r="E587" s="31" t="s">
        <v>265</v>
      </c>
      <c r="F587" s="31" t="s">
        <v>471</v>
      </c>
      <c r="G587" s="478"/>
      <c r="H587" s="484" t="s">
        <v>488</v>
      </c>
      <c r="I587" s="484" t="s">
        <v>488</v>
      </c>
      <c r="J587" s="484" t="s">
        <v>488</v>
      </c>
      <c r="K587" s="484" t="s">
        <v>488</v>
      </c>
      <c r="L587" s="484"/>
      <c r="M587" s="484"/>
      <c r="N587" s="484"/>
      <c r="O587" s="484"/>
      <c r="P587" s="484"/>
      <c r="Q587" s="484"/>
      <c r="R587" s="484"/>
      <c r="S587" s="484"/>
      <c r="T587" s="484"/>
      <c r="U587" s="484"/>
      <c r="V587" s="484"/>
      <c r="W587" s="484"/>
      <c r="X587" s="518"/>
      <c r="Y587" s="366" t="s">
        <v>986</v>
      </c>
      <c r="Z587" s="366"/>
      <c r="AA587" s="505"/>
      <c r="AB587" s="505"/>
      <c r="AC587" s="505"/>
      <c r="AD587" s="570"/>
    </row>
    <row r="588" customFormat="false" ht="16.2" hidden="true" customHeight="true" outlineLevel="0" collapsed="false">
      <c r="A588" s="569"/>
      <c r="B588" s="31"/>
      <c r="C588" s="31"/>
      <c r="D588" s="31" t="s">
        <v>429</v>
      </c>
      <c r="E588" s="31" t="s">
        <v>264</v>
      </c>
      <c r="F588" s="31" t="s">
        <v>471</v>
      </c>
      <c r="G588" s="478"/>
      <c r="H588" s="484" t="s">
        <v>488</v>
      </c>
      <c r="I588" s="484" t="s">
        <v>488</v>
      </c>
      <c r="J588" s="484" t="s">
        <v>488</v>
      </c>
      <c r="K588" s="484" t="s">
        <v>488</v>
      </c>
      <c r="L588" s="484"/>
      <c r="M588" s="484"/>
      <c r="N588" s="484"/>
      <c r="O588" s="484"/>
      <c r="P588" s="484"/>
      <c r="Q588" s="484"/>
      <c r="R588" s="484"/>
      <c r="S588" s="484"/>
      <c r="T588" s="484"/>
      <c r="U588" s="484"/>
      <c r="V588" s="484"/>
      <c r="W588" s="484"/>
      <c r="X588" s="518"/>
      <c r="Y588" s="366" t="s">
        <v>985</v>
      </c>
      <c r="Z588" s="366"/>
      <c r="AA588" s="505"/>
      <c r="AB588" s="505"/>
      <c r="AC588" s="505"/>
      <c r="AD588" s="570"/>
    </row>
    <row r="589" customFormat="false" ht="16.2" hidden="true" customHeight="true" outlineLevel="0" collapsed="false">
      <c r="A589" s="569"/>
      <c r="B589" s="31"/>
      <c r="C589" s="31"/>
      <c r="D589" s="31"/>
      <c r="E589" s="31" t="s">
        <v>265</v>
      </c>
      <c r="F589" s="31" t="s">
        <v>471</v>
      </c>
      <c r="G589" s="478"/>
      <c r="H589" s="484" t="s">
        <v>488</v>
      </c>
      <c r="I589" s="484" t="s">
        <v>488</v>
      </c>
      <c r="J589" s="484" t="s">
        <v>488</v>
      </c>
      <c r="K589" s="484" t="s">
        <v>488</v>
      </c>
      <c r="L589" s="484"/>
      <c r="M589" s="484"/>
      <c r="N589" s="484"/>
      <c r="O589" s="484"/>
      <c r="P589" s="484"/>
      <c r="Q589" s="484"/>
      <c r="R589" s="484"/>
      <c r="S589" s="484"/>
      <c r="T589" s="484"/>
      <c r="U589" s="484"/>
      <c r="V589" s="484"/>
      <c r="W589" s="484"/>
      <c r="X589" s="518"/>
      <c r="Y589" s="366" t="s">
        <v>986</v>
      </c>
      <c r="Z589" s="366"/>
      <c r="AA589" s="505"/>
      <c r="AB589" s="505"/>
      <c r="AC589" s="505"/>
      <c r="AD589" s="570"/>
    </row>
    <row r="590" customFormat="false" ht="16.2" hidden="true" customHeight="true" outlineLevel="0" collapsed="false">
      <c r="A590" s="569"/>
      <c r="B590" s="31"/>
      <c r="C590" s="31"/>
      <c r="D590" s="31" t="s">
        <v>430</v>
      </c>
      <c r="E590" s="31" t="s">
        <v>264</v>
      </c>
      <c r="F590" s="31" t="s">
        <v>471</v>
      </c>
      <c r="G590" s="478"/>
      <c r="H590" s="484" t="s">
        <v>488</v>
      </c>
      <c r="I590" s="484" t="s">
        <v>488</v>
      </c>
      <c r="J590" s="484" t="s">
        <v>488</v>
      </c>
      <c r="K590" s="484" t="s">
        <v>488</v>
      </c>
      <c r="L590" s="484"/>
      <c r="M590" s="484"/>
      <c r="N590" s="484"/>
      <c r="O590" s="484"/>
      <c r="P590" s="484"/>
      <c r="Q590" s="484"/>
      <c r="R590" s="484"/>
      <c r="S590" s="484"/>
      <c r="T590" s="484"/>
      <c r="U590" s="484"/>
      <c r="V590" s="484"/>
      <c r="W590" s="484"/>
      <c r="X590" s="518"/>
      <c r="Y590" s="366" t="s">
        <v>985</v>
      </c>
      <c r="Z590" s="366"/>
      <c r="AA590" s="505"/>
      <c r="AB590" s="505"/>
      <c r="AC590" s="505"/>
      <c r="AD590" s="570"/>
    </row>
    <row r="591" customFormat="false" ht="16.2" hidden="true" customHeight="true" outlineLevel="0" collapsed="false">
      <c r="A591" s="569"/>
      <c r="B591" s="31"/>
      <c r="C591" s="31"/>
      <c r="D591" s="31"/>
      <c r="E591" s="31" t="s">
        <v>265</v>
      </c>
      <c r="F591" s="31" t="s">
        <v>471</v>
      </c>
      <c r="G591" s="478"/>
      <c r="H591" s="484" t="s">
        <v>488</v>
      </c>
      <c r="I591" s="484" t="s">
        <v>488</v>
      </c>
      <c r="J591" s="484" t="s">
        <v>488</v>
      </c>
      <c r="K591" s="484" t="s">
        <v>488</v>
      </c>
      <c r="L591" s="484"/>
      <c r="M591" s="484"/>
      <c r="N591" s="484"/>
      <c r="O591" s="484"/>
      <c r="P591" s="484"/>
      <c r="Q591" s="484"/>
      <c r="R591" s="484"/>
      <c r="S591" s="484"/>
      <c r="T591" s="484"/>
      <c r="U591" s="484"/>
      <c r="V591" s="484"/>
      <c r="W591" s="484"/>
      <c r="X591" s="518"/>
      <c r="Y591" s="366" t="s">
        <v>986</v>
      </c>
      <c r="Z591" s="366"/>
      <c r="AA591" s="505"/>
      <c r="AB591" s="505"/>
      <c r="AC591" s="505"/>
      <c r="AD591" s="570"/>
    </row>
    <row r="592" customFormat="false" ht="16.2" hidden="true" customHeight="true" outlineLevel="0" collapsed="false">
      <c r="A592" s="569"/>
      <c r="B592" s="31"/>
      <c r="C592" s="31"/>
      <c r="D592" s="31" t="s">
        <v>431</v>
      </c>
      <c r="E592" s="31" t="s">
        <v>264</v>
      </c>
      <c r="F592" s="31" t="s">
        <v>471</v>
      </c>
      <c r="G592" s="478"/>
      <c r="H592" s="484" t="s">
        <v>488</v>
      </c>
      <c r="I592" s="484" t="s">
        <v>488</v>
      </c>
      <c r="J592" s="484" t="s">
        <v>488</v>
      </c>
      <c r="K592" s="484" t="s">
        <v>488</v>
      </c>
      <c r="L592" s="484"/>
      <c r="M592" s="484"/>
      <c r="N592" s="484"/>
      <c r="O592" s="484"/>
      <c r="P592" s="484"/>
      <c r="Q592" s="484"/>
      <c r="R592" s="484"/>
      <c r="S592" s="484"/>
      <c r="T592" s="484"/>
      <c r="U592" s="484"/>
      <c r="V592" s="484"/>
      <c r="W592" s="484"/>
      <c r="X592" s="518"/>
      <c r="Y592" s="366" t="s">
        <v>985</v>
      </c>
      <c r="Z592" s="366"/>
      <c r="AA592" s="505"/>
      <c r="AB592" s="505"/>
      <c r="AC592" s="505"/>
      <c r="AD592" s="570"/>
    </row>
    <row r="593" customFormat="false" ht="16.2" hidden="true" customHeight="true" outlineLevel="0" collapsed="false">
      <c r="A593" s="569"/>
      <c r="B593" s="31"/>
      <c r="C593" s="31"/>
      <c r="D593" s="31"/>
      <c r="E593" s="31" t="s">
        <v>265</v>
      </c>
      <c r="F593" s="31" t="s">
        <v>471</v>
      </c>
      <c r="G593" s="478"/>
      <c r="H593" s="484" t="s">
        <v>488</v>
      </c>
      <c r="I593" s="484" t="s">
        <v>488</v>
      </c>
      <c r="J593" s="484" t="s">
        <v>488</v>
      </c>
      <c r="K593" s="484" t="s">
        <v>488</v>
      </c>
      <c r="L593" s="484"/>
      <c r="M593" s="484"/>
      <c r="N593" s="484"/>
      <c r="O593" s="484"/>
      <c r="P593" s="484"/>
      <c r="Q593" s="484"/>
      <c r="R593" s="484"/>
      <c r="S593" s="484"/>
      <c r="T593" s="484"/>
      <c r="U593" s="484"/>
      <c r="V593" s="484"/>
      <c r="W593" s="484"/>
      <c r="X593" s="518"/>
      <c r="Y593" s="366" t="s">
        <v>986</v>
      </c>
      <c r="Z593" s="366"/>
      <c r="AA593" s="505"/>
      <c r="AB593" s="505"/>
      <c r="AC593" s="505"/>
      <c r="AD593" s="570"/>
    </row>
    <row r="594" customFormat="false" ht="16.2" hidden="true" customHeight="true" outlineLevel="0" collapsed="false">
      <c r="A594" s="569"/>
      <c r="B594" s="31"/>
      <c r="C594" s="31"/>
      <c r="D594" s="31" t="s">
        <v>432</v>
      </c>
      <c r="E594" s="31" t="s">
        <v>264</v>
      </c>
      <c r="F594" s="31" t="s">
        <v>471</v>
      </c>
      <c r="G594" s="478"/>
      <c r="H594" s="484" t="s">
        <v>488</v>
      </c>
      <c r="I594" s="484" t="s">
        <v>488</v>
      </c>
      <c r="J594" s="484" t="s">
        <v>488</v>
      </c>
      <c r="K594" s="484" t="s">
        <v>488</v>
      </c>
      <c r="L594" s="484"/>
      <c r="M594" s="484"/>
      <c r="N594" s="484"/>
      <c r="O594" s="484"/>
      <c r="P594" s="484"/>
      <c r="Q594" s="484"/>
      <c r="R594" s="484"/>
      <c r="S594" s="484"/>
      <c r="T594" s="484"/>
      <c r="U594" s="484"/>
      <c r="V594" s="484"/>
      <c r="W594" s="484"/>
      <c r="X594" s="518"/>
      <c r="Y594" s="366" t="s">
        <v>985</v>
      </c>
      <c r="Z594" s="366"/>
      <c r="AA594" s="505"/>
      <c r="AB594" s="505"/>
      <c r="AC594" s="505"/>
      <c r="AD594" s="570"/>
    </row>
    <row r="595" customFormat="false" ht="16.2" hidden="true" customHeight="true" outlineLevel="0" collapsed="false">
      <c r="A595" s="569"/>
      <c r="B595" s="31"/>
      <c r="C595" s="31"/>
      <c r="D595" s="31"/>
      <c r="E595" s="31" t="s">
        <v>265</v>
      </c>
      <c r="F595" s="31" t="s">
        <v>471</v>
      </c>
      <c r="G595" s="478"/>
      <c r="H595" s="484" t="s">
        <v>488</v>
      </c>
      <c r="I595" s="484" t="s">
        <v>488</v>
      </c>
      <c r="J595" s="484" t="s">
        <v>488</v>
      </c>
      <c r="K595" s="484" t="s">
        <v>488</v>
      </c>
      <c r="L595" s="484"/>
      <c r="M595" s="484"/>
      <c r="N595" s="484"/>
      <c r="O595" s="484"/>
      <c r="P595" s="484"/>
      <c r="Q595" s="484"/>
      <c r="R595" s="484"/>
      <c r="S595" s="484"/>
      <c r="T595" s="484"/>
      <c r="U595" s="484"/>
      <c r="V595" s="484"/>
      <c r="W595" s="484"/>
      <c r="X595" s="518"/>
      <c r="Y595" s="366" t="s">
        <v>986</v>
      </c>
      <c r="Z595" s="366"/>
      <c r="AA595" s="505"/>
      <c r="AB595" s="505"/>
      <c r="AC595" s="505"/>
      <c r="AD595" s="570"/>
    </row>
    <row r="596" customFormat="false" ht="16.2" hidden="true" customHeight="true" outlineLevel="0" collapsed="false">
      <c r="A596" s="569"/>
      <c r="B596" s="31"/>
      <c r="C596" s="31"/>
      <c r="D596" s="31" t="s">
        <v>433</v>
      </c>
      <c r="E596" s="31" t="s">
        <v>264</v>
      </c>
      <c r="F596" s="31" t="s">
        <v>471</v>
      </c>
      <c r="G596" s="478"/>
      <c r="H596" s="484" t="s">
        <v>488</v>
      </c>
      <c r="I596" s="484" t="s">
        <v>488</v>
      </c>
      <c r="J596" s="484" t="s">
        <v>488</v>
      </c>
      <c r="K596" s="484" t="s">
        <v>488</v>
      </c>
      <c r="L596" s="484"/>
      <c r="M596" s="484"/>
      <c r="N596" s="484"/>
      <c r="O596" s="484"/>
      <c r="P596" s="484"/>
      <c r="Q596" s="484"/>
      <c r="R596" s="484"/>
      <c r="S596" s="484"/>
      <c r="T596" s="484"/>
      <c r="U596" s="484"/>
      <c r="V596" s="484"/>
      <c r="W596" s="484"/>
      <c r="X596" s="518"/>
      <c r="Y596" s="366" t="s">
        <v>985</v>
      </c>
      <c r="Z596" s="366"/>
      <c r="AA596" s="505"/>
      <c r="AB596" s="505"/>
      <c r="AC596" s="505"/>
      <c r="AD596" s="570"/>
    </row>
    <row r="597" customFormat="false" ht="16.2" hidden="true" customHeight="true" outlineLevel="0" collapsed="false">
      <c r="A597" s="569"/>
      <c r="B597" s="31"/>
      <c r="C597" s="31"/>
      <c r="D597" s="31"/>
      <c r="E597" s="31" t="s">
        <v>265</v>
      </c>
      <c r="F597" s="31" t="s">
        <v>471</v>
      </c>
      <c r="G597" s="478"/>
      <c r="H597" s="484" t="s">
        <v>488</v>
      </c>
      <c r="I597" s="484" t="s">
        <v>488</v>
      </c>
      <c r="J597" s="484" t="s">
        <v>488</v>
      </c>
      <c r="K597" s="484" t="s">
        <v>488</v>
      </c>
      <c r="L597" s="484"/>
      <c r="M597" s="484"/>
      <c r="N597" s="484"/>
      <c r="O597" s="484"/>
      <c r="P597" s="484"/>
      <c r="Q597" s="484"/>
      <c r="R597" s="484"/>
      <c r="S597" s="484"/>
      <c r="T597" s="484"/>
      <c r="U597" s="484"/>
      <c r="V597" s="484"/>
      <c r="W597" s="484"/>
      <c r="X597" s="518"/>
      <c r="Y597" s="366" t="s">
        <v>986</v>
      </c>
      <c r="Z597" s="366"/>
      <c r="AA597" s="505"/>
      <c r="AB597" s="505"/>
      <c r="AC597" s="505"/>
      <c r="AD597" s="570"/>
    </row>
    <row r="598" customFormat="false" ht="16.2" hidden="true" customHeight="true" outlineLevel="0" collapsed="false">
      <c r="A598" s="569"/>
      <c r="B598" s="31"/>
      <c r="C598" s="31"/>
      <c r="D598" s="31" t="s">
        <v>175</v>
      </c>
      <c r="E598" s="31" t="s">
        <v>264</v>
      </c>
      <c r="F598" s="31" t="s">
        <v>471</v>
      </c>
      <c r="G598" s="478"/>
      <c r="H598" s="484" t="s">
        <v>488</v>
      </c>
      <c r="I598" s="484" t="s">
        <v>488</v>
      </c>
      <c r="J598" s="484" t="s">
        <v>488</v>
      </c>
      <c r="K598" s="484" t="s">
        <v>488</v>
      </c>
      <c r="L598" s="484"/>
      <c r="M598" s="484"/>
      <c r="N598" s="484"/>
      <c r="O598" s="484"/>
      <c r="P598" s="484"/>
      <c r="Q598" s="484"/>
      <c r="R598" s="484"/>
      <c r="S598" s="484"/>
      <c r="T598" s="484"/>
      <c r="U598" s="484"/>
      <c r="V598" s="484"/>
      <c r="W598" s="484"/>
      <c r="X598" s="518"/>
      <c r="Y598" s="366" t="s">
        <v>985</v>
      </c>
      <c r="Z598" s="366"/>
      <c r="AA598" s="505"/>
      <c r="AB598" s="505"/>
      <c r="AC598" s="505"/>
      <c r="AD598" s="570"/>
    </row>
    <row r="599" customFormat="false" ht="16.2" hidden="true" customHeight="true" outlineLevel="0" collapsed="false">
      <c r="A599" s="569"/>
      <c r="B599" s="31"/>
      <c r="C599" s="31"/>
      <c r="D599" s="31"/>
      <c r="E599" s="31" t="s">
        <v>265</v>
      </c>
      <c r="F599" s="31" t="s">
        <v>471</v>
      </c>
      <c r="G599" s="478"/>
      <c r="H599" s="484" t="s">
        <v>488</v>
      </c>
      <c r="I599" s="484" t="s">
        <v>488</v>
      </c>
      <c r="J599" s="484" t="s">
        <v>488</v>
      </c>
      <c r="K599" s="484" t="s">
        <v>488</v>
      </c>
      <c r="L599" s="484"/>
      <c r="M599" s="484"/>
      <c r="N599" s="484"/>
      <c r="O599" s="484"/>
      <c r="P599" s="484"/>
      <c r="Q599" s="484"/>
      <c r="R599" s="484"/>
      <c r="S599" s="484"/>
      <c r="T599" s="484"/>
      <c r="U599" s="484"/>
      <c r="V599" s="484"/>
      <c r="W599" s="484"/>
      <c r="X599" s="518"/>
      <c r="Y599" s="366" t="s">
        <v>986</v>
      </c>
      <c r="Z599" s="366"/>
      <c r="AA599" s="505"/>
      <c r="AB599" s="505"/>
      <c r="AC599" s="505"/>
      <c r="AD599" s="570"/>
    </row>
    <row r="600" customFormat="false" ht="16.2" hidden="true" customHeight="true" outlineLevel="0" collapsed="false">
      <c r="A600" s="569"/>
      <c r="B600" s="31"/>
      <c r="C600" s="31"/>
      <c r="D600" s="31" t="s">
        <v>434</v>
      </c>
      <c r="E600" s="31" t="s">
        <v>264</v>
      </c>
      <c r="F600" s="31" t="s">
        <v>471</v>
      </c>
      <c r="G600" s="478"/>
      <c r="H600" s="484" t="s">
        <v>488</v>
      </c>
      <c r="I600" s="484" t="s">
        <v>488</v>
      </c>
      <c r="J600" s="484" t="s">
        <v>488</v>
      </c>
      <c r="K600" s="484" t="s">
        <v>488</v>
      </c>
      <c r="L600" s="484"/>
      <c r="M600" s="484"/>
      <c r="N600" s="484"/>
      <c r="O600" s="484"/>
      <c r="P600" s="484"/>
      <c r="Q600" s="484"/>
      <c r="R600" s="484"/>
      <c r="S600" s="484"/>
      <c r="T600" s="484"/>
      <c r="U600" s="484"/>
      <c r="V600" s="484"/>
      <c r="W600" s="484"/>
      <c r="X600" s="518"/>
      <c r="Y600" s="366" t="s">
        <v>985</v>
      </c>
      <c r="Z600" s="366"/>
      <c r="AA600" s="505"/>
      <c r="AB600" s="505"/>
      <c r="AC600" s="505"/>
      <c r="AD600" s="570"/>
    </row>
    <row r="601" customFormat="false" ht="16.2" hidden="true" customHeight="true" outlineLevel="0" collapsed="false">
      <c r="A601" s="569"/>
      <c r="B601" s="31"/>
      <c r="C601" s="31"/>
      <c r="D601" s="31"/>
      <c r="E601" s="31" t="s">
        <v>265</v>
      </c>
      <c r="F601" s="31" t="s">
        <v>471</v>
      </c>
      <c r="G601" s="478"/>
      <c r="H601" s="484" t="s">
        <v>488</v>
      </c>
      <c r="I601" s="484" t="s">
        <v>488</v>
      </c>
      <c r="J601" s="484" t="s">
        <v>488</v>
      </c>
      <c r="K601" s="484" t="s">
        <v>488</v>
      </c>
      <c r="L601" s="484"/>
      <c r="M601" s="484"/>
      <c r="N601" s="484"/>
      <c r="O601" s="484"/>
      <c r="P601" s="484"/>
      <c r="Q601" s="484"/>
      <c r="R601" s="484"/>
      <c r="S601" s="484"/>
      <c r="T601" s="484"/>
      <c r="U601" s="484"/>
      <c r="V601" s="484"/>
      <c r="W601" s="484"/>
      <c r="X601" s="518"/>
      <c r="Y601" s="366" t="s">
        <v>986</v>
      </c>
      <c r="Z601" s="366"/>
      <c r="AA601" s="505"/>
      <c r="AB601" s="505"/>
      <c r="AC601" s="505"/>
      <c r="AD601" s="570"/>
    </row>
    <row r="602" customFormat="false" ht="16.2" hidden="true" customHeight="true" outlineLevel="0" collapsed="false">
      <c r="A602" s="569"/>
      <c r="B602" s="31"/>
      <c r="C602" s="31" t="s">
        <v>330</v>
      </c>
      <c r="D602" s="31" t="s">
        <v>435</v>
      </c>
      <c r="E602" s="31" t="s">
        <v>264</v>
      </c>
      <c r="F602" s="31" t="s">
        <v>471</v>
      </c>
      <c r="G602" s="478"/>
      <c r="H602" s="484" t="s">
        <v>488</v>
      </c>
      <c r="I602" s="484" t="s">
        <v>488</v>
      </c>
      <c r="J602" s="484" t="s">
        <v>488</v>
      </c>
      <c r="K602" s="484" t="s">
        <v>488</v>
      </c>
      <c r="L602" s="484"/>
      <c r="M602" s="484"/>
      <c r="N602" s="484"/>
      <c r="O602" s="484"/>
      <c r="P602" s="484"/>
      <c r="Q602" s="484"/>
      <c r="R602" s="484"/>
      <c r="S602" s="484"/>
      <c r="T602" s="484"/>
      <c r="U602" s="484"/>
      <c r="V602" s="484"/>
      <c r="W602" s="484"/>
      <c r="X602" s="518"/>
      <c r="Y602" s="366" t="s">
        <v>987</v>
      </c>
      <c r="Z602" s="366"/>
      <c r="AA602" s="505"/>
      <c r="AB602" s="505"/>
      <c r="AC602" s="505"/>
      <c r="AD602" s="570"/>
    </row>
    <row r="603" customFormat="false" ht="16.2" hidden="true" customHeight="true" outlineLevel="0" collapsed="false">
      <c r="A603" s="569"/>
      <c r="B603" s="31"/>
      <c r="C603" s="31"/>
      <c r="D603" s="31"/>
      <c r="E603" s="31" t="s">
        <v>265</v>
      </c>
      <c r="F603" s="31" t="s">
        <v>471</v>
      </c>
      <c r="G603" s="478"/>
      <c r="H603" s="484" t="s">
        <v>488</v>
      </c>
      <c r="I603" s="484" t="s">
        <v>488</v>
      </c>
      <c r="J603" s="484" t="s">
        <v>488</v>
      </c>
      <c r="K603" s="484" t="s">
        <v>488</v>
      </c>
      <c r="L603" s="484"/>
      <c r="M603" s="484"/>
      <c r="N603" s="484"/>
      <c r="O603" s="484"/>
      <c r="P603" s="484"/>
      <c r="Q603" s="484"/>
      <c r="R603" s="484"/>
      <c r="S603" s="484"/>
      <c r="T603" s="484"/>
      <c r="U603" s="484"/>
      <c r="V603" s="484"/>
      <c r="W603" s="484"/>
      <c r="X603" s="518"/>
      <c r="Y603" s="366" t="s">
        <v>988</v>
      </c>
      <c r="Z603" s="366"/>
      <c r="AA603" s="505"/>
      <c r="AB603" s="505"/>
      <c r="AC603" s="505"/>
      <c r="AD603" s="570"/>
    </row>
    <row r="604" customFormat="false" ht="16.2" hidden="true" customHeight="true" outlineLevel="0" collapsed="false">
      <c r="A604" s="569"/>
      <c r="B604" s="31"/>
      <c r="C604" s="31"/>
      <c r="D604" s="31"/>
      <c r="E604" s="31" t="s">
        <v>463</v>
      </c>
      <c r="F604" s="31" t="s">
        <v>471</v>
      </c>
      <c r="G604" s="478"/>
      <c r="H604" s="484" t="s">
        <v>488</v>
      </c>
      <c r="I604" s="484" t="s">
        <v>488</v>
      </c>
      <c r="J604" s="484" t="s">
        <v>488</v>
      </c>
      <c r="K604" s="484" t="s">
        <v>488</v>
      </c>
      <c r="L604" s="484"/>
      <c r="M604" s="484"/>
      <c r="N604" s="484"/>
      <c r="O604" s="484"/>
      <c r="P604" s="484"/>
      <c r="Q604" s="484"/>
      <c r="R604" s="484"/>
      <c r="S604" s="484"/>
      <c r="T604" s="484"/>
      <c r="U604" s="484"/>
      <c r="V604" s="484"/>
      <c r="W604" s="484"/>
      <c r="X604" s="571"/>
      <c r="Y604" s="366" t="s">
        <v>989</v>
      </c>
      <c r="Z604" s="366"/>
      <c r="AA604" s="505"/>
      <c r="AB604" s="505"/>
      <c r="AC604" s="505"/>
      <c r="AD604" s="570"/>
    </row>
    <row r="605" customFormat="false" ht="16.2" hidden="true" customHeight="true" outlineLevel="0" collapsed="false">
      <c r="A605" s="569"/>
      <c r="B605" s="31" t="s">
        <v>180</v>
      </c>
      <c r="C605" s="31" t="s">
        <v>331</v>
      </c>
      <c r="D605" s="31" t="s">
        <v>410</v>
      </c>
      <c r="E605" s="31" t="s">
        <v>264</v>
      </c>
      <c r="F605" s="31" t="s">
        <v>471</v>
      </c>
      <c r="G605" s="478"/>
      <c r="H605" s="484" t="s">
        <v>488</v>
      </c>
      <c r="I605" s="484" t="s">
        <v>488</v>
      </c>
      <c r="J605" s="484" t="s">
        <v>488</v>
      </c>
      <c r="K605" s="484" t="s">
        <v>488</v>
      </c>
      <c r="L605" s="484"/>
      <c r="M605" s="484"/>
      <c r="N605" s="484"/>
      <c r="O605" s="484"/>
      <c r="P605" s="484"/>
      <c r="Q605" s="484"/>
      <c r="R605" s="484"/>
      <c r="S605" s="484"/>
      <c r="T605" s="484"/>
      <c r="U605" s="484"/>
      <c r="V605" s="484"/>
      <c r="W605" s="484"/>
      <c r="X605" s="518"/>
      <c r="Y605" s="366" t="s">
        <v>990</v>
      </c>
      <c r="Z605" s="366"/>
      <c r="AA605" s="505"/>
      <c r="AB605" s="505"/>
      <c r="AC605" s="505"/>
      <c r="AD605" s="570"/>
    </row>
    <row r="606" customFormat="false" ht="16.2" hidden="true" customHeight="true" outlineLevel="0" collapsed="false">
      <c r="A606" s="569"/>
      <c r="B606" s="31"/>
      <c r="C606" s="31"/>
      <c r="D606" s="31"/>
      <c r="E606" s="31" t="s">
        <v>265</v>
      </c>
      <c r="F606" s="31" t="s">
        <v>471</v>
      </c>
      <c r="G606" s="478"/>
      <c r="H606" s="484" t="s">
        <v>488</v>
      </c>
      <c r="I606" s="484" t="s">
        <v>488</v>
      </c>
      <c r="J606" s="484" t="s">
        <v>488</v>
      </c>
      <c r="K606" s="484" t="s">
        <v>488</v>
      </c>
      <c r="L606" s="484"/>
      <c r="M606" s="484"/>
      <c r="N606" s="484"/>
      <c r="O606" s="484"/>
      <c r="P606" s="484"/>
      <c r="Q606" s="484"/>
      <c r="R606" s="484"/>
      <c r="S606" s="484"/>
      <c r="T606" s="484"/>
      <c r="U606" s="484"/>
      <c r="V606" s="484"/>
      <c r="W606" s="484"/>
      <c r="X606" s="518"/>
      <c r="Y606" s="366" t="s">
        <v>991</v>
      </c>
      <c r="Z606" s="366"/>
      <c r="AA606" s="505"/>
      <c r="AB606" s="505"/>
      <c r="AC606" s="505"/>
      <c r="AD606" s="570"/>
    </row>
    <row r="607" customFormat="false" ht="16.2" hidden="true" customHeight="true" outlineLevel="0" collapsed="false">
      <c r="A607" s="569"/>
      <c r="B607" s="31"/>
      <c r="C607" s="31"/>
      <c r="D607" s="31" t="s">
        <v>424</v>
      </c>
      <c r="E607" s="31" t="s">
        <v>264</v>
      </c>
      <c r="F607" s="31" t="s">
        <v>471</v>
      </c>
      <c r="G607" s="478"/>
      <c r="H607" s="484" t="s">
        <v>488</v>
      </c>
      <c r="I607" s="484" t="s">
        <v>488</v>
      </c>
      <c r="J607" s="484" t="s">
        <v>488</v>
      </c>
      <c r="K607" s="484" t="s">
        <v>488</v>
      </c>
      <c r="L607" s="484"/>
      <c r="M607" s="484"/>
      <c r="N607" s="484"/>
      <c r="O607" s="484"/>
      <c r="P607" s="484"/>
      <c r="Q607" s="484"/>
      <c r="R607" s="484"/>
      <c r="S607" s="484"/>
      <c r="T607" s="484"/>
      <c r="U607" s="484"/>
      <c r="V607" s="484"/>
      <c r="W607" s="484"/>
      <c r="X607" s="518"/>
      <c r="Y607" s="366" t="s">
        <v>990</v>
      </c>
      <c r="Z607" s="366"/>
      <c r="AA607" s="505"/>
      <c r="AB607" s="505"/>
      <c r="AC607" s="505"/>
      <c r="AD607" s="570"/>
    </row>
    <row r="608" customFormat="false" ht="16.2" hidden="true" customHeight="true" outlineLevel="0" collapsed="false">
      <c r="A608" s="569"/>
      <c r="B608" s="31"/>
      <c r="C608" s="31"/>
      <c r="D608" s="31"/>
      <c r="E608" s="31" t="s">
        <v>265</v>
      </c>
      <c r="F608" s="31" t="s">
        <v>471</v>
      </c>
      <c r="G608" s="478"/>
      <c r="H608" s="484" t="s">
        <v>488</v>
      </c>
      <c r="I608" s="484" t="s">
        <v>488</v>
      </c>
      <c r="J608" s="484" t="s">
        <v>488</v>
      </c>
      <c r="K608" s="484" t="s">
        <v>488</v>
      </c>
      <c r="L608" s="484"/>
      <c r="M608" s="484"/>
      <c r="N608" s="484"/>
      <c r="O608" s="484"/>
      <c r="P608" s="484"/>
      <c r="Q608" s="484"/>
      <c r="R608" s="484"/>
      <c r="S608" s="484"/>
      <c r="T608" s="484"/>
      <c r="U608" s="484"/>
      <c r="V608" s="484"/>
      <c r="W608" s="484"/>
      <c r="X608" s="518"/>
      <c r="Y608" s="366" t="s">
        <v>991</v>
      </c>
      <c r="Z608" s="366"/>
      <c r="AA608" s="505"/>
      <c r="AB608" s="505"/>
      <c r="AC608" s="505"/>
      <c r="AD608" s="570"/>
    </row>
    <row r="609" customFormat="false" ht="16.2" hidden="true" customHeight="true" outlineLevel="0" collapsed="false">
      <c r="A609" s="569"/>
      <c r="B609" s="31"/>
      <c r="C609" s="31"/>
      <c r="D609" s="31" t="s">
        <v>425</v>
      </c>
      <c r="E609" s="31" t="s">
        <v>264</v>
      </c>
      <c r="F609" s="31" t="s">
        <v>471</v>
      </c>
      <c r="G609" s="478"/>
      <c r="H609" s="484" t="s">
        <v>488</v>
      </c>
      <c r="I609" s="484" t="s">
        <v>488</v>
      </c>
      <c r="J609" s="484" t="s">
        <v>488</v>
      </c>
      <c r="K609" s="484" t="s">
        <v>488</v>
      </c>
      <c r="L609" s="484"/>
      <c r="M609" s="484"/>
      <c r="N609" s="484"/>
      <c r="O609" s="484"/>
      <c r="P609" s="484"/>
      <c r="Q609" s="484"/>
      <c r="R609" s="484"/>
      <c r="S609" s="484"/>
      <c r="T609" s="484"/>
      <c r="U609" s="484"/>
      <c r="V609" s="484"/>
      <c r="W609" s="484"/>
      <c r="X609" s="518"/>
      <c r="Y609" s="366" t="s">
        <v>990</v>
      </c>
      <c r="Z609" s="366"/>
      <c r="AA609" s="505"/>
      <c r="AB609" s="505"/>
      <c r="AC609" s="505"/>
      <c r="AD609" s="570"/>
    </row>
    <row r="610" customFormat="false" ht="16.2" hidden="true" customHeight="true" outlineLevel="0" collapsed="false">
      <c r="A610" s="569"/>
      <c r="B610" s="31"/>
      <c r="C610" s="31"/>
      <c r="D610" s="31"/>
      <c r="E610" s="31" t="s">
        <v>265</v>
      </c>
      <c r="F610" s="31" t="s">
        <v>471</v>
      </c>
      <c r="G610" s="478"/>
      <c r="H610" s="484" t="s">
        <v>488</v>
      </c>
      <c r="I610" s="484" t="s">
        <v>488</v>
      </c>
      <c r="J610" s="484" t="s">
        <v>488</v>
      </c>
      <c r="K610" s="484" t="s">
        <v>488</v>
      </c>
      <c r="L610" s="484"/>
      <c r="M610" s="484"/>
      <c r="N610" s="484"/>
      <c r="O610" s="484"/>
      <c r="P610" s="484"/>
      <c r="Q610" s="484"/>
      <c r="R610" s="484"/>
      <c r="S610" s="484"/>
      <c r="T610" s="484"/>
      <c r="U610" s="484"/>
      <c r="V610" s="484"/>
      <c r="W610" s="484"/>
      <c r="X610" s="518"/>
      <c r="Y610" s="366" t="s">
        <v>991</v>
      </c>
      <c r="Z610" s="366"/>
      <c r="AA610" s="505"/>
      <c r="AB610" s="505"/>
      <c r="AC610" s="505"/>
      <c r="AD610" s="570"/>
    </row>
    <row r="611" customFormat="false" ht="16.2" hidden="true" customHeight="true" outlineLevel="0" collapsed="false">
      <c r="A611" s="569"/>
      <c r="B611" s="31"/>
      <c r="C611" s="31"/>
      <c r="D611" s="31" t="s">
        <v>426</v>
      </c>
      <c r="E611" s="31" t="s">
        <v>264</v>
      </c>
      <c r="F611" s="31" t="s">
        <v>471</v>
      </c>
      <c r="G611" s="478"/>
      <c r="H611" s="484" t="s">
        <v>488</v>
      </c>
      <c r="I611" s="484" t="s">
        <v>488</v>
      </c>
      <c r="J611" s="484" t="s">
        <v>488</v>
      </c>
      <c r="K611" s="484" t="s">
        <v>488</v>
      </c>
      <c r="L611" s="484"/>
      <c r="M611" s="484"/>
      <c r="N611" s="484"/>
      <c r="O611" s="484"/>
      <c r="P611" s="484"/>
      <c r="Q611" s="484"/>
      <c r="R611" s="484"/>
      <c r="S611" s="484"/>
      <c r="T611" s="484"/>
      <c r="U611" s="484"/>
      <c r="V611" s="484"/>
      <c r="W611" s="484"/>
      <c r="X611" s="518"/>
      <c r="Y611" s="366" t="s">
        <v>990</v>
      </c>
      <c r="Z611" s="366"/>
      <c r="AA611" s="505"/>
      <c r="AB611" s="505"/>
      <c r="AC611" s="505"/>
      <c r="AD611" s="570"/>
    </row>
    <row r="612" customFormat="false" ht="16.2" hidden="true" customHeight="true" outlineLevel="0" collapsed="false">
      <c r="A612" s="569"/>
      <c r="B612" s="31"/>
      <c r="C612" s="31"/>
      <c r="D612" s="31"/>
      <c r="E612" s="31" t="s">
        <v>265</v>
      </c>
      <c r="F612" s="31" t="s">
        <v>471</v>
      </c>
      <c r="G612" s="478"/>
      <c r="H612" s="484" t="s">
        <v>488</v>
      </c>
      <c r="I612" s="484" t="s">
        <v>488</v>
      </c>
      <c r="J612" s="484" t="s">
        <v>488</v>
      </c>
      <c r="K612" s="484" t="s">
        <v>488</v>
      </c>
      <c r="L612" s="484"/>
      <c r="M612" s="484"/>
      <c r="N612" s="484"/>
      <c r="O612" s="484"/>
      <c r="P612" s="484"/>
      <c r="Q612" s="484"/>
      <c r="R612" s="484"/>
      <c r="S612" s="484"/>
      <c r="T612" s="484"/>
      <c r="U612" s="484"/>
      <c r="V612" s="484"/>
      <c r="W612" s="484"/>
      <c r="X612" s="518"/>
      <c r="Y612" s="366" t="s">
        <v>991</v>
      </c>
      <c r="Z612" s="366"/>
      <c r="AA612" s="505"/>
      <c r="AB612" s="505"/>
      <c r="AC612" s="505"/>
      <c r="AD612" s="570"/>
    </row>
    <row r="613" customFormat="false" ht="16.2" hidden="true" customHeight="true" outlineLevel="0" collapsed="false">
      <c r="A613" s="569"/>
      <c r="B613" s="31"/>
      <c r="C613" s="31"/>
      <c r="D613" s="31" t="s">
        <v>427</v>
      </c>
      <c r="E613" s="31" t="s">
        <v>264</v>
      </c>
      <c r="F613" s="31" t="s">
        <v>471</v>
      </c>
      <c r="G613" s="478"/>
      <c r="H613" s="484" t="s">
        <v>488</v>
      </c>
      <c r="I613" s="484" t="s">
        <v>488</v>
      </c>
      <c r="J613" s="484" t="s">
        <v>488</v>
      </c>
      <c r="K613" s="484" t="s">
        <v>488</v>
      </c>
      <c r="L613" s="484"/>
      <c r="M613" s="484"/>
      <c r="N613" s="484"/>
      <c r="O613" s="484"/>
      <c r="P613" s="484"/>
      <c r="Q613" s="484"/>
      <c r="R613" s="484"/>
      <c r="S613" s="484"/>
      <c r="T613" s="484"/>
      <c r="U613" s="484"/>
      <c r="V613" s="484"/>
      <c r="W613" s="484"/>
      <c r="X613" s="518"/>
      <c r="Y613" s="366" t="s">
        <v>990</v>
      </c>
      <c r="Z613" s="366"/>
      <c r="AA613" s="505"/>
      <c r="AB613" s="505"/>
      <c r="AC613" s="505"/>
      <c r="AD613" s="570"/>
    </row>
    <row r="614" customFormat="false" ht="16.2" hidden="true" customHeight="true" outlineLevel="0" collapsed="false">
      <c r="A614" s="569"/>
      <c r="B614" s="31"/>
      <c r="C614" s="31"/>
      <c r="D614" s="31"/>
      <c r="E614" s="31" t="s">
        <v>265</v>
      </c>
      <c r="F614" s="31" t="s">
        <v>471</v>
      </c>
      <c r="G614" s="478"/>
      <c r="H614" s="484" t="s">
        <v>488</v>
      </c>
      <c r="I614" s="484" t="s">
        <v>488</v>
      </c>
      <c r="J614" s="484" t="s">
        <v>488</v>
      </c>
      <c r="K614" s="484" t="s">
        <v>488</v>
      </c>
      <c r="L614" s="484"/>
      <c r="M614" s="484"/>
      <c r="N614" s="484"/>
      <c r="O614" s="484"/>
      <c r="P614" s="484"/>
      <c r="Q614" s="484"/>
      <c r="R614" s="484"/>
      <c r="S614" s="484"/>
      <c r="T614" s="484"/>
      <c r="U614" s="484"/>
      <c r="V614" s="484"/>
      <c r="W614" s="484"/>
      <c r="X614" s="518"/>
      <c r="Y614" s="366" t="s">
        <v>991</v>
      </c>
      <c r="Z614" s="366"/>
      <c r="AA614" s="505"/>
      <c r="AB614" s="505"/>
      <c r="AC614" s="505"/>
      <c r="AD614" s="570"/>
    </row>
    <row r="615" customFormat="false" ht="16.2" hidden="true" customHeight="true" outlineLevel="0" collapsed="false">
      <c r="A615" s="569"/>
      <c r="B615" s="31"/>
      <c r="C615" s="31"/>
      <c r="D615" s="31" t="s">
        <v>428</v>
      </c>
      <c r="E615" s="31" t="s">
        <v>264</v>
      </c>
      <c r="F615" s="31" t="s">
        <v>471</v>
      </c>
      <c r="G615" s="478"/>
      <c r="H615" s="484" t="s">
        <v>488</v>
      </c>
      <c r="I615" s="484" t="s">
        <v>488</v>
      </c>
      <c r="J615" s="484" t="s">
        <v>488</v>
      </c>
      <c r="K615" s="484" t="s">
        <v>488</v>
      </c>
      <c r="L615" s="484"/>
      <c r="M615" s="484"/>
      <c r="N615" s="484"/>
      <c r="O615" s="484"/>
      <c r="P615" s="484"/>
      <c r="Q615" s="484"/>
      <c r="R615" s="484"/>
      <c r="S615" s="484"/>
      <c r="T615" s="484"/>
      <c r="U615" s="484"/>
      <c r="V615" s="484"/>
      <c r="W615" s="484"/>
      <c r="X615" s="518"/>
      <c r="Y615" s="366" t="s">
        <v>990</v>
      </c>
      <c r="Z615" s="366"/>
      <c r="AA615" s="505"/>
      <c r="AB615" s="505"/>
      <c r="AC615" s="505"/>
      <c r="AD615" s="570"/>
    </row>
    <row r="616" customFormat="false" ht="16.2" hidden="true" customHeight="true" outlineLevel="0" collapsed="false">
      <c r="A616" s="569"/>
      <c r="B616" s="31"/>
      <c r="C616" s="31"/>
      <c r="D616" s="31"/>
      <c r="E616" s="31" t="s">
        <v>265</v>
      </c>
      <c r="F616" s="31" t="s">
        <v>471</v>
      </c>
      <c r="G616" s="478"/>
      <c r="H616" s="484" t="s">
        <v>488</v>
      </c>
      <c r="I616" s="484" t="s">
        <v>488</v>
      </c>
      <c r="J616" s="484" t="s">
        <v>488</v>
      </c>
      <c r="K616" s="484" t="s">
        <v>488</v>
      </c>
      <c r="L616" s="484"/>
      <c r="M616" s="484"/>
      <c r="N616" s="484"/>
      <c r="O616" s="484"/>
      <c r="P616" s="484"/>
      <c r="Q616" s="484"/>
      <c r="R616" s="484"/>
      <c r="S616" s="484"/>
      <c r="T616" s="484"/>
      <c r="U616" s="484"/>
      <c r="V616" s="484"/>
      <c r="W616" s="484"/>
      <c r="X616" s="518"/>
      <c r="Y616" s="366" t="s">
        <v>991</v>
      </c>
      <c r="Z616" s="366"/>
      <c r="AA616" s="505"/>
      <c r="AB616" s="505"/>
      <c r="AC616" s="505"/>
      <c r="AD616" s="570"/>
    </row>
    <row r="617" customFormat="false" ht="16.2" hidden="true" customHeight="true" outlineLevel="0" collapsed="false">
      <c r="A617" s="569"/>
      <c r="B617" s="31"/>
      <c r="C617" s="31"/>
      <c r="D617" s="31" t="s">
        <v>429</v>
      </c>
      <c r="E617" s="31" t="s">
        <v>264</v>
      </c>
      <c r="F617" s="31" t="s">
        <v>471</v>
      </c>
      <c r="G617" s="478"/>
      <c r="H617" s="484" t="s">
        <v>488</v>
      </c>
      <c r="I617" s="484" t="s">
        <v>488</v>
      </c>
      <c r="J617" s="484" t="s">
        <v>488</v>
      </c>
      <c r="K617" s="484" t="s">
        <v>488</v>
      </c>
      <c r="L617" s="484"/>
      <c r="M617" s="484"/>
      <c r="N617" s="484"/>
      <c r="O617" s="484"/>
      <c r="P617" s="484"/>
      <c r="Q617" s="484"/>
      <c r="R617" s="484"/>
      <c r="S617" s="484"/>
      <c r="T617" s="484"/>
      <c r="U617" s="484"/>
      <c r="V617" s="484"/>
      <c r="W617" s="484"/>
      <c r="X617" s="518"/>
      <c r="Y617" s="366" t="s">
        <v>990</v>
      </c>
      <c r="Z617" s="366"/>
      <c r="AA617" s="505"/>
      <c r="AB617" s="505"/>
      <c r="AC617" s="505"/>
      <c r="AD617" s="570"/>
    </row>
    <row r="618" customFormat="false" ht="16.2" hidden="true" customHeight="true" outlineLevel="0" collapsed="false">
      <c r="A618" s="569"/>
      <c r="B618" s="31"/>
      <c r="C618" s="31"/>
      <c r="D618" s="31"/>
      <c r="E618" s="31" t="s">
        <v>265</v>
      </c>
      <c r="F618" s="31" t="s">
        <v>471</v>
      </c>
      <c r="G618" s="478"/>
      <c r="H618" s="484" t="s">
        <v>488</v>
      </c>
      <c r="I618" s="484" t="s">
        <v>488</v>
      </c>
      <c r="J618" s="484" t="s">
        <v>488</v>
      </c>
      <c r="K618" s="484" t="s">
        <v>488</v>
      </c>
      <c r="L618" s="484"/>
      <c r="M618" s="484"/>
      <c r="N618" s="484"/>
      <c r="O618" s="484"/>
      <c r="P618" s="484"/>
      <c r="Q618" s="484"/>
      <c r="R618" s="484"/>
      <c r="S618" s="484"/>
      <c r="T618" s="484"/>
      <c r="U618" s="484"/>
      <c r="V618" s="484"/>
      <c r="W618" s="484"/>
      <c r="X618" s="518"/>
      <c r="Y618" s="366" t="s">
        <v>991</v>
      </c>
      <c r="Z618" s="366"/>
      <c r="AA618" s="505"/>
      <c r="AB618" s="505"/>
      <c r="AC618" s="505"/>
      <c r="AD618" s="570"/>
    </row>
    <row r="619" customFormat="false" ht="16.2" hidden="true" customHeight="true" outlineLevel="0" collapsed="false">
      <c r="A619" s="569"/>
      <c r="B619" s="31"/>
      <c r="C619" s="31"/>
      <c r="D619" s="31" t="s">
        <v>430</v>
      </c>
      <c r="E619" s="31" t="s">
        <v>264</v>
      </c>
      <c r="F619" s="31" t="s">
        <v>471</v>
      </c>
      <c r="G619" s="478"/>
      <c r="H619" s="484" t="s">
        <v>488</v>
      </c>
      <c r="I619" s="484" t="s">
        <v>488</v>
      </c>
      <c r="J619" s="484" t="s">
        <v>488</v>
      </c>
      <c r="K619" s="484" t="s">
        <v>488</v>
      </c>
      <c r="L619" s="484"/>
      <c r="M619" s="484"/>
      <c r="N619" s="484"/>
      <c r="O619" s="484"/>
      <c r="P619" s="484"/>
      <c r="Q619" s="484"/>
      <c r="R619" s="484"/>
      <c r="S619" s="484"/>
      <c r="T619" s="484"/>
      <c r="U619" s="484"/>
      <c r="V619" s="484"/>
      <c r="W619" s="484"/>
      <c r="X619" s="518"/>
      <c r="Y619" s="366" t="s">
        <v>990</v>
      </c>
      <c r="Z619" s="366"/>
      <c r="AA619" s="505"/>
      <c r="AB619" s="505"/>
      <c r="AC619" s="505"/>
      <c r="AD619" s="570"/>
    </row>
    <row r="620" customFormat="false" ht="16.2" hidden="true" customHeight="true" outlineLevel="0" collapsed="false">
      <c r="A620" s="569"/>
      <c r="B620" s="31"/>
      <c r="C620" s="31"/>
      <c r="D620" s="31"/>
      <c r="E620" s="31" t="s">
        <v>265</v>
      </c>
      <c r="F620" s="31" t="s">
        <v>471</v>
      </c>
      <c r="G620" s="478"/>
      <c r="H620" s="484" t="s">
        <v>488</v>
      </c>
      <c r="I620" s="484" t="s">
        <v>488</v>
      </c>
      <c r="J620" s="484" t="s">
        <v>488</v>
      </c>
      <c r="K620" s="484" t="s">
        <v>488</v>
      </c>
      <c r="L620" s="484"/>
      <c r="M620" s="484"/>
      <c r="N620" s="484"/>
      <c r="O620" s="484"/>
      <c r="P620" s="484"/>
      <c r="Q620" s="484"/>
      <c r="R620" s="484"/>
      <c r="S620" s="484"/>
      <c r="T620" s="484"/>
      <c r="U620" s="484"/>
      <c r="V620" s="484"/>
      <c r="W620" s="484"/>
      <c r="X620" s="518"/>
      <c r="Y620" s="366" t="s">
        <v>991</v>
      </c>
      <c r="Z620" s="366"/>
      <c r="AA620" s="505"/>
      <c r="AB620" s="505"/>
      <c r="AC620" s="505"/>
      <c r="AD620" s="570"/>
    </row>
    <row r="621" customFormat="false" ht="16.2" hidden="true" customHeight="true" outlineLevel="0" collapsed="false">
      <c r="A621" s="569"/>
      <c r="B621" s="31"/>
      <c r="C621" s="31"/>
      <c r="D621" s="31" t="s">
        <v>431</v>
      </c>
      <c r="E621" s="31" t="s">
        <v>264</v>
      </c>
      <c r="F621" s="31" t="s">
        <v>471</v>
      </c>
      <c r="G621" s="478"/>
      <c r="H621" s="484" t="s">
        <v>488</v>
      </c>
      <c r="I621" s="484" t="s">
        <v>488</v>
      </c>
      <c r="J621" s="484" t="s">
        <v>488</v>
      </c>
      <c r="K621" s="484" t="s">
        <v>488</v>
      </c>
      <c r="L621" s="484"/>
      <c r="M621" s="484"/>
      <c r="N621" s="484"/>
      <c r="O621" s="484"/>
      <c r="P621" s="484"/>
      <c r="Q621" s="484"/>
      <c r="R621" s="484"/>
      <c r="S621" s="484"/>
      <c r="T621" s="484"/>
      <c r="U621" s="484"/>
      <c r="V621" s="484"/>
      <c r="W621" s="484"/>
      <c r="X621" s="518"/>
      <c r="Y621" s="366" t="s">
        <v>990</v>
      </c>
      <c r="Z621" s="366"/>
      <c r="AA621" s="505"/>
      <c r="AB621" s="505"/>
      <c r="AC621" s="505"/>
      <c r="AD621" s="570"/>
    </row>
    <row r="622" customFormat="false" ht="16.2" hidden="true" customHeight="true" outlineLevel="0" collapsed="false">
      <c r="A622" s="569"/>
      <c r="B622" s="31"/>
      <c r="C622" s="31"/>
      <c r="D622" s="31"/>
      <c r="E622" s="31" t="s">
        <v>265</v>
      </c>
      <c r="F622" s="31" t="s">
        <v>471</v>
      </c>
      <c r="G622" s="478"/>
      <c r="H622" s="484" t="s">
        <v>488</v>
      </c>
      <c r="I622" s="484" t="s">
        <v>488</v>
      </c>
      <c r="J622" s="484" t="s">
        <v>488</v>
      </c>
      <c r="K622" s="484" t="s">
        <v>488</v>
      </c>
      <c r="L622" s="484"/>
      <c r="M622" s="484"/>
      <c r="N622" s="484"/>
      <c r="O622" s="484"/>
      <c r="P622" s="484"/>
      <c r="Q622" s="484"/>
      <c r="R622" s="484"/>
      <c r="S622" s="484"/>
      <c r="T622" s="484"/>
      <c r="U622" s="484"/>
      <c r="V622" s="484"/>
      <c r="W622" s="484"/>
      <c r="X622" s="518"/>
      <c r="Y622" s="366" t="s">
        <v>991</v>
      </c>
      <c r="Z622" s="366"/>
      <c r="AA622" s="505"/>
      <c r="AB622" s="505"/>
      <c r="AC622" s="505"/>
      <c r="AD622" s="570"/>
    </row>
    <row r="623" customFormat="false" ht="16.2" hidden="true" customHeight="true" outlineLevel="0" collapsed="false">
      <c r="A623" s="569"/>
      <c r="B623" s="31"/>
      <c r="C623" s="31"/>
      <c r="D623" s="31" t="s">
        <v>432</v>
      </c>
      <c r="E623" s="31" t="s">
        <v>264</v>
      </c>
      <c r="F623" s="31" t="s">
        <v>471</v>
      </c>
      <c r="G623" s="478"/>
      <c r="H623" s="484" t="s">
        <v>488</v>
      </c>
      <c r="I623" s="484" t="s">
        <v>488</v>
      </c>
      <c r="J623" s="484" t="s">
        <v>488</v>
      </c>
      <c r="K623" s="484" t="s">
        <v>488</v>
      </c>
      <c r="L623" s="484"/>
      <c r="M623" s="484"/>
      <c r="N623" s="484"/>
      <c r="O623" s="484"/>
      <c r="P623" s="484"/>
      <c r="Q623" s="484"/>
      <c r="R623" s="484"/>
      <c r="S623" s="484"/>
      <c r="T623" s="484"/>
      <c r="U623" s="484"/>
      <c r="V623" s="484"/>
      <c r="W623" s="484"/>
      <c r="X623" s="518"/>
      <c r="Y623" s="366" t="s">
        <v>990</v>
      </c>
      <c r="Z623" s="366"/>
      <c r="AA623" s="505"/>
      <c r="AB623" s="505"/>
      <c r="AC623" s="505"/>
      <c r="AD623" s="570"/>
    </row>
    <row r="624" customFormat="false" ht="16.2" hidden="true" customHeight="true" outlineLevel="0" collapsed="false">
      <c r="A624" s="569"/>
      <c r="B624" s="31"/>
      <c r="C624" s="31"/>
      <c r="D624" s="31"/>
      <c r="E624" s="31" t="s">
        <v>265</v>
      </c>
      <c r="F624" s="31" t="s">
        <v>471</v>
      </c>
      <c r="G624" s="478"/>
      <c r="H624" s="484" t="s">
        <v>488</v>
      </c>
      <c r="I624" s="484" t="s">
        <v>488</v>
      </c>
      <c r="J624" s="484" t="s">
        <v>488</v>
      </c>
      <c r="K624" s="484" t="s">
        <v>488</v>
      </c>
      <c r="L624" s="484"/>
      <c r="M624" s="484"/>
      <c r="N624" s="484"/>
      <c r="O624" s="484"/>
      <c r="P624" s="484"/>
      <c r="Q624" s="484"/>
      <c r="R624" s="484"/>
      <c r="S624" s="484"/>
      <c r="T624" s="484"/>
      <c r="U624" s="484"/>
      <c r="V624" s="484"/>
      <c r="W624" s="484"/>
      <c r="X624" s="518"/>
      <c r="Y624" s="366" t="s">
        <v>991</v>
      </c>
      <c r="Z624" s="366"/>
      <c r="AA624" s="505"/>
      <c r="AB624" s="505"/>
      <c r="AC624" s="505"/>
      <c r="AD624" s="570"/>
    </row>
    <row r="625" customFormat="false" ht="16.2" hidden="true" customHeight="true" outlineLevel="0" collapsed="false">
      <c r="A625" s="569"/>
      <c r="B625" s="31"/>
      <c r="C625" s="31"/>
      <c r="D625" s="31" t="s">
        <v>433</v>
      </c>
      <c r="E625" s="31" t="s">
        <v>264</v>
      </c>
      <c r="F625" s="31" t="s">
        <v>471</v>
      </c>
      <c r="G625" s="478"/>
      <c r="H625" s="484" t="s">
        <v>488</v>
      </c>
      <c r="I625" s="484" t="s">
        <v>488</v>
      </c>
      <c r="J625" s="484" t="s">
        <v>488</v>
      </c>
      <c r="K625" s="484" t="s">
        <v>488</v>
      </c>
      <c r="L625" s="484"/>
      <c r="M625" s="484"/>
      <c r="N625" s="484"/>
      <c r="O625" s="484"/>
      <c r="P625" s="484"/>
      <c r="Q625" s="484"/>
      <c r="R625" s="484"/>
      <c r="S625" s="484"/>
      <c r="T625" s="484"/>
      <c r="U625" s="484"/>
      <c r="V625" s="484"/>
      <c r="W625" s="484"/>
      <c r="X625" s="518"/>
      <c r="Y625" s="366" t="s">
        <v>990</v>
      </c>
      <c r="Z625" s="366"/>
      <c r="AA625" s="505"/>
      <c r="AB625" s="505"/>
      <c r="AC625" s="505"/>
      <c r="AD625" s="570"/>
    </row>
    <row r="626" customFormat="false" ht="16.2" hidden="true" customHeight="true" outlineLevel="0" collapsed="false">
      <c r="A626" s="569"/>
      <c r="B626" s="31"/>
      <c r="C626" s="31"/>
      <c r="D626" s="31"/>
      <c r="E626" s="31" t="s">
        <v>265</v>
      </c>
      <c r="F626" s="31" t="s">
        <v>471</v>
      </c>
      <c r="G626" s="478"/>
      <c r="H626" s="484" t="s">
        <v>488</v>
      </c>
      <c r="I626" s="484" t="s">
        <v>488</v>
      </c>
      <c r="J626" s="484" t="s">
        <v>488</v>
      </c>
      <c r="K626" s="484" t="s">
        <v>488</v>
      </c>
      <c r="L626" s="484"/>
      <c r="M626" s="484"/>
      <c r="N626" s="484"/>
      <c r="O626" s="484"/>
      <c r="P626" s="484"/>
      <c r="Q626" s="484"/>
      <c r="R626" s="484"/>
      <c r="S626" s="484"/>
      <c r="T626" s="484"/>
      <c r="U626" s="484"/>
      <c r="V626" s="484"/>
      <c r="W626" s="484"/>
      <c r="X626" s="518"/>
      <c r="Y626" s="366" t="s">
        <v>991</v>
      </c>
      <c r="Z626" s="366"/>
      <c r="AA626" s="505"/>
      <c r="AB626" s="505"/>
      <c r="AC626" s="505"/>
      <c r="AD626" s="570"/>
    </row>
    <row r="627" customFormat="false" ht="16.2" hidden="true" customHeight="true" outlineLevel="0" collapsed="false">
      <c r="A627" s="569"/>
      <c r="B627" s="31"/>
      <c r="C627" s="31"/>
      <c r="D627" s="31" t="s">
        <v>175</v>
      </c>
      <c r="E627" s="31" t="s">
        <v>264</v>
      </c>
      <c r="F627" s="31" t="s">
        <v>471</v>
      </c>
      <c r="G627" s="478"/>
      <c r="H627" s="484" t="s">
        <v>488</v>
      </c>
      <c r="I627" s="484" t="s">
        <v>488</v>
      </c>
      <c r="J627" s="484" t="s">
        <v>488</v>
      </c>
      <c r="K627" s="484" t="s">
        <v>488</v>
      </c>
      <c r="L627" s="484"/>
      <c r="M627" s="484"/>
      <c r="N627" s="484"/>
      <c r="O627" s="484"/>
      <c r="P627" s="484"/>
      <c r="Q627" s="484"/>
      <c r="R627" s="484"/>
      <c r="S627" s="484"/>
      <c r="T627" s="484"/>
      <c r="U627" s="484"/>
      <c r="V627" s="484"/>
      <c r="W627" s="484"/>
      <c r="X627" s="518"/>
      <c r="Y627" s="366" t="s">
        <v>990</v>
      </c>
      <c r="Z627" s="366"/>
      <c r="AA627" s="505"/>
      <c r="AB627" s="505"/>
      <c r="AC627" s="505"/>
      <c r="AD627" s="570"/>
    </row>
    <row r="628" customFormat="false" ht="16.2" hidden="true" customHeight="true" outlineLevel="0" collapsed="false">
      <c r="A628" s="569"/>
      <c r="B628" s="31"/>
      <c r="C628" s="31"/>
      <c r="D628" s="31"/>
      <c r="E628" s="31" t="s">
        <v>265</v>
      </c>
      <c r="F628" s="31" t="s">
        <v>471</v>
      </c>
      <c r="G628" s="478"/>
      <c r="H628" s="484" t="s">
        <v>488</v>
      </c>
      <c r="I628" s="484" t="s">
        <v>488</v>
      </c>
      <c r="J628" s="484" t="s">
        <v>488</v>
      </c>
      <c r="K628" s="484" t="s">
        <v>488</v>
      </c>
      <c r="L628" s="484"/>
      <c r="M628" s="484"/>
      <c r="N628" s="484"/>
      <c r="O628" s="484"/>
      <c r="P628" s="484"/>
      <c r="Q628" s="484"/>
      <c r="R628" s="484"/>
      <c r="S628" s="484"/>
      <c r="T628" s="484"/>
      <c r="U628" s="484"/>
      <c r="V628" s="484"/>
      <c r="W628" s="484"/>
      <c r="X628" s="518"/>
      <c r="Y628" s="366" t="s">
        <v>991</v>
      </c>
      <c r="Z628" s="366"/>
      <c r="AA628" s="505"/>
      <c r="AB628" s="505"/>
      <c r="AC628" s="505"/>
      <c r="AD628" s="570"/>
    </row>
    <row r="629" customFormat="false" ht="16.2" hidden="true" customHeight="true" outlineLevel="0" collapsed="false">
      <c r="A629" s="569"/>
      <c r="B629" s="31"/>
      <c r="C629" s="31"/>
      <c r="D629" s="31" t="s">
        <v>434</v>
      </c>
      <c r="E629" s="31" t="s">
        <v>264</v>
      </c>
      <c r="F629" s="31" t="s">
        <v>471</v>
      </c>
      <c r="G629" s="478"/>
      <c r="H629" s="484" t="s">
        <v>488</v>
      </c>
      <c r="I629" s="484" t="s">
        <v>488</v>
      </c>
      <c r="J629" s="484" t="s">
        <v>488</v>
      </c>
      <c r="K629" s="484" t="s">
        <v>488</v>
      </c>
      <c r="L629" s="484"/>
      <c r="M629" s="484"/>
      <c r="N629" s="484"/>
      <c r="O629" s="484"/>
      <c r="P629" s="484"/>
      <c r="Q629" s="484"/>
      <c r="R629" s="484"/>
      <c r="S629" s="484"/>
      <c r="T629" s="484"/>
      <c r="U629" s="484"/>
      <c r="V629" s="484"/>
      <c r="W629" s="484"/>
      <c r="X629" s="518"/>
      <c r="Y629" s="366" t="s">
        <v>990</v>
      </c>
      <c r="Z629" s="366"/>
      <c r="AA629" s="505"/>
      <c r="AB629" s="505"/>
      <c r="AC629" s="505"/>
      <c r="AD629" s="570"/>
    </row>
    <row r="630" customFormat="false" ht="16.2" hidden="true" customHeight="true" outlineLevel="0" collapsed="false">
      <c r="A630" s="569"/>
      <c r="B630" s="31"/>
      <c r="C630" s="31"/>
      <c r="D630" s="31"/>
      <c r="E630" s="31" t="s">
        <v>265</v>
      </c>
      <c r="F630" s="31" t="s">
        <v>471</v>
      </c>
      <c r="G630" s="478"/>
      <c r="H630" s="484" t="s">
        <v>488</v>
      </c>
      <c r="I630" s="484" t="s">
        <v>488</v>
      </c>
      <c r="J630" s="484" t="s">
        <v>488</v>
      </c>
      <c r="K630" s="484" t="s">
        <v>488</v>
      </c>
      <c r="L630" s="484"/>
      <c r="M630" s="484"/>
      <c r="N630" s="484"/>
      <c r="O630" s="484"/>
      <c r="P630" s="484"/>
      <c r="Q630" s="484"/>
      <c r="R630" s="484"/>
      <c r="S630" s="484"/>
      <c r="T630" s="484"/>
      <c r="U630" s="484"/>
      <c r="V630" s="484"/>
      <c r="W630" s="484"/>
      <c r="X630" s="518"/>
      <c r="Y630" s="366" t="s">
        <v>991</v>
      </c>
      <c r="Z630" s="366"/>
      <c r="AA630" s="505"/>
      <c r="AB630" s="505"/>
      <c r="AC630" s="505"/>
      <c r="AD630" s="570"/>
    </row>
    <row r="631" customFormat="false" ht="16.2" hidden="true" customHeight="true" outlineLevel="0" collapsed="false">
      <c r="A631" s="569"/>
      <c r="B631" s="31"/>
      <c r="C631" s="31" t="s">
        <v>332</v>
      </c>
      <c r="D631" s="31" t="s">
        <v>435</v>
      </c>
      <c r="E631" s="31" t="s">
        <v>264</v>
      </c>
      <c r="F631" s="31" t="s">
        <v>471</v>
      </c>
      <c r="G631" s="478"/>
      <c r="H631" s="484" t="s">
        <v>488</v>
      </c>
      <c r="I631" s="484" t="s">
        <v>488</v>
      </c>
      <c r="J631" s="484" t="s">
        <v>488</v>
      </c>
      <c r="K631" s="484" t="s">
        <v>488</v>
      </c>
      <c r="L631" s="484"/>
      <c r="M631" s="484"/>
      <c r="N631" s="484"/>
      <c r="O631" s="484"/>
      <c r="P631" s="484"/>
      <c r="Q631" s="484"/>
      <c r="R631" s="484"/>
      <c r="S631" s="484"/>
      <c r="T631" s="484"/>
      <c r="U631" s="484"/>
      <c r="V631" s="484"/>
      <c r="W631" s="484"/>
      <c r="X631" s="518"/>
      <c r="Y631" s="366" t="s">
        <v>992</v>
      </c>
      <c r="Z631" s="366"/>
      <c r="AA631" s="505"/>
      <c r="AB631" s="505"/>
      <c r="AC631" s="505"/>
      <c r="AD631" s="570"/>
    </row>
    <row r="632" customFormat="false" ht="16.2" hidden="true" customHeight="true" outlineLevel="0" collapsed="false">
      <c r="A632" s="569"/>
      <c r="B632" s="31"/>
      <c r="C632" s="31"/>
      <c r="D632" s="31"/>
      <c r="E632" s="31" t="s">
        <v>265</v>
      </c>
      <c r="F632" s="31" t="s">
        <v>471</v>
      </c>
      <c r="G632" s="478"/>
      <c r="H632" s="484" t="s">
        <v>488</v>
      </c>
      <c r="I632" s="484" t="s">
        <v>488</v>
      </c>
      <c r="J632" s="484" t="s">
        <v>488</v>
      </c>
      <c r="K632" s="484" t="s">
        <v>488</v>
      </c>
      <c r="L632" s="484"/>
      <c r="M632" s="484"/>
      <c r="N632" s="484"/>
      <c r="O632" s="484"/>
      <c r="P632" s="484"/>
      <c r="Q632" s="484"/>
      <c r="R632" s="484"/>
      <c r="S632" s="484"/>
      <c r="T632" s="484"/>
      <c r="U632" s="484"/>
      <c r="V632" s="484"/>
      <c r="W632" s="484"/>
      <c r="X632" s="518"/>
      <c r="Y632" s="366" t="s">
        <v>993</v>
      </c>
      <c r="Z632" s="366"/>
      <c r="AA632" s="505"/>
      <c r="AB632" s="505"/>
      <c r="AC632" s="505"/>
      <c r="AD632" s="570"/>
    </row>
    <row r="633" customFormat="false" ht="16.2" hidden="true" customHeight="true" outlineLevel="0" collapsed="false">
      <c r="A633" s="569"/>
      <c r="B633" s="31"/>
      <c r="C633" s="31"/>
      <c r="D633" s="31"/>
      <c r="E633" s="44" t="s">
        <v>463</v>
      </c>
      <c r="F633" s="31" t="s">
        <v>471</v>
      </c>
      <c r="G633" s="478"/>
      <c r="H633" s="484" t="s">
        <v>488</v>
      </c>
      <c r="I633" s="484" t="s">
        <v>488</v>
      </c>
      <c r="J633" s="484" t="s">
        <v>488</v>
      </c>
      <c r="K633" s="484" t="s">
        <v>488</v>
      </c>
      <c r="L633" s="484"/>
      <c r="M633" s="484"/>
      <c r="N633" s="484"/>
      <c r="O633" s="484"/>
      <c r="P633" s="484"/>
      <c r="Q633" s="484"/>
      <c r="R633" s="484"/>
      <c r="S633" s="484"/>
      <c r="T633" s="484"/>
      <c r="U633" s="484"/>
      <c r="V633" s="484"/>
      <c r="W633" s="484"/>
      <c r="X633" s="518"/>
      <c r="Y633" s="366" t="s">
        <v>994</v>
      </c>
      <c r="Z633" s="366"/>
      <c r="AA633" s="505"/>
      <c r="AB633" s="505"/>
      <c r="AC633" s="505"/>
      <c r="AD633" s="570"/>
    </row>
    <row r="634" customFormat="false" ht="16.2" hidden="true" customHeight="true" outlineLevel="0" collapsed="false">
      <c r="A634" s="569" t="s">
        <v>32</v>
      </c>
      <c r="B634" s="31" t="s">
        <v>179</v>
      </c>
      <c r="C634" s="31" t="s">
        <v>329</v>
      </c>
      <c r="D634" s="31" t="s">
        <v>436</v>
      </c>
      <c r="E634" s="31" t="s">
        <v>264</v>
      </c>
      <c r="F634" s="31" t="s">
        <v>471</v>
      </c>
      <c r="G634" s="571"/>
      <c r="H634" s="484" t="s">
        <v>488</v>
      </c>
      <c r="I634" s="484" t="s">
        <v>488</v>
      </c>
      <c r="J634" s="484" t="s">
        <v>488</v>
      </c>
      <c r="K634" s="484" t="s">
        <v>488</v>
      </c>
      <c r="L634" s="484"/>
      <c r="M634" s="484"/>
      <c r="N634" s="484"/>
      <c r="O634" s="484"/>
      <c r="P634" s="484"/>
      <c r="Q634" s="484"/>
      <c r="R634" s="484"/>
      <c r="S634" s="484"/>
      <c r="T634" s="484"/>
      <c r="U634" s="484"/>
      <c r="V634" s="484"/>
      <c r="W634" s="484"/>
      <c r="X634" s="571"/>
      <c r="Y634" s="366" t="s">
        <v>985</v>
      </c>
      <c r="Z634" s="366"/>
      <c r="AA634" s="505" t="s">
        <v>1411</v>
      </c>
      <c r="AB634" s="505" t="s">
        <v>1411</v>
      </c>
      <c r="AC634" s="505"/>
      <c r="AD634" s="570" t="s">
        <v>1427</v>
      </c>
    </row>
    <row r="635" customFormat="false" ht="16.2" hidden="true" customHeight="true" outlineLevel="0" collapsed="false">
      <c r="A635" s="569"/>
      <c r="B635" s="31"/>
      <c r="C635" s="31"/>
      <c r="D635" s="31"/>
      <c r="E635" s="31" t="s">
        <v>265</v>
      </c>
      <c r="F635" s="31" t="s">
        <v>471</v>
      </c>
      <c r="G635" s="571"/>
      <c r="H635" s="484" t="s">
        <v>488</v>
      </c>
      <c r="I635" s="484" t="s">
        <v>488</v>
      </c>
      <c r="J635" s="484" t="s">
        <v>488</v>
      </c>
      <c r="K635" s="484" t="s">
        <v>488</v>
      </c>
      <c r="L635" s="484"/>
      <c r="M635" s="484"/>
      <c r="N635" s="484"/>
      <c r="O635" s="484"/>
      <c r="P635" s="484"/>
      <c r="Q635" s="484"/>
      <c r="R635" s="484"/>
      <c r="S635" s="484"/>
      <c r="T635" s="484"/>
      <c r="U635" s="484"/>
      <c r="V635" s="484"/>
      <c r="W635" s="484"/>
      <c r="X635" s="571"/>
      <c r="Y635" s="366" t="s">
        <v>986</v>
      </c>
      <c r="Z635" s="366"/>
      <c r="AA635" s="505"/>
      <c r="AB635" s="505"/>
      <c r="AC635" s="505"/>
      <c r="AD635" s="570"/>
    </row>
    <row r="636" customFormat="false" ht="16.2" hidden="true" customHeight="true" outlineLevel="0" collapsed="false">
      <c r="A636" s="569"/>
      <c r="B636" s="31"/>
      <c r="C636" s="31"/>
      <c r="D636" s="31" t="s">
        <v>437</v>
      </c>
      <c r="E636" s="31" t="s">
        <v>264</v>
      </c>
      <c r="F636" s="31" t="s">
        <v>471</v>
      </c>
      <c r="G636" s="571"/>
      <c r="H636" s="484" t="s">
        <v>488</v>
      </c>
      <c r="I636" s="484" t="s">
        <v>488</v>
      </c>
      <c r="J636" s="484" t="s">
        <v>488</v>
      </c>
      <c r="K636" s="484" t="s">
        <v>488</v>
      </c>
      <c r="L636" s="484"/>
      <c r="M636" s="484"/>
      <c r="N636" s="484"/>
      <c r="O636" s="484"/>
      <c r="P636" s="484"/>
      <c r="Q636" s="484"/>
      <c r="R636" s="484"/>
      <c r="S636" s="484"/>
      <c r="T636" s="484"/>
      <c r="U636" s="484"/>
      <c r="V636" s="484"/>
      <c r="W636" s="484"/>
      <c r="X636" s="571"/>
      <c r="Y636" s="366" t="s">
        <v>985</v>
      </c>
      <c r="Z636" s="366"/>
      <c r="AA636" s="505"/>
      <c r="AB636" s="505"/>
      <c r="AC636" s="505"/>
      <c r="AD636" s="570"/>
    </row>
    <row r="637" customFormat="false" ht="16.2" hidden="true" customHeight="true" outlineLevel="0" collapsed="false">
      <c r="A637" s="569"/>
      <c r="B637" s="31"/>
      <c r="C637" s="31"/>
      <c r="D637" s="31"/>
      <c r="E637" s="31" t="s">
        <v>265</v>
      </c>
      <c r="F637" s="31" t="s">
        <v>471</v>
      </c>
      <c r="G637" s="571"/>
      <c r="H637" s="484" t="s">
        <v>488</v>
      </c>
      <c r="I637" s="484" t="s">
        <v>488</v>
      </c>
      <c r="J637" s="484" t="s">
        <v>488</v>
      </c>
      <c r="K637" s="484" t="s">
        <v>488</v>
      </c>
      <c r="L637" s="484"/>
      <c r="M637" s="484"/>
      <c r="N637" s="484"/>
      <c r="O637" s="484"/>
      <c r="P637" s="484"/>
      <c r="Q637" s="484"/>
      <c r="R637" s="484"/>
      <c r="S637" s="484"/>
      <c r="T637" s="484"/>
      <c r="U637" s="484"/>
      <c r="V637" s="484"/>
      <c r="W637" s="484"/>
      <c r="X637" s="571"/>
      <c r="Y637" s="366" t="s">
        <v>986</v>
      </c>
      <c r="Z637" s="366"/>
      <c r="AA637" s="505"/>
      <c r="AB637" s="505"/>
      <c r="AC637" s="505"/>
      <c r="AD637" s="570"/>
    </row>
    <row r="638" customFormat="false" ht="16.2" hidden="true" customHeight="true" outlineLevel="0" collapsed="false">
      <c r="A638" s="569"/>
      <c r="B638" s="31"/>
      <c r="C638" s="31"/>
      <c r="D638" s="31" t="s">
        <v>153</v>
      </c>
      <c r="E638" s="31" t="s">
        <v>264</v>
      </c>
      <c r="F638" s="31" t="s">
        <v>471</v>
      </c>
      <c r="G638" s="571"/>
      <c r="H638" s="484" t="s">
        <v>488</v>
      </c>
      <c r="I638" s="484" t="s">
        <v>488</v>
      </c>
      <c r="J638" s="484" t="s">
        <v>488</v>
      </c>
      <c r="K638" s="484" t="s">
        <v>488</v>
      </c>
      <c r="L638" s="484"/>
      <c r="M638" s="484"/>
      <c r="N638" s="484"/>
      <c r="O638" s="484"/>
      <c r="P638" s="484"/>
      <c r="Q638" s="484"/>
      <c r="R638" s="484"/>
      <c r="S638" s="484"/>
      <c r="T638" s="484"/>
      <c r="U638" s="484"/>
      <c r="V638" s="484"/>
      <c r="W638" s="484"/>
      <c r="X638" s="571"/>
      <c r="Y638" s="366" t="s">
        <v>985</v>
      </c>
      <c r="Z638" s="366"/>
      <c r="AA638" s="505"/>
      <c r="AB638" s="505"/>
      <c r="AC638" s="505"/>
      <c r="AD638" s="570"/>
    </row>
    <row r="639" customFormat="false" ht="16.2" hidden="true" customHeight="true" outlineLevel="0" collapsed="false">
      <c r="A639" s="569"/>
      <c r="B639" s="31"/>
      <c r="C639" s="31"/>
      <c r="D639" s="31"/>
      <c r="E639" s="31" t="s">
        <v>265</v>
      </c>
      <c r="F639" s="31" t="s">
        <v>471</v>
      </c>
      <c r="G639" s="571"/>
      <c r="H639" s="484" t="s">
        <v>488</v>
      </c>
      <c r="I639" s="484" t="s">
        <v>488</v>
      </c>
      <c r="J639" s="484" t="s">
        <v>488</v>
      </c>
      <c r="K639" s="484" t="s">
        <v>488</v>
      </c>
      <c r="L639" s="484"/>
      <c r="M639" s="484"/>
      <c r="N639" s="484"/>
      <c r="O639" s="484"/>
      <c r="P639" s="484"/>
      <c r="Q639" s="484"/>
      <c r="R639" s="484"/>
      <c r="S639" s="484"/>
      <c r="T639" s="484"/>
      <c r="U639" s="484"/>
      <c r="V639" s="484"/>
      <c r="W639" s="484"/>
      <c r="X639" s="571"/>
      <c r="Y639" s="366" t="s">
        <v>986</v>
      </c>
      <c r="Z639" s="366"/>
      <c r="AA639" s="505"/>
      <c r="AB639" s="505"/>
      <c r="AC639" s="505"/>
      <c r="AD639" s="570"/>
    </row>
    <row r="640" customFormat="false" ht="16.2" hidden="true" customHeight="true" outlineLevel="0" collapsed="false">
      <c r="A640" s="569"/>
      <c r="B640" s="31"/>
      <c r="C640" s="31"/>
      <c r="D640" s="31" t="s">
        <v>154</v>
      </c>
      <c r="E640" s="31" t="s">
        <v>264</v>
      </c>
      <c r="F640" s="31" t="s">
        <v>471</v>
      </c>
      <c r="G640" s="571"/>
      <c r="H640" s="484" t="s">
        <v>488</v>
      </c>
      <c r="I640" s="484" t="s">
        <v>488</v>
      </c>
      <c r="J640" s="484" t="s">
        <v>488</v>
      </c>
      <c r="K640" s="484" t="s">
        <v>488</v>
      </c>
      <c r="L640" s="484"/>
      <c r="M640" s="484"/>
      <c r="N640" s="484"/>
      <c r="O640" s="484"/>
      <c r="P640" s="484"/>
      <c r="Q640" s="484"/>
      <c r="R640" s="484"/>
      <c r="S640" s="484"/>
      <c r="T640" s="484"/>
      <c r="U640" s="484"/>
      <c r="V640" s="484"/>
      <c r="W640" s="484"/>
      <c r="X640" s="571"/>
      <c r="Y640" s="366" t="s">
        <v>985</v>
      </c>
      <c r="Z640" s="366"/>
      <c r="AA640" s="505"/>
      <c r="AB640" s="505"/>
      <c r="AC640" s="505"/>
      <c r="AD640" s="570"/>
    </row>
    <row r="641" customFormat="false" ht="16.2" hidden="true" customHeight="true" outlineLevel="0" collapsed="false">
      <c r="A641" s="569"/>
      <c r="B641" s="31"/>
      <c r="C641" s="31"/>
      <c r="D641" s="31"/>
      <c r="E641" s="31" t="s">
        <v>265</v>
      </c>
      <c r="F641" s="31" t="s">
        <v>471</v>
      </c>
      <c r="G641" s="571"/>
      <c r="H641" s="484" t="s">
        <v>488</v>
      </c>
      <c r="I641" s="484" t="s">
        <v>488</v>
      </c>
      <c r="J641" s="484" t="s">
        <v>488</v>
      </c>
      <c r="K641" s="484" t="s">
        <v>488</v>
      </c>
      <c r="L641" s="484"/>
      <c r="M641" s="484"/>
      <c r="N641" s="484"/>
      <c r="O641" s="484"/>
      <c r="P641" s="484"/>
      <c r="Q641" s="484"/>
      <c r="R641" s="484"/>
      <c r="S641" s="484"/>
      <c r="T641" s="484"/>
      <c r="U641" s="484"/>
      <c r="V641" s="484"/>
      <c r="W641" s="484"/>
      <c r="X641" s="571"/>
      <c r="Y641" s="366" t="s">
        <v>986</v>
      </c>
      <c r="Z641" s="366"/>
      <c r="AA641" s="505"/>
      <c r="AB641" s="505"/>
      <c r="AC641" s="505"/>
      <c r="AD641" s="570"/>
    </row>
    <row r="642" customFormat="false" ht="16.2" hidden="true" customHeight="true" outlineLevel="0" collapsed="false">
      <c r="A642" s="569"/>
      <c r="B642" s="31"/>
      <c r="C642" s="31"/>
      <c r="D642" s="31" t="s">
        <v>438</v>
      </c>
      <c r="E642" s="31" t="s">
        <v>264</v>
      </c>
      <c r="F642" s="31" t="s">
        <v>471</v>
      </c>
      <c r="G642" s="571"/>
      <c r="H642" s="484" t="s">
        <v>488</v>
      </c>
      <c r="I642" s="484" t="s">
        <v>488</v>
      </c>
      <c r="J642" s="484" t="s">
        <v>488</v>
      </c>
      <c r="K642" s="484" t="s">
        <v>488</v>
      </c>
      <c r="L642" s="484"/>
      <c r="M642" s="484"/>
      <c r="N642" s="484"/>
      <c r="O642" s="484"/>
      <c r="P642" s="484"/>
      <c r="Q642" s="484"/>
      <c r="R642" s="484"/>
      <c r="S642" s="484"/>
      <c r="T642" s="484"/>
      <c r="U642" s="484"/>
      <c r="V642" s="484"/>
      <c r="W642" s="484"/>
      <c r="X642" s="571"/>
      <c r="Y642" s="366" t="s">
        <v>985</v>
      </c>
      <c r="Z642" s="366"/>
      <c r="AA642" s="505"/>
      <c r="AB642" s="505"/>
      <c r="AC642" s="505"/>
      <c r="AD642" s="570"/>
    </row>
    <row r="643" customFormat="false" ht="16.2" hidden="true" customHeight="true" outlineLevel="0" collapsed="false">
      <c r="A643" s="569"/>
      <c r="B643" s="31"/>
      <c r="C643" s="31"/>
      <c r="D643" s="31"/>
      <c r="E643" s="31" t="s">
        <v>265</v>
      </c>
      <c r="F643" s="31" t="s">
        <v>471</v>
      </c>
      <c r="G643" s="571"/>
      <c r="H643" s="484" t="s">
        <v>488</v>
      </c>
      <c r="I643" s="484" t="s">
        <v>488</v>
      </c>
      <c r="J643" s="484" t="s">
        <v>488</v>
      </c>
      <c r="K643" s="484" t="s">
        <v>488</v>
      </c>
      <c r="L643" s="484"/>
      <c r="M643" s="484"/>
      <c r="N643" s="484"/>
      <c r="O643" s="484"/>
      <c r="P643" s="484"/>
      <c r="Q643" s="484"/>
      <c r="R643" s="484"/>
      <c r="S643" s="484"/>
      <c r="T643" s="484"/>
      <c r="U643" s="484"/>
      <c r="V643" s="484"/>
      <c r="W643" s="484"/>
      <c r="X643" s="571"/>
      <c r="Y643" s="366" t="s">
        <v>986</v>
      </c>
      <c r="Z643" s="366"/>
      <c r="AA643" s="505"/>
      <c r="AB643" s="505"/>
      <c r="AC643" s="505"/>
      <c r="AD643" s="570"/>
    </row>
    <row r="644" customFormat="false" ht="16.2" hidden="true" customHeight="true" outlineLevel="0" collapsed="false">
      <c r="A644" s="569"/>
      <c r="B644" s="31"/>
      <c r="C644" s="31"/>
      <c r="D644" s="31" t="s">
        <v>439</v>
      </c>
      <c r="E644" s="31" t="s">
        <v>264</v>
      </c>
      <c r="F644" s="31" t="s">
        <v>471</v>
      </c>
      <c r="G644" s="571"/>
      <c r="H644" s="484" t="s">
        <v>488</v>
      </c>
      <c r="I644" s="484" t="s">
        <v>488</v>
      </c>
      <c r="J644" s="484" t="s">
        <v>488</v>
      </c>
      <c r="K644" s="484" t="s">
        <v>488</v>
      </c>
      <c r="L644" s="484"/>
      <c r="M644" s="484"/>
      <c r="N644" s="484"/>
      <c r="O644" s="484"/>
      <c r="P644" s="484"/>
      <c r="Q644" s="484"/>
      <c r="R644" s="484"/>
      <c r="S644" s="484"/>
      <c r="T644" s="484"/>
      <c r="U644" s="484"/>
      <c r="V644" s="484"/>
      <c r="W644" s="484"/>
      <c r="X644" s="571"/>
      <c r="Y644" s="366" t="s">
        <v>985</v>
      </c>
      <c r="Z644" s="366"/>
      <c r="AA644" s="505"/>
      <c r="AB644" s="505"/>
      <c r="AC644" s="505"/>
      <c r="AD644" s="570"/>
    </row>
    <row r="645" customFormat="false" ht="16.2" hidden="true" customHeight="true" outlineLevel="0" collapsed="false">
      <c r="A645" s="569"/>
      <c r="B645" s="31"/>
      <c r="C645" s="31"/>
      <c r="D645" s="31"/>
      <c r="E645" s="31" t="s">
        <v>265</v>
      </c>
      <c r="F645" s="31" t="s">
        <v>471</v>
      </c>
      <c r="G645" s="571"/>
      <c r="H645" s="484" t="s">
        <v>488</v>
      </c>
      <c r="I645" s="484" t="s">
        <v>488</v>
      </c>
      <c r="J645" s="484" t="s">
        <v>488</v>
      </c>
      <c r="K645" s="484" t="s">
        <v>488</v>
      </c>
      <c r="L645" s="484"/>
      <c r="M645" s="484"/>
      <c r="N645" s="484"/>
      <c r="O645" s="484"/>
      <c r="P645" s="484"/>
      <c r="Q645" s="484"/>
      <c r="R645" s="484"/>
      <c r="S645" s="484"/>
      <c r="T645" s="484"/>
      <c r="U645" s="484"/>
      <c r="V645" s="484"/>
      <c r="W645" s="484"/>
      <c r="X645" s="571"/>
      <c r="Y645" s="366" t="s">
        <v>986</v>
      </c>
      <c r="Z645" s="366"/>
      <c r="AA645" s="505"/>
      <c r="AB645" s="505"/>
      <c r="AC645" s="505"/>
      <c r="AD645" s="570"/>
    </row>
    <row r="646" customFormat="false" ht="16.2" hidden="true" customHeight="true" outlineLevel="0" collapsed="false">
      <c r="A646" s="569"/>
      <c r="B646" s="31"/>
      <c r="C646" s="31"/>
      <c r="D646" s="31" t="s">
        <v>440</v>
      </c>
      <c r="E646" s="31" t="s">
        <v>264</v>
      </c>
      <c r="F646" s="31" t="s">
        <v>471</v>
      </c>
      <c r="G646" s="571"/>
      <c r="H646" s="484" t="s">
        <v>488</v>
      </c>
      <c r="I646" s="484" t="s">
        <v>488</v>
      </c>
      <c r="J646" s="484" t="s">
        <v>488</v>
      </c>
      <c r="K646" s="484" t="s">
        <v>488</v>
      </c>
      <c r="L646" s="484"/>
      <c r="M646" s="484"/>
      <c r="N646" s="484"/>
      <c r="O646" s="484"/>
      <c r="P646" s="484"/>
      <c r="Q646" s="484"/>
      <c r="R646" s="484"/>
      <c r="S646" s="484"/>
      <c r="T646" s="484"/>
      <c r="U646" s="484"/>
      <c r="V646" s="484"/>
      <c r="W646" s="484"/>
      <c r="X646" s="571"/>
      <c r="Y646" s="366" t="s">
        <v>985</v>
      </c>
      <c r="Z646" s="366"/>
      <c r="AA646" s="505"/>
      <c r="AB646" s="505"/>
      <c r="AC646" s="505"/>
      <c r="AD646" s="570"/>
    </row>
    <row r="647" customFormat="false" ht="16.2" hidden="true" customHeight="true" outlineLevel="0" collapsed="false">
      <c r="A647" s="569"/>
      <c r="B647" s="31"/>
      <c r="C647" s="31"/>
      <c r="D647" s="31"/>
      <c r="E647" s="31" t="s">
        <v>265</v>
      </c>
      <c r="F647" s="31" t="s">
        <v>471</v>
      </c>
      <c r="G647" s="571"/>
      <c r="H647" s="484" t="s">
        <v>488</v>
      </c>
      <c r="I647" s="484" t="s">
        <v>488</v>
      </c>
      <c r="J647" s="484" t="s">
        <v>488</v>
      </c>
      <c r="K647" s="484" t="s">
        <v>488</v>
      </c>
      <c r="L647" s="484"/>
      <c r="M647" s="484"/>
      <c r="N647" s="484"/>
      <c r="O647" s="484"/>
      <c r="P647" s="484"/>
      <c r="Q647" s="484"/>
      <c r="R647" s="484"/>
      <c r="S647" s="484"/>
      <c r="T647" s="484"/>
      <c r="U647" s="484"/>
      <c r="V647" s="484"/>
      <c r="W647" s="484"/>
      <c r="X647" s="571"/>
      <c r="Y647" s="366" t="s">
        <v>986</v>
      </c>
      <c r="Z647" s="366"/>
      <c r="AA647" s="505"/>
      <c r="AB647" s="505"/>
      <c r="AC647" s="505"/>
      <c r="AD647" s="570"/>
    </row>
    <row r="648" customFormat="false" ht="16.2" hidden="true" customHeight="true" outlineLevel="0" collapsed="false">
      <c r="A648" s="569"/>
      <c r="B648" s="31"/>
      <c r="C648" s="31"/>
      <c r="D648" s="31" t="s">
        <v>441</v>
      </c>
      <c r="E648" s="31" t="s">
        <v>264</v>
      </c>
      <c r="F648" s="31" t="s">
        <v>471</v>
      </c>
      <c r="G648" s="571"/>
      <c r="H648" s="484" t="s">
        <v>488</v>
      </c>
      <c r="I648" s="484" t="s">
        <v>488</v>
      </c>
      <c r="J648" s="484" t="s">
        <v>488</v>
      </c>
      <c r="K648" s="484" t="s">
        <v>488</v>
      </c>
      <c r="L648" s="484"/>
      <c r="M648" s="484"/>
      <c r="N648" s="484"/>
      <c r="O648" s="484"/>
      <c r="P648" s="484"/>
      <c r="Q648" s="484"/>
      <c r="R648" s="484"/>
      <c r="S648" s="484"/>
      <c r="T648" s="484"/>
      <c r="U648" s="484"/>
      <c r="V648" s="484"/>
      <c r="W648" s="484"/>
      <c r="X648" s="571"/>
      <c r="Y648" s="366" t="s">
        <v>985</v>
      </c>
      <c r="Z648" s="366"/>
      <c r="AA648" s="505"/>
      <c r="AB648" s="505"/>
      <c r="AC648" s="505"/>
      <c r="AD648" s="570"/>
    </row>
    <row r="649" customFormat="false" ht="16.2" hidden="true" customHeight="true" outlineLevel="0" collapsed="false">
      <c r="A649" s="569"/>
      <c r="B649" s="31"/>
      <c r="C649" s="31"/>
      <c r="D649" s="31"/>
      <c r="E649" s="31" t="s">
        <v>265</v>
      </c>
      <c r="F649" s="31" t="s">
        <v>471</v>
      </c>
      <c r="G649" s="571"/>
      <c r="H649" s="484" t="s">
        <v>488</v>
      </c>
      <c r="I649" s="484" t="s">
        <v>488</v>
      </c>
      <c r="J649" s="484" t="s">
        <v>488</v>
      </c>
      <c r="K649" s="484" t="s">
        <v>488</v>
      </c>
      <c r="L649" s="484"/>
      <c r="M649" s="484"/>
      <c r="N649" s="484"/>
      <c r="O649" s="484"/>
      <c r="P649" s="484"/>
      <c r="Q649" s="484"/>
      <c r="R649" s="484"/>
      <c r="S649" s="484"/>
      <c r="T649" s="484"/>
      <c r="U649" s="484"/>
      <c r="V649" s="484"/>
      <c r="W649" s="484"/>
      <c r="X649" s="571"/>
      <c r="Y649" s="366" t="s">
        <v>986</v>
      </c>
      <c r="Z649" s="366"/>
      <c r="AA649" s="505"/>
      <c r="AB649" s="505"/>
      <c r="AC649" s="505"/>
      <c r="AD649" s="570"/>
    </row>
    <row r="650" customFormat="false" ht="16.2" hidden="true" customHeight="true" outlineLevel="0" collapsed="false">
      <c r="A650" s="569"/>
      <c r="B650" s="31"/>
      <c r="C650" s="31"/>
      <c r="D650" s="31" t="s">
        <v>442</v>
      </c>
      <c r="E650" s="31" t="s">
        <v>264</v>
      </c>
      <c r="F650" s="31" t="s">
        <v>471</v>
      </c>
      <c r="G650" s="571"/>
      <c r="H650" s="484" t="s">
        <v>488</v>
      </c>
      <c r="I650" s="484" t="s">
        <v>488</v>
      </c>
      <c r="J650" s="484" t="s">
        <v>488</v>
      </c>
      <c r="K650" s="484" t="s">
        <v>488</v>
      </c>
      <c r="L650" s="484"/>
      <c r="M650" s="484"/>
      <c r="N650" s="484"/>
      <c r="O650" s="484"/>
      <c r="P650" s="484"/>
      <c r="Q650" s="484"/>
      <c r="R650" s="484"/>
      <c r="S650" s="484"/>
      <c r="T650" s="484"/>
      <c r="U650" s="484"/>
      <c r="V650" s="484"/>
      <c r="W650" s="484"/>
      <c r="X650" s="571"/>
      <c r="Y650" s="366" t="s">
        <v>985</v>
      </c>
      <c r="Z650" s="366"/>
      <c r="AA650" s="505"/>
      <c r="AB650" s="505"/>
      <c r="AC650" s="505"/>
      <c r="AD650" s="570"/>
    </row>
    <row r="651" customFormat="false" ht="16.2" hidden="true" customHeight="true" outlineLevel="0" collapsed="false">
      <c r="A651" s="569"/>
      <c r="B651" s="31"/>
      <c r="C651" s="31"/>
      <c r="D651" s="31"/>
      <c r="E651" s="31" t="s">
        <v>265</v>
      </c>
      <c r="F651" s="31" t="s">
        <v>471</v>
      </c>
      <c r="G651" s="571"/>
      <c r="H651" s="484" t="s">
        <v>488</v>
      </c>
      <c r="I651" s="484" t="s">
        <v>488</v>
      </c>
      <c r="J651" s="484" t="s">
        <v>488</v>
      </c>
      <c r="K651" s="484" t="s">
        <v>488</v>
      </c>
      <c r="L651" s="484"/>
      <c r="M651" s="484"/>
      <c r="N651" s="484"/>
      <c r="O651" s="484"/>
      <c r="P651" s="484"/>
      <c r="Q651" s="484"/>
      <c r="R651" s="484"/>
      <c r="S651" s="484"/>
      <c r="T651" s="484"/>
      <c r="U651" s="484"/>
      <c r="V651" s="484"/>
      <c r="W651" s="484"/>
      <c r="X651" s="571"/>
      <c r="Y651" s="366" t="s">
        <v>986</v>
      </c>
      <c r="Z651" s="366"/>
      <c r="AA651" s="505"/>
      <c r="AB651" s="505"/>
      <c r="AC651" s="505"/>
      <c r="AD651" s="570"/>
    </row>
    <row r="652" customFormat="false" ht="16.2" hidden="true" customHeight="true" outlineLevel="0" collapsed="false">
      <c r="A652" s="569"/>
      <c r="B652" s="31"/>
      <c r="C652" s="31"/>
      <c r="D652" s="31" t="s">
        <v>443</v>
      </c>
      <c r="E652" s="31" t="s">
        <v>264</v>
      </c>
      <c r="F652" s="31" t="s">
        <v>471</v>
      </c>
      <c r="G652" s="571"/>
      <c r="H652" s="484" t="s">
        <v>488</v>
      </c>
      <c r="I652" s="484" t="s">
        <v>488</v>
      </c>
      <c r="J652" s="484" t="s">
        <v>488</v>
      </c>
      <c r="K652" s="484" t="s">
        <v>488</v>
      </c>
      <c r="L652" s="484"/>
      <c r="M652" s="484"/>
      <c r="N652" s="484"/>
      <c r="O652" s="484"/>
      <c r="P652" s="484"/>
      <c r="Q652" s="484"/>
      <c r="R652" s="484"/>
      <c r="S652" s="484"/>
      <c r="T652" s="484"/>
      <c r="U652" s="484"/>
      <c r="V652" s="484"/>
      <c r="W652" s="484"/>
      <c r="X652" s="571"/>
      <c r="Y652" s="366" t="s">
        <v>985</v>
      </c>
      <c r="Z652" s="366"/>
      <c r="AA652" s="505"/>
      <c r="AB652" s="505"/>
      <c r="AC652" s="505"/>
      <c r="AD652" s="570"/>
    </row>
    <row r="653" customFormat="false" ht="16.2" hidden="true" customHeight="true" outlineLevel="0" collapsed="false">
      <c r="A653" s="569"/>
      <c r="B653" s="31"/>
      <c r="C653" s="31"/>
      <c r="D653" s="31"/>
      <c r="E653" s="31" t="s">
        <v>265</v>
      </c>
      <c r="F653" s="31" t="s">
        <v>471</v>
      </c>
      <c r="G653" s="571"/>
      <c r="H653" s="484" t="s">
        <v>488</v>
      </c>
      <c r="I653" s="484" t="s">
        <v>488</v>
      </c>
      <c r="J653" s="484" t="s">
        <v>488</v>
      </c>
      <c r="K653" s="484" t="s">
        <v>488</v>
      </c>
      <c r="L653" s="484"/>
      <c r="M653" s="484"/>
      <c r="N653" s="484"/>
      <c r="O653" s="484"/>
      <c r="P653" s="484"/>
      <c r="Q653" s="484"/>
      <c r="R653" s="484"/>
      <c r="S653" s="484"/>
      <c r="T653" s="484"/>
      <c r="U653" s="484"/>
      <c r="V653" s="484"/>
      <c r="W653" s="484"/>
      <c r="X653" s="571"/>
      <c r="Y653" s="366" t="s">
        <v>986</v>
      </c>
      <c r="Z653" s="366"/>
      <c r="AA653" s="505"/>
      <c r="AB653" s="505"/>
      <c r="AC653" s="505"/>
      <c r="AD653" s="570"/>
    </row>
    <row r="654" customFormat="false" ht="16.2" hidden="true" customHeight="true" outlineLevel="0" collapsed="false">
      <c r="A654" s="569"/>
      <c r="B654" s="31"/>
      <c r="C654" s="31" t="s">
        <v>330</v>
      </c>
      <c r="D654" s="31" t="s">
        <v>436</v>
      </c>
      <c r="E654" s="31" t="s">
        <v>463</v>
      </c>
      <c r="F654" s="31" t="s">
        <v>471</v>
      </c>
      <c r="G654" s="571"/>
      <c r="H654" s="484" t="s">
        <v>488</v>
      </c>
      <c r="I654" s="484" t="s">
        <v>488</v>
      </c>
      <c r="J654" s="484" t="s">
        <v>488</v>
      </c>
      <c r="K654" s="484" t="s">
        <v>488</v>
      </c>
      <c r="L654" s="484"/>
      <c r="M654" s="484"/>
      <c r="N654" s="484"/>
      <c r="O654" s="484"/>
      <c r="P654" s="484"/>
      <c r="Q654" s="484"/>
      <c r="R654" s="484"/>
      <c r="S654" s="484"/>
      <c r="T654" s="484"/>
      <c r="U654" s="484"/>
      <c r="V654" s="484"/>
      <c r="W654" s="484"/>
      <c r="X654" s="571"/>
      <c r="Y654" s="366" t="s">
        <v>989</v>
      </c>
      <c r="Z654" s="366"/>
      <c r="AA654" s="505"/>
      <c r="AB654" s="505"/>
      <c r="AC654" s="505"/>
      <c r="AD654" s="570"/>
    </row>
    <row r="655" customFormat="false" ht="16.2" hidden="true" customHeight="true" outlineLevel="0" collapsed="false">
      <c r="A655" s="569"/>
      <c r="B655" s="31"/>
      <c r="C655" s="31"/>
      <c r="D655" s="31" t="s">
        <v>437</v>
      </c>
      <c r="E655" s="31" t="s">
        <v>463</v>
      </c>
      <c r="F655" s="31" t="s">
        <v>471</v>
      </c>
      <c r="G655" s="571"/>
      <c r="H655" s="484" t="s">
        <v>488</v>
      </c>
      <c r="I655" s="484" t="s">
        <v>488</v>
      </c>
      <c r="J655" s="484" t="s">
        <v>488</v>
      </c>
      <c r="K655" s="484" t="s">
        <v>488</v>
      </c>
      <c r="L655" s="484"/>
      <c r="M655" s="484"/>
      <c r="N655" s="484"/>
      <c r="O655" s="484"/>
      <c r="P655" s="484"/>
      <c r="Q655" s="484"/>
      <c r="R655" s="484"/>
      <c r="S655" s="484"/>
      <c r="T655" s="484"/>
      <c r="U655" s="484"/>
      <c r="V655" s="484"/>
      <c r="W655" s="484"/>
      <c r="X655" s="571"/>
      <c r="Y655" s="366" t="s">
        <v>989</v>
      </c>
      <c r="Z655" s="366"/>
      <c r="AA655" s="505"/>
      <c r="AB655" s="505"/>
      <c r="AC655" s="505"/>
      <c r="AD655" s="570"/>
    </row>
    <row r="656" customFormat="false" ht="16.2" hidden="true" customHeight="true" outlineLevel="0" collapsed="false">
      <c r="A656" s="569"/>
      <c r="B656" s="31"/>
      <c r="C656" s="31"/>
      <c r="D656" s="31" t="s">
        <v>153</v>
      </c>
      <c r="E656" s="31" t="s">
        <v>463</v>
      </c>
      <c r="F656" s="31" t="s">
        <v>471</v>
      </c>
      <c r="G656" s="571"/>
      <c r="H656" s="484" t="s">
        <v>488</v>
      </c>
      <c r="I656" s="484" t="s">
        <v>488</v>
      </c>
      <c r="J656" s="484" t="s">
        <v>488</v>
      </c>
      <c r="K656" s="484" t="s">
        <v>488</v>
      </c>
      <c r="L656" s="484"/>
      <c r="M656" s="484"/>
      <c r="N656" s="484"/>
      <c r="O656" s="484"/>
      <c r="P656" s="484"/>
      <c r="Q656" s="484"/>
      <c r="R656" s="484"/>
      <c r="S656" s="484"/>
      <c r="T656" s="484"/>
      <c r="U656" s="484"/>
      <c r="V656" s="484"/>
      <c r="W656" s="484"/>
      <c r="X656" s="571"/>
      <c r="Y656" s="366" t="s">
        <v>989</v>
      </c>
      <c r="Z656" s="366"/>
      <c r="AA656" s="505"/>
      <c r="AB656" s="505"/>
      <c r="AC656" s="505"/>
      <c r="AD656" s="570"/>
    </row>
    <row r="657" customFormat="false" ht="16.2" hidden="true" customHeight="true" outlineLevel="0" collapsed="false">
      <c r="A657" s="569"/>
      <c r="B657" s="31"/>
      <c r="C657" s="31"/>
      <c r="D657" s="31" t="s">
        <v>154</v>
      </c>
      <c r="E657" s="31" t="s">
        <v>463</v>
      </c>
      <c r="F657" s="31" t="s">
        <v>471</v>
      </c>
      <c r="G657" s="571"/>
      <c r="H657" s="484" t="s">
        <v>488</v>
      </c>
      <c r="I657" s="484" t="s">
        <v>488</v>
      </c>
      <c r="J657" s="484" t="s">
        <v>488</v>
      </c>
      <c r="K657" s="484" t="s">
        <v>488</v>
      </c>
      <c r="L657" s="484"/>
      <c r="M657" s="484"/>
      <c r="N657" s="484"/>
      <c r="O657" s="484"/>
      <c r="P657" s="484"/>
      <c r="Q657" s="484"/>
      <c r="R657" s="484"/>
      <c r="S657" s="484"/>
      <c r="T657" s="484"/>
      <c r="U657" s="484"/>
      <c r="V657" s="484"/>
      <c r="W657" s="484"/>
      <c r="X657" s="571"/>
      <c r="Y657" s="366" t="s">
        <v>989</v>
      </c>
      <c r="Z657" s="366"/>
      <c r="AA657" s="505"/>
      <c r="AB657" s="505"/>
      <c r="AC657" s="505"/>
      <c r="AD657" s="570"/>
    </row>
    <row r="658" customFormat="false" ht="16.2" hidden="true" customHeight="true" outlineLevel="0" collapsed="false">
      <c r="A658" s="569"/>
      <c r="B658" s="31"/>
      <c r="C658" s="31"/>
      <c r="D658" s="31" t="s">
        <v>438</v>
      </c>
      <c r="E658" s="31" t="s">
        <v>463</v>
      </c>
      <c r="F658" s="31" t="s">
        <v>471</v>
      </c>
      <c r="G658" s="571"/>
      <c r="H658" s="484" t="s">
        <v>488</v>
      </c>
      <c r="I658" s="484" t="s">
        <v>488</v>
      </c>
      <c r="J658" s="484" t="s">
        <v>488</v>
      </c>
      <c r="K658" s="484" t="s">
        <v>488</v>
      </c>
      <c r="L658" s="484"/>
      <c r="M658" s="484"/>
      <c r="N658" s="484"/>
      <c r="O658" s="484"/>
      <c r="P658" s="484"/>
      <c r="Q658" s="484"/>
      <c r="R658" s="484"/>
      <c r="S658" s="484"/>
      <c r="T658" s="484"/>
      <c r="U658" s="484"/>
      <c r="V658" s="484"/>
      <c r="W658" s="484"/>
      <c r="X658" s="571"/>
      <c r="Y658" s="366" t="s">
        <v>989</v>
      </c>
      <c r="Z658" s="366"/>
      <c r="AA658" s="505"/>
      <c r="AB658" s="505"/>
      <c r="AC658" s="505"/>
      <c r="AD658" s="570"/>
    </row>
    <row r="659" customFormat="false" ht="16.2" hidden="true" customHeight="true" outlineLevel="0" collapsed="false">
      <c r="A659" s="569"/>
      <c r="B659" s="31"/>
      <c r="C659" s="31"/>
      <c r="D659" s="31" t="s">
        <v>439</v>
      </c>
      <c r="E659" s="31" t="s">
        <v>463</v>
      </c>
      <c r="F659" s="31" t="s">
        <v>471</v>
      </c>
      <c r="G659" s="571"/>
      <c r="H659" s="484" t="s">
        <v>488</v>
      </c>
      <c r="I659" s="484" t="s">
        <v>488</v>
      </c>
      <c r="J659" s="484" t="s">
        <v>488</v>
      </c>
      <c r="K659" s="484" t="s">
        <v>488</v>
      </c>
      <c r="L659" s="484"/>
      <c r="M659" s="484"/>
      <c r="N659" s="484"/>
      <c r="O659" s="484"/>
      <c r="P659" s="484"/>
      <c r="Q659" s="484"/>
      <c r="R659" s="484"/>
      <c r="S659" s="484"/>
      <c r="T659" s="484"/>
      <c r="U659" s="484"/>
      <c r="V659" s="484"/>
      <c r="W659" s="484"/>
      <c r="X659" s="571"/>
      <c r="Y659" s="366" t="s">
        <v>989</v>
      </c>
      <c r="Z659" s="366"/>
      <c r="AA659" s="505"/>
      <c r="AB659" s="505"/>
      <c r="AC659" s="505"/>
      <c r="AD659" s="570"/>
    </row>
    <row r="660" customFormat="false" ht="16.2" hidden="true" customHeight="true" outlineLevel="0" collapsed="false">
      <c r="A660" s="569"/>
      <c r="B660" s="31"/>
      <c r="C660" s="31"/>
      <c r="D660" s="31" t="s">
        <v>440</v>
      </c>
      <c r="E660" s="31" t="s">
        <v>463</v>
      </c>
      <c r="F660" s="31" t="s">
        <v>471</v>
      </c>
      <c r="G660" s="571"/>
      <c r="H660" s="484" t="s">
        <v>488</v>
      </c>
      <c r="I660" s="484" t="s">
        <v>488</v>
      </c>
      <c r="J660" s="484" t="s">
        <v>488</v>
      </c>
      <c r="K660" s="484" t="s">
        <v>488</v>
      </c>
      <c r="L660" s="484"/>
      <c r="M660" s="484"/>
      <c r="N660" s="484"/>
      <c r="O660" s="484"/>
      <c r="P660" s="484"/>
      <c r="Q660" s="484"/>
      <c r="R660" s="484"/>
      <c r="S660" s="484"/>
      <c r="T660" s="484"/>
      <c r="U660" s="484"/>
      <c r="V660" s="484"/>
      <c r="W660" s="484"/>
      <c r="X660" s="571"/>
      <c r="Y660" s="366" t="s">
        <v>989</v>
      </c>
      <c r="Z660" s="366"/>
      <c r="AA660" s="505"/>
      <c r="AB660" s="505"/>
      <c r="AC660" s="505"/>
      <c r="AD660" s="570"/>
    </row>
    <row r="661" customFormat="false" ht="16.2" hidden="true" customHeight="true" outlineLevel="0" collapsed="false">
      <c r="A661" s="569"/>
      <c r="B661" s="31"/>
      <c r="C661" s="31"/>
      <c r="D661" s="31" t="s">
        <v>441</v>
      </c>
      <c r="E661" s="31" t="s">
        <v>463</v>
      </c>
      <c r="F661" s="31" t="s">
        <v>471</v>
      </c>
      <c r="G661" s="571"/>
      <c r="H661" s="484" t="s">
        <v>488</v>
      </c>
      <c r="I661" s="484" t="s">
        <v>488</v>
      </c>
      <c r="J661" s="484" t="s">
        <v>488</v>
      </c>
      <c r="K661" s="484" t="s">
        <v>488</v>
      </c>
      <c r="L661" s="484"/>
      <c r="M661" s="484"/>
      <c r="N661" s="484"/>
      <c r="O661" s="484"/>
      <c r="P661" s="484"/>
      <c r="Q661" s="484"/>
      <c r="R661" s="484"/>
      <c r="S661" s="484"/>
      <c r="T661" s="484"/>
      <c r="U661" s="484"/>
      <c r="V661" s="484"/>
      <c r="W661" s="484"/>
      <c r="X661" s="571"/>
      <c r="Y661" s="366" t="s">
        <v>989</v>
      </c>
      <c r="Z661" s="366"/>
      <c r="AA661" s="505"/>
      <c r="AB661" s="505"/>
      <c r="AC661" s="505"/>
      <c r="AD661" s="570"/>
    </row>
    <row r="662" customFormat="false" ht="16.2" hidden="true" customHeight="true" outlineLevel="0" collapsed="false">
      <c r="A662" s="569"/>
      <c r="B662" s="31"/>
      <c r="C662" s="31"/>
      <c r="D662" s="496" t="s">
        <v>442</v>
      </c>
      <c r="E662" s="31" t="s">
        <v>463</v>
      </c>
      <c r="F662" s="31" t="s">
        <v>471</v>
      </c>
      <c r="G662" s="571"/>
      <c r="H662" s="484" t="s">
        <v>488</v>
      </c>
      <c r="I662" s="484" t="s">
        <v>488</v>
      </c>
      <c r="J662" s="484" t="s">
        <v>488</v>
      </c>
      <c r="K662" s="484" t="s">
        <v>488</v>
      </c>
      <c r="L662" s="484"/>
      <c r="M662" s="484"/>
      <c r="N662" s="484"/>
      <c r="O662" s="484"/>
      <c r="P662" s="484"/>
      <c r="Q662" s="484"/>
      <c r="R662" s="484"/>
      <c r="S662" s="484"/>
      <c r="T662" s="484"/>
      <c r="U662" s="484"/>
      <c r="V662" s="484"/>
      <c r="W662" s="484"/>
      <c r="X662" s="571"/>
      <c r="Y662" s="366" t="s">
        <v>989</v>
      </c>
      <c r="Z662" s="366"/>
      <c r="AA662" s="505"/>
      <c r="AB662" s="505"/>
      <c r="AC662" s="505"/>
      <c r="AD662" s="570"/>
    </row>
    <row r="663" customFormat="false" ht="16.2" hidden="true" customHeight="true" outlineLevel="0" collapsed="false">
      <c r="A663" s="569"/>
      <c r="B663" s="31"/>
      <c r="C663" s="31"/>
      <c r="D663" s="496" t="s">
        <v>443</v>
      </c>
      <c r="E663" s="31" t="s">
        <v>463</v>
      </c>
      <c r="F663" s="31" t="s">
        <v>471</v>
      </c>
      <c r="G663" s="571"/>
      <c r="H663" s="484" t="s">
        <v>488</v>
      </c>
      <c r="I663" s="484" t="s">
        <v>488</v>
      </c>
      <c r="J663" s="484" t="s">
        <v>488</v>
      </c>
      <c r="K663" s="484" t="s">
        <v>488</v>
      </c>
      <c r="L663" s="484"/>
      <c r="M663" s="484"/>
      <c r="N663" s="484"/>
      <c r="O663" s="484"/>
      <c r="P663" s="484"/>
      <c r="Q663" s="484"/>
      <c r="R663" s="484"/>
      <c r="S663" s="484"/>
      <c r="T663" s="484"/>
      <c r="U663" s="484"/>
      <c r="V663" s="484"/>
      <c r="W663" s="484"/>
      <c r="X663" s="571"/>
      <c r="Y663" s="366" t="s">
        <v>989</v>
      </c>
      <c r="Z663" s="366"/>
      <c r="AA663" s="505"/>
      <c r="AB663" s="505"/>
      <c r="AC663" s="505"/>
      <c r="AD663" s="570"/>
    </row>
    <row r="664" customFormat="false" ht="16.2" hidden="true" customHeight="true" outlineLevel="0" collapsed="false">
      <c r="A664" s="569"/>
      <c r="B664" s="31" t="s">
        <v>180</v>
      </c>
      <c r="C664" s="31" t="s">
        <v>331</v>
      </c>
      <c r="D664" s="31" t="s">
        <v>436</v>
      </c>
      <c r="E664" s="31" t="s">
        <v>264</v>
      </c>
      <c r="F664" s="31" t="s">
        <v>471</v>
      </c>
      <c r="G664" s="571"/>
      <c r="H664" s="484" t="s">
        <v>488</v>
      </c>
      <c r="I664" s="484" t="s">
        <v>488</v>
      </c>
      <c r="J664" s="484" t="s">
        <v>488</v>
      </c>
      <c r="K664" s="484" t="s">
        <v>488</v>
      </c>
      <c r="L664" s="484"/>
      <c r="M664" s="484"/>
      <c r="N664" s="484"/>
      <c r="O664" s="484"/>
      <c r="P664" s="484"/>
      <c r="Q664" s="484"/>
      <c r="R664" s="484"/>
      <c r="S664" s="484"/>
      <c r="T664" s="484"/>
      <c r="U664" s="484"/>
      <c r="V664" s="484"/>
      <c r="W664" s="484"/>
      <c r="X664" s="571"/>
      <c r="Y664" s="366" t="s">
        <v>990</v>
      </c>
      <c r="Z664" s="366"/>
      <c r="AA664" s="505" t="s">
        <v>1411</v>
      </c>
      <c r="AB664" s="505" t="s">
        <v>1411</v>
      </c>
      <c r="AC664" s="505"/>
      <c r="AD664" s="570" t="s">
        <v>1427</v>
      </c>
    </row>
    <row r="665" customFormat="false" ht="16.2" hidden="true" customHeight="true" outlineLevel="0" collapsed="false">
      <c r="A665" s="569"/>
      <c r="B665" s="31"/>
      <c r="C665" s="31"/>
      <c r="D665" s="31"/>
      <c r="E665" s="31" t="s">
        <v>265</v>
      </c>
      <c r="F665" s="31" t="s">
        <v>471</v>
      </c>
      <c r="G665" s="571"/>
      <c r="H665" s="484" t="s">
        <v>488</v>
      </c>
      <c r="I665" s="484" t="s">
        <v>488</v>
      </c>
      <c r="J665" s="484" t="s">
        <v>488</v>
      </c>
      <c r="K665" s="484" t="s">
        <v>488</v>
      </c>
      <c r="L665" s="484"/>
      <c r="M665" s="484"/>
      <c r="N665" s="484"/>
      <c r="O665" s="484"/>
      <c r="P665" s="484"/>
      <c r="Q665" s="484"/>
      <c r="R665" s="484"/>
      <c r="S665" s="484"/>
      <c r="T665" s="484"/>
      <c r="U665" s="484"/>
      <c r="V665" s="484"/>
      <c r="W665" s="484"/>
      <c r="X665" s="571"/>
      <c r="Y665" s="366" t="s">
        <v>991</v>
      </c>
      <c r="Z665" s="366"/>
      <c r="AA665" s="505"/>
      <c r="AB665" s="505"/>
      <c r="AC665" s="505"/>
      <c r="AD665" s="570"/>
    </row>
    <row r="666" customFormat="false" ht="16.2" hidden="true" customHeight="true" outlineLevel="0" collapsed="false">
      <c r="A666" s="569"/>
      <c r="B666" s="31"/>
      <c r="C666" s="31"/>
      <c r="D666" s="31" t="s">
        <v>437</v>
      </c>
      <c r="E666" s="31" t="s">
        <v>264</v>
      </c>
      <c r="F666" s="31" t="s">
        <v>471</v>
      </c>
      <c r="G666" s="571"/>
      <c r="H666" s="484" t="s">
        <v>488</v>
      </c>
      <c r="I666" s="484" t="s">
        <v>488</v>
      </c>
      <c r="J666" s="484" t="s">
        <v>488</v>
      </c>
      <c r="K666" s="484" t="s">
        <v>488</v>
      </c>
      <c r="L666" s="484"/>
      <c r="M666" s="484"/>
      <c r="N666" s="484"/>
      <c r="O666" s="484"/>
      <c r="P666" s="484"/>
      <c r="Q666" s="484"/>
      <c r="R666" s="484"/>
      <c r="S666" s="484"/>
      <c r="T666" s="484"/>
      <c r="U666" s="484"/>
      <c r="V666" s="484"/>
      <c r="W666" s="484"/>
      <c r="X666" s="571"/>
      <c r="Y666" s="366" t="s">
        <v>990</v>
      </c>
      <c r="Z666" s="366"/>
      <c r="AA666" s="505"/>
      <c r="AB666" s="505"/>
      <c r="AC666" s="505"/>
      <c r="AD666" s="570"/>
    </row>
    <row r="667" customFormat="false" ht="16.2" hidden="true" customHeight="true" outlineLevel="0" collapsed="false">
      <c r="A667" s="569"/>
      <c r="B667" s="31"/>
      <c r="C667" s="31"/>
      <c r="D667" s="31"/>
      <c r="E667" s="31" t="s">
        <v>265</v>
      </c>
      <c r="F667" s="31" t="s">
        <v>471</v>
      </c>
      <c r="G667" s="571"/>
      <c r="H667" s="484" t="s">
        <v>488</v>
      </c>
      <c r="I667" s="484" t="s">
        <v>488</v>
      </c>
      <c r="J667" s="484" t="s">
        <v>488</v>
      </c>
      <c r="K667" s="484" t="s">
        <v>488</v>
      </c>
      <c r="L667" s="484"/>
      <c r="M667" s="484"/>
      <c r="N667" s="484"/>
      <c r="O667" s="484"/>
      <c r="P667" s="484"/>
      <c r="Q667" s="484"/>
      <c r="R667" s="484"/>
      <c r="S667" s="484"/>
      <c r="T667" s="484"/>
      <c r="U667" s="484"/>
      <c r="V667" s="484"/>
      <c r="W667" s="484"/>
      <c r="X667" s="571"/>
      <c r="Y667" s="366" t="s">
        <v>991</v>
      </c>
      <c r="Z667" s="366"/>
      <c r="AA667" s="505"/>
      <c r="AB667" s="505"/>
      <c r="AC667" s="505"/>
      <c r="AD667" s="570"/>
    </row>
    <row r="668" customFormat="false" ht="16.2" hidden="true" customHeight="true" outlineLevel="0" collapsed="false">
      <c r="A668" s="569"/>
      <c r="B668" s="31"/>
      <c r="C668" s="31"/>
      <c r="D668" s="31" t="s">
        <v>153</v>
      </c>
      <c r="E668" s="31" t="s">
        <v>264</v>
      </c>
      <c r="F668" s="31" t="s">
        <v>471</v>
      </c>
      <c r="G668" s="571"/>
      <c r="H668" s="484" t="s">
        <v>488</v>
      </c>
      <c r="I668" s="484" t="s">
        <v>488</v>
      </c>
      <c r="J668" s="484" t="s">
        <v>488</v>
      </c>
      <c r="K668" s="484" t="s">
        <v>488</v>
      </c>
      <c r="L668" s="484"/>
      <c r="M668" s="484"/>
      <c r="N668" s="484"/>
      <c r="O668" s="484"/>
      <c r="P668" s="484"/>
      <c r="Q668" s="484"/>
      <c r="R668" s="484"/>
      <c r="S668" s="484"/>
      <c r="T668" s="484"/>
      <c r="U668" s="484"/>
      <c r="V668" s="484"/>
      <c r="W668" s="484"/>
      <c r="X668" s="571"/>
      <c r="Y668" s="366" t="s">
        <v>990</v>
      </c>
      <c r="Z668" s="366"/>
      <c r="AA668" s="505"/>
      <c r="AB668" s="505"/>
      <c r="AC668" s="505"/>
      <c r="AD668" s="570"/>
    </row>
    <row r="669" customFormat="false" ht="16.2" hidden="true" customHeight="true" outlineLevel="0" collapsed="false">
      <c r="A669" s="569"/>
      <c r="B669" s="31"/>
      <c r="C669" s="31"/>
      <c r="D669" s="31"/>
      <c r="E669" s="31" t="s">
        <v>265</v>
      </c>
      <c r="F669" s="31" t="s">
        <v>471</v>
      </c>
      <c r="G669" s="571"/>
      <c r="H669" s="484" t="s">
        <v>488</v>
      </c>
      <c r="I669" s="484" t="s">
        <v>488</v>
      </c>
      <c r="J669" s="484" t="s">
        <v>488</v>
      </c>
      <c r="K669" s="484" t="s">
        <v>488</v>
      </c>
      <c r="L669" s="484"/>
      <c r="M669" s="484"/>
      <c r="N669" s="484"/>
      <c r="O669" s="484"/>
      <c r="P669" s="484"/>
      <c r="Q669" s="484"/>
      <c r="R669" s="484"/>
      <c r="S669" s="484"/>
      <c r="T669" s="484"/>
      <c r="U669" s="484"/>
      <c r="V669" s="484"/>
      <c r="W669" s="484"/>
      <c r="X669" s="571"/>
      <c r="Y669" s="366" t="s">
        <v>991</v>
      </c>
      <c r="Z669" s="366"/>
      <c r="AA669" s="505"/>
      <c r="AB669" s="505"/>
      <c r="AC669" s="505"/>
      <c r="AD669" s="570"/>
    </row>
    <row r="670" customFormat="false" ht="16.2" hidden="true" customHeight="true" outlineLevel="0" collapsed="false">
      <c r="A670" s="569"/>
      <c r="B670" s="31"/>
      <c r="C670" s="31"/>
      <c r="D670" s="31" t="s">
        <v>154</v>
      </c>
      <c r="E670" s="31" t="s">
        <v>264</v>
      </c>
      <c r="F670" s="31" t="s">
        <v>471</v>
      </c>
      <c r="G670" s="571"/>
      <c r="H670" s="484" t="s">
        <v>488</v>
      </c>
      <c r="I670" s="484" t="s">
        <v>488</v>
      </c>
      <c r="J670" s="484" t="s">
        <v>488</v>
      </c>
      <c r="K670" s="484" t="s">
        <v>488</v>
      </c>
      <c r="L670" s="484"/>
      <c r="M670" s="484"/>
      <c r="N670" s="484"/>
      <c r="O670" s="484"/>
      <c r="P670" s="484"/>
      <c r="Q670" s="484"/>
      <c r="R670" s="484"/>
      <c r="S670" s="484"/>
      <c r="T670" s="484"/>
      <c r="U670" s="484"/>
      <c r="V670" s="484"/>
      <c r="W670" s="484"/>
      <c r="X670" s="571"/>
      <c r="Y670" s="366" t="s">
        <v>990</v>
      </c>
      <c r="Z670" s="366"/>
      <c r="AA670" s="505"/>
      <c r="AB670" s="505"/>
      <c r="AC670" s="505"/>
      <c r="AD670" s="570"/>
    </row>
    <row r="671" customFormat="false" ht="16.2" hidden="true" customHeight="true" outlineLevel="0" collapsed="false">
      <c r="A671" s="569"/>
      <c r="B671" s="31"/>
      <c r="C671" s="31"/>
      <c r="D671" s="31"/>
      <c r="E671" s="31" t="s">
        <v>265</v>
      </c>
      <c r="F671" s="31" t="s">
        <v>471</v>
      </c>
      <c r="G671" s="571"/>
      <c r="H671" s="484" t="s">
        <v>488</v>
      </c>
      <c r="I671" s="484" t="s">
        <v>488</v>
      </c>
      <c r="J671" s="484" t="s">
        <v>488</v>
      </c>
      <c r="K671" s="484" t="s">
        <v>488</v>
      </c>
      <c r="L671" s="484"/>
      <c r="M671" s="484"/>
      <c r="N671" s="484"/>
      <c r="O671" s="484"/>
      <c r="P671" s="484"/>
      <c r="Q671" s="484"/>
      <c r="R671" s="484"/>
      <c r="S671" s="484"/>
      <c r="T671" s="484"/>
      <c r="U671" s="484"/>
      <c r="V671" s="484"/>
      <c r="W671" s="484"/>
      <c r="X671" s="571"/>
      <c r="Y671" s="366" t="s">
        <v>991</v>
      </c>
      <c r="Z671" s="366"/>
      <c r="AA671" s="505"/>
      <c r="AB671" s="505"/>
      <c r="AC671" s="505"/>
      <c r="AD671" s="570"/>
    </row>
    <row r="672" customFormat="false" ht="16.2" hidden="true" customHeight="true" outlineLevel="0" collapsed="false">
      <c r="A672" s="569"/>
      <c r="B672" s="31"/>
      <c r="C672" s="31"/>
      <c r="D672" s="31" t="s">
        <v>438</v>
      </c>
      <c r="E672" s="31" t="s">
        <v>264</v>
      </c>
      <c r="F672" s="31" t="s">
        <v>471</v>
      </c>
      <c r="G672" s="571"/>
      <c r="H672" s="484" t="s">
        <v>488</v>
      </c>
      <c r="I672" s="484" t="s">
        <v>488</v>
      </c>
      <c r="J672" s="484" t="s">
        <v>488</v>
      </c>
      <c r="K672" s="484" t="s">
        <v>488</v>
      </c>
      <c r="L672" s="484"/>
      <c r="M672" s="484"/>
      <c r="N672" s="484"/>
      <c r="O672" s="484"/>
      <c r="P672" s="484"/>
      <c r="Q672" s="484"/>
      <c r="R672" s="484"/>
      <c r="S672" s="484"/>
      <c r="T672" s="484"/>
      <c r="U672" s="484"/>
      <c r="V672" s="484"/>
      <c r="W672" s="484"/>
      <c r="X672" s="571"/>
      <c r="Y672" s="366" t="s">
        <v>990</v>
      </c>
      <c r="Z672" s="366"/>
      <c r="AA672" s="505"/>
      <c r="AB672" s="505"/>
      <c r="AC672" s="505"/>
      <c r="AD672" s="570"/>
    </row>
    <row r="673" customFormat="false" ht="16.2" hidden="true" customHeight="true" outlineLevel="0" collapsed="false">
      <c r="A673" s="569"/>
      <c r="B673" s="31"/>
      <c r="C673" s="31"/>
      <c r="D673" s="31"/>
      <c r="E673" s="31" t="s">
        <v>265</v>
      </c>
      <c r="F673" s="31" t="s">
        <v>471</v>
      </c>
      <c r="G673" s="571"/>
      <c r="H673" s="484" t="s">
        <v>488</v>
      </c>
      <c r="I673" s="484" t="s">
        <v>488</v>
      </c>
      <c r="J673" s="484" t="s">
        <v>488</v>
      </c>
      <c r="K673" s="484" t="s">
        <v>488</v>
      </c>
      <c r="L673" s="484"/>
      <c r="M673" s="484"/>
      <c r="N673" s="484"/>
      <c r="O673" s="484"/>
      <c r="P673" s="484"/>
      <c r="Q673" s="484"/>
      <c r="R673" s="484"/>
      <c r="S673" s="484"/>
      <c r="T673" s="484"/>
      <c r="U673" s="484"/>
      <c r="V673" s="484"/>
      <c r="W673" s="484"/>
      <c r="X673" s="571"/>
      <c r="Y673" s="366" t="s">
        <v>991</v>
      </c>
      <c r="Z673" s="366"/>
      <c r="AA673" s="505"/>
      <c r="AB673" s="505"/>
      <c r="AC673" s="505"/>
      <c r="AD673" s="570"/>
    </row>
    <row r="674" customFormat="false" ht="16.2" hidden="true" customHeight="true" outlineLevel="0" collapsed="false">
      <c r="A674" s="569"/>
      <c r="B674" s="31"/>
      <c r="C674" s="31"/>
      <c r="D674" s="31" t="s">
        <v>439</v>
      </c>
      <c r="E674" s="31" t="s">
        <v>264</v>
      </c>
      <c r="F674" s="31" t="s">
        <v>471</v>
      </c>
      <c r="G674" s="571"/>
      <c r="H674" s="484" t="s">
        <v>488</v>
      </c>
      <c r="I674" s="484" t="s">
        <v>488</v>
      </c>
      <c r="J674" s="484" t="s">
        <v>488</v>
      </c>
      <c r="K674" s="484" t="s">
        <v>488</v>
      </c>
      <c r="L674" s="484"/>
      <c r="M674" s="484"/>
      <c r="N674" s="484"/>
      <c r="O674" s="484"/>
      <c r="P674" s="484"/>
      <c r="Q674" s="484"/>
      <c r="R674" s="484"/>
      <c r="S674" s="484"/>
      <c r="T674" s="484"/>
      <c r="U674" s="484"/>
      <c r="V674" s="484"/>
      <c r="W674" s="484"/>
      <c r="X674" s="571"/>
      <c r="Y674" s="366" t="s">
        <v>990</v>
      </c>
      <c r="Z674" s="366"/>
      <c r="AA674" s="505"/>
      <c r="AB674" s="505"/>
      <c r="AC674" s="505"/>
      <c r="AD674" s="570"/>
    </row>
    <row r="675" customFormat="false" ht="16.2" hidden="true" customHeight="true" outlineLevel="0" collapsed="false">
      <c r="A675" s="569"/>
      <c r="B675" s="31"/>
      <c r="C675" s="31"/>
      <c r="D675" s="31"/>
      <c r="E675" s="31" t="s">
        <v>265</v>
      </c>
      <c r="F675" s="31" t="s">
        <v>471</v>
      </c>
      <c r="G675" s="571"/>
      <c r="H675" s="484" t="s">
        <v>488</v>
      </c>
      <c r="I675" s="484" t="s">
        <v>488</v>
      </c>
      <c r="J675" s="484" t="s">
        <v>488</v>
      </c>
      <c r="K675" s="484" t="s">
        <v>488</v>
      </c>
      <c r="L675" s="484"/>
      <c r="M675" s="484"/>
      <c r="N675" s="484"/>
      <c r="O675" s="484"/>
      <c r="P675" s="484"/>
      <c r="Q675" s="484"/>
      <c r="R675" s="484"/>
      <c r="S675" s="484"/>
      <c r="T675" s="484"/>
      <c r="U675" s="484"/>
      <c r="V675" s="484"/>
      <c r="W675" s="484"/>
      <c r="X675" s="571"/>
      <c r="Y675" s="366" t="s">
        <v>991</v>
      </c>
      <c r="Z675" s="366"/>
      <c r="AA675" s="505"/>
      <c r="AB675" s="505"/>
      <c r="AC675" s="505"/>
      <c r="AD675" s="570"/>
    </row>
    <row r="676" customFormat="false" ht="16.2" hidden="true" customHeight="true" outlineLevel="0" collapsed="false">
      <c r="A676" s="569"/>
      <c r="B676" s="31"/>
      <c r="C676" s="31"/>
      <c r="D676" s="31" t="s">
        <v>440</v>
      </c>
      <c r="E676" s="31" t="s">
        <v>264</v>
      </c>
      <c r="F676" s="31" t="s">
        <v>471</v>
      </c>
      <c r="G676" s="571"/>
      <c r="H676" s="484" t="s">
        <v>488</v>
      </c>
      <c r="I676" s="484" t="s">
        <v>488</v>
      </c>
      <c r="J676" s="484" t="s">
        <v>488</v>
      </c>
      <c r="K676" s="484" t="s">
        <v>488</v>
      </c>
      <c r="L676" s="484"/>
      <c r="M676" s="484"/>
      <c r="N676" s="484"/>
      <c r="O676" s="484"/>
      <c r="P676" s="484"/>
      <c r="Q676" s="484"/>
      <c r="R676" s="484"/>
      <c r="S676" s="484"/>
      <c r="T676" s="484"/>
      <c r="U676" s="484"/>
      <c r="V676" s="484"/>
      <c r="W676" s="484"/>
      <c r="X676" s="571"/>
      <c r="Y676" s="366" t="s">
        <v>990</v>
      </c>
      <c r="Z676" s="366"/>
      <c r="AA676" s="505"/>
      <c r="AB676" s="505"/>
      <c r="AC676" s="505"/>
      <c r="AD676" s="570"/>
    </row>
    <row r="677" customFormat="false" ht="16.2" hidden="true" customHeight="true" outlineLevel="0" collapsed="false">
      <c r="A677" s="569"/>
      <c r="B677" s="31"/>
      <c r="C677" s="31"/>
      <c r="D677" s="31"/>
      <c r="E677" s="31" t="s">
        <v>265</v>
      </c>
      <c r="F677" s="31" t="s">
        <v>471</v>
      </c>
      <c r="G677" s="571"/>
      <c r="H677" s="484" t="s">
        <v>488</v>
      </c>
      <c r="I677" s="484" t="s">
        <v>488</v>
      </c>
      <c r="J677" s="484" t="s">
        <v>488</v>
      </c>
      <c r="K677" s="484" t="s">
        <v>488</v>
      </c>
      <c r="L677" s="484"/>
      <c r="M677" s="484"/>
      <c r="N677" s="484"/>
      <c r="O677" s="484"/>
      <c r="P677" s="484"/>
      <c r="Q677" s="484"/>
      <c r="R677" s="484"/>
      <c r="S677" s="484"/>
      <c r="T677" s="484"/>
      <c r="U677" s="484"/>
      <c r="V677" s="484"/>
      <c r="W677" s="484"/>
      <c r="X677" s="571"/>
      <c r="Y677" s="366" t="s">
        <v>991</v>
      </c>
      <c r="Z677" s="366"/>
      <c r="AA677" s="505"/>
      <c r="AB677" s="505"/>
      <c r="AC677" s="505"/>
      <c r="AD677" s="570"/>
    </row>
    <row r="678" customFormat="false" ht="16.2" hidden="true" customHeight="true" outlineLevel="0" collapsed="false">
      <c r="A678" s="569"/>
      <c r="B678" s="31"/>
      <c r="C678" s="31"/>
      <c r="D678" s="31" t="s">
        <v>441</v>
      </c>
      <c r="E678" s="31" t="s">
        <v>264</v>
      </c>
      <c r="F678" s="31" t="s">
        <v>471</v>
      </c>
      <c r="G678" s="571"/>
      <c r="H678" s="484" t="s">
        <v>488</v>
      </c>
      <c r="I678" s="484" t="s">
        <v>488</v>
      </c>
      <c r="J678" s="484" t="s">
        <v>488</v>
      </c>
      <c r="K678" s="484" t="s">
        <v>488</v>
      </c>
      <c r="L678" s="484"/>
      <c r="M678" s="484"/>
      <c r="N678" s="484"/>
      <c r="O678" s="484"/>
      <c r="P678" s="484"/>
      <c r="Q678" s="484"/>
      <c r="R678" s="484"/>
      <c r="S678" s="484"/>
      <c r="T678" s="484"/>
      <c r="U678" s="484"/>
      <c r="V678" s="484"/>
      <c r="W678" s="484"/>
      <c r="X678" s="571"/>
      <c r="Y678" s="366" t="s">
        <v>990</v>
      </c>
      <c r="Z678" s="366"/>
      <c r="AA678" s="505"/>
      <c r="AB678" s="505"/>
      <c r="AC678" s="505"/>
      <c r="AD678" s="570"/>
    </row>
    <row r="679" customFormat="false" ht="16.2" hidden="true" customHeight="true" outlineLevel="0" collapsed="false">
      <c r="A679" s="569"/>
      <c r="B679" s="31"/>
      <c r="C679" s="31"/>
      <c r="D679" s="31"/>
      <c r="E679" s="31" t="s">
        <v>265</v>
      </c>
      <c r="F679" s="31" t="s">
        <v>471</v>
      </c>
      <c r="G679" s="571"/>
      <c r="H679" s="484" t="s">
        <v>488</v>
      </c>
      <c r="I679" s="484" t="s">
        <v>488</v>
      </c>
      <c r="J679" s="484" t="s">
        <v>488</v>
      </c>
      <c r="K679" s="484" t="s">
        <v>488</v>
      </c>
      <c r="L679" s="484"/>
      <c r="M679" s="484"/>
      <c r="N679" s="484"/>
      <c r="O679" s="484"/>
      <c r="P679" s="484"/>
      <c r="Q679" s="484"/>
      <c r="R679" s="484"/>
      <c r="S679" s="484"/>
      <c r="T679" s="484"/>
      <c r="U679" s="484"/>
      <c r="V679" s="484"/>
      <c r="W679" s="484"/>
      <c r="X679" s="571"/>
      <c r="Y679" s="366" t="s">
        <v>991</v>
      </c>
      <c r="Z679" s="366"/>
      <c r="AA679" s="505"/>
      <c r="AB679" s="505"/>
      <c r="AC679" s="505"/>
      <c r="AD679" s="570"/>
    </row>
    <row r="680" customFormat="false" ht="16.2" hidden="true" customHeight="true" outlineLevel="0" collapsed="false">
      <c r="A680" s="569"/>
      <c r="B680" s="31"/>
      <c r="C680" s="31"/>
      <c r="D680" s="31" t="s">
        <v>442</v>
      </c>
      <c r="E680" s="31" t="s">
        <v>264</v>
      </c>
      <c r="F680" s="31" t="s">
        <v>471</v>
      </c>
      <c r="G680" s="571"/>
      <c r="H680" s="484" t="s">
        <v>488</v>
      </c>
      <c r="I680" s="484" t="s">
        <v>488</v>
      </c>
      <c r="J680" s="484" t="s">
        <v>488</v>
      </c>
      <c r="K680" s="484" t="s">
        <v>488</v>
      </c>
      <c r="L680" s="484"/>
      <c r="M680" s="484"/>
      <c r="N680" s="484"/>
      <c r="O680" s="484"/>
      <c r="P680" s="484"/>
      <c r="Q680" s="484"/>
      <c r="R680" s="484"/>
      <c r="S680" s="484"/>
      <c r="T680" s="484"/>
      <c r="U680" s="484"/>
      <c r="V680" s="484"/>
      <c r="W680" s="484"/>
      <c r="X680" s="571"/>
      <c r="Y680" s="366" t="s">
        <v>990</v>
      </c>
      <c r="Z680" s="366"/>
      <c r="AA680" s="505"/>
      <c r="AB680" s="505"/>
      <c r="AC680" s="505"/>
      <c r="AD680" s="570"/>
    </row>
    <row r="681" customFormat="false" ht="16.2" hidden="true" customHeight="true" outlineLevel="0" collapsed="false">
      <c r="A681" s="569"/>
      <c r="B681" s="31"/>
      <c r="C681" s="31"/>
      <c r="D681" s="31"/>
      <c r="E681" s="31" t="s">
        <v>265</v>
      </c>
      <c r="F681" s="31" t="s">
        <v>471</v>
      </c>
      <c r="G681" s="571"/>
      <c r="H681" s="484" t="s">
        <v>488</v>
      </c>
      <c r="I681" s="484" t="s">
        <v>488</v>
      </c>
      <c r="J681" s="484" t="s">
        <v>488</v>
      </c>
      <c r="K681" s="484" t="s">
        <v>488</v>
      </c>
      <c r="L681" s="484"/>
      <c r="M681" s="484"/>
      <c r="N681" s="484"/>
      <c r="O681" s="484"/>
      <c r="P681" s="484"/>
      <c r="Q681" s="484"/>
      <c r="R681" s="484"/>
      <c r="S681" s="484"/>
      <c r="T681" s="484"/>
      <c r="U681" s="484"/>
      <c r="V681" s="484"/>
      <c r="W681" s="484"/>
      <c r="X681" s="571"/>
      <c r="Y681" s="366" t="s">
        <v>991</v>
      </c>
      <c r="Z681" s="366"/>
      <c r="AA681" s="505"/>
      <c r="AB681" s="505"/>
      <c r="AC681" s="505"/>
      <c r="AD681" s="570"/>
    </row>
    <row r="682" customFormat="false" ht="16.2" hidden="true" customHeight="true" outlineLevel="0" collapsed="false">
      <c r="A682" s="569"/>
      <c r="B682" s="31"/>
      <c r="C682" s="31"/>
      <c r="D682" s="31" t="s">
        <v>443</v>
      </c>
      <c r="E682" s="31" t="s">
        <v>264</v>
      </c>
      <c r="F682" s="31" t="s">
        <v>471</v>
      </c>
      <c r="G682" s="571"/>
      <c r="H682" s="484" t="s">
        <v>488</v>
      </c>
      <c r="I682" s="484" t="s">
        <v>488</v>
      </c>
      <c r="J682" s="484" t="s">
        <v>488</v>
      </c>
      <c r="K682" s="484" t="s">
        <v>488</v>
      </c>
      <c r="L682" s="484"/>
      <c r="M682" s="484"/>
      <c r="N682" s="484"/>
      <c r="O682" s="484"/>
      <c r="P682" s="484"/>
      <c r="Q682" s="484"/>
      <c r="R682" s="484"/>
      <c r="S682" s="484"/>
      <c r="T682" s="484"/>
      <c r="U682" s="484"/>
      <c r="V682" s="484"/>
      <c r="W682" s="484"/>
      <c r="X682" s="571"/>
      <c r="Y682" s="366" t="s">
        <v>990</v>
      </c>
      <c r="Z682" s="366"/>
      <c r="AA682" s="505"/>
      <c r="AB682" s="505"/>
      <c r="AC682" s="505"/>
      <c r="AD682" s="570"/>
    </row>
    <row r="683" customFormat="false" ht="16.2" hidden="true" customHeight="true" outlineLevel="0" collapsed="false">
      <c r="A683" s="569"/>
      <c r="B683" s="31"/>
      <c r="C683" s="31"/>
      <c r="D683" s="31"/>
      <c r="E683" s="31" t="s">
        <v>265</v>
      </c>
      <c r="F683" s="31" t="s">
        <v>471</v>
      </c>
      <c r="G683" s="571"/>
      <c r="H683" s="484" t="s">
        <v>488</v>
      </c>
      <c r="I683" s="484" t="s">
        <v>488</v>
      </c>
      <c r="J683" s="484" t="s">
        <v>488</v>
      </c>
      <c r="K683" s="484" t="s">
        <v>488</v>
      </c>
      <c r="L683" s="484"/>
      <c r="M683" s="484"/>
      <c r="N683" s="484"/>
      <c r="O683" s="484"/>
      <c r="P683" s="484"/>
      <c r="Q683" s="484"/>
      <c r="R683" s="484"/>
      <c r="S683" s="484"/>
      <c r="T683" s="484"/>
      <c r="U683" s="484"/>
      <c r="V683" s="484"/>
      <c r="W683" s="484"/>
      <c r="X683" s="571"/>
      <c r="Y683" s="366" t="s">
        <v>991</v>
      </c>
      <c r="Z683" s="366"/>
      <c r="AA683" s="505"/>
      <c r="AB683" s="505"/>
      <c r="AC683" s="505"/>
      <c r="AD683" s="570"/>
    </row>
    <row r="684" customFormat="false" ht="16.2" hidden="true" customHeight="true" outlineLevel="0" collapsed="false">
      <c r="A684" s="569"/>
      <c r="B684" s="31"/>
      <c r="C684" s="31" t="s">
        <v>332</v>
      </c>
      <c r="D684" s="31" t="s">
        <v>436</v>
      </c>
      <c r="E684" s="31" t="s">
        <v>463</v>
      </c>
      <c r="F684" s="31" t="s">
        <v>471</v>
      </c>
      <c r="G684" s="571"/>
      <c r="H684" s="484" t="s">
        <v>488</v>
      </c>
      <c r="I684" s="484" t="s">
        <v>488</v>
      </c>
      <c r="J684" s="484" t="s">
        <v>488</v>
      </c>
      <c r="K684" s="484" t="s">
        <v>488</v>
      </c>
      <c r="L684" s="484"/>
      <c r="M684" s="484"/>
      <c r="N684" s="484"/>
      <c r="O684" s="484"/>
      <c r="P684" s="484"/>
      <c r="Q684" s="484"/>
      <c r="R684" s="484"/>
      <c r="S684" s="484"/>
      <c r="T684" s="484"/>
      <c r="U684" s="484"/>
      <c r="V684" s="484"/>
      <c r="W684" s="484"/>
      <c r="X684" s="571"/>
      <c r="Y684" s="366" t="s">
        <v>994</v>
      </c>
      <c r="Z684" s="366"/>
      <c r="AA684" s="505"/>
      <c r="AB684" s="505"/>
      <c r="AC684" s="505"/>
      <c r="AD684" s="570"/>
    </row>
    <row r="685" customFormat="false" ht="16.2" hidden="true" customHeight="true" outlineLevel="0" collapsed="false">
      <c r="A685" s="569"/>
      <c r="B685" s="31"/>
      <c r="C685" s="31"/>
      <c r="D685" s="31" t="s">
        <v>437</v>
      </c>
      <c r="E685" s="31" t="s">
        <v>463</v>
      </c>
      <c r="F685" s="31" t="s">
        <v>471</v>
      </c>
      <c r="G685" s="571"/>
      <c r="H685" s="484" t="s">
        <v>488</v>
      </c>
      <c r="I685" s="484" t="s">
        <v>488</v>
      </c>
      <c r="J685" s="484" t="s">
        <v>488</v>
      </c>
      <c r="K685" s="484" t="s">
        <v>488</v>
      </c>
      <c r="L685" s="484"/>
      <c r="M685" s="484"/>
      <c r="N685" s="484"/>
      <c r="O685" s="484"/>
      <c r="P685" s="484"/>
      <c r="Q685" s="484"/>
      <c r="R685" s="484"/>
      <c r="S685" s="484"/>
      <c r="T685" s="484"/>
      <c r="U685" s="484"/>
      <c r="V685" s="484"/>
      <c r="W685" s="484"/>
      <c r="X685" s="571"/>
      <c r="Y685" s="366" t="s">
        <v>994</v>
      </c>
      <c r="Z685" s="366"/>
      <c r="AA685" s="505"/>
      <c r="AB685" s="505"/>
      <c r="AC685" s="505"/>
      <c r="AD685" s="570"/>
    </row>
    <row r="686" customFormat="false" ht="16.2" hidden="true" customHeight="true" outlineLevel="0" collapsed="false">
      <c r="A686" s="569"/>
      <c r="B686" s="31"/>
      <c r="C686" s="31"/>
      <c r="D686" s="31" t="s">
        <v>153</v>
      </c>
      <c r="E686" s="31" t="s">
        <v>463</v>
      </c>
      <c r="F686" s="31" t="s">
        <v>471</v>
      </c>
      <c r="G686" s="571"/>
      <c r="H686" s="484" t="s">
        <v>488</v>
      </c>
      <c r="I686" s="484" t="s">
        <v>488</v>
      </c>
      <c r="J686" s="484" t="s">
        <v>488</v>
      </c>
      <c r="K686" s="484" t="s">
        <v>488</v>
      </c>
      <c r="L686" s="484"/>
      <c r="M686" s="484"/>
      <c r="N686" s="484"/>
      <c r="O686" s="484"/>
      <c r="P686" s="484"/>
      <c r="Q686" s="484"/>
      <c r="R686" s="484"/>
      <c r="S686" s="484"/>
      <c r="T686" s="484"/>
      <c r="U686" s="484"/>
      <c r="V686" s="484"/>
      <c r="W686" s="484"/>
      <c r="X686" s="571"/>
      <c r="Y686" s="366" t="s">
        <v>994</v>
      </c>
      <c r="Z686" s="366"/>
      <c r="AA686" s="505"/>
      <c r="AB686" s="505"/>
      <c r="AC686" s="505"/>
      <c r="AD686" s="570"/>
    </row>
    <row r="687" customFormat="false" ht="16.2" hidden="true" customHeight="true" outlineLevel="0" collapsed="false">
      <c r="A687" s="569"/>
      <c r="B687" s="31"/>
      <c r="C687" s="31"/>
      <c r="D687" s="31" t="s">
        <v>154</v>
      </c>
      <c r="E687" s="31" t="s">
        <v>463</v>
      </c>
      <c r="F687" s="31" t="s">
        <v>471</v>
      </c>
      <c r="G687" s="571"/>
      <c r="H687" s="484" t="s">
        <v>488</v>
      </c>
      <c r="I687" s="484" t="s">
        <v>488</v>
      </c>
      <c r="J687" s="484" t="s">
        <v>488</v>
      </c>
      <c r="K687" s="484" t="s">
        <v>488</v>
      </c>
      <c r="L687" s="484"/>
      <c r="M687" s="484"/>
      <c r="N687" s="484"/>
      <c r="O687" s="484"/>
      <c r="P687" s="484"/>
      <c r="Q687" s="484"/>
      <c r="R687" s="484"/>
      <c r="S687" s="484"/>
      <c r="T687" s="484"/>
      <c r="U687" s="484"/>
      <c r="V687" s="484"/>
      <c r="W687" s="484"/>
      <c r="X687" s="571"/>
      <c r="Y687" s="366" t="s">
        <v>994</v>
      </c>
      <c r="Z687" s="366"/>
      <c r="AA687" s="505"/>
      <c r="AB687" s="505"/>
      <c r="AC687" s="505"/>
      <c r="AD687" s="570"/>
    </row>
    <row r="688" customFormat="false" ht="16.2" hidden="true" customHeight="true" outlineLevel="0" collapsed="false">
      <c r="A688" s="569"/>
      <c r="B688" s="31"/>
      <c r="C688" s="31"/>
      <c r="D688" s="31" t="s">
        <v>438</v>
      </c>
      <c r="E688" s="31" t="s">
        <v>463</v>
      </c>
      <c r="F688" s="31" t="s">
        <v>471</v>
      </c>
      <c r="G688" s="571"/>
      <c r="H688" s="484" t="s">
        <v>488</v>
      </c>
      <c r="I688" s="484" t="s">
        <v>488</v>
      </c>
      <c r="J688" s="484" t="s">
        <v>488</v>
      </c>
      <c r="K688" s="484" t="s">
        <v>488</v>
      </c>
      <c r="L688" s="484"/>
      <c r="M688" s="484"/>
      <c r="N688" s="484"/>
      <c r="O688" s="484"/>
      <c r="P688" s="484"/>
      <c r="Q688" s="484"/>
      <c r="R688" s="484"/>
      <c r="S688" s="484"/>
      <c r="T688" s="484"/>
      <c r="U688" s="484"/>
      <c r="V688" s="484"/>
      <c r="W688" s="484"/>
      <c r="X688" s="571"/>
      <c r="Y688" s="366" t="s">
        <v>994</v>
      </c>
      <c r="Z688" s="366"/>
      <c r="AA688" s="505"/>
      <c r="AB688" s="505"/>
      <c r="AC688" s="505"/>
      <c r="AD688" s="570"/>
    </row>
    <row r="689" customFormat="false" ht="16.2" hidden="true" customHeight="true" outlineLevel="0" collapsed="false">
      <c r="A689" s="569"/>
      <c r="B689" s="31"/>
      <c r="C689" s="31"/>
      <c r="D689" s="31" t="s">
        <v>439</v>
      </c>
      <c r="E689" s="31" t="s">
        <v>463</v>
      </c>
      <c r="F689" s="31" t="s">
        <v>471</v>
      </c>
      <c r="G689" s="571"/>
      <c r="H689" s="484" t="s">
        <v>488</v>
      </c>
      <c r="I689" s="484" t="s">
        <v>488</v>
      </c>
      <c r="J689" s="484" t="s">
        <v>488</v>
      </c>
      <c r="K689" s="484" t="s">
        <v>488</v>
      </c>
      <c r="L689" s="484"/>
      <c r="M689" s="484"/>
      <c r="N689" s="484"/>
      <c r="O689" s="484"/>
      <c r="P689" s="484"/>
      <c r="Q689" s="484"/>
      <c r="R689" s="484"/>
      <c r="S689" s="484"/>
      <c r="T689" s="484"/>
      <c r="U689" s="484"/>
      <c r="V689" s="484"/>
      <c r="W689" s="484"/>
      <c r="X689" s="571"/>
      <c r="Y689" s="366" t="s">
        <v>994</v>
      </c>
      <c r="Z689" s="366"/>
      <c r="AA689" s="505"/>
      <c r="AB689" s="505"/>
      <c r="AC689" s="505"/>
      <c r="AD689" s="570"/>
    </row>
    <row r="690" customFormat="false" ht="16.2" hidden="true" customHeight="true" outlineLevel="0" collapsed="false">
      <c r="A690" s="569"/>
      <c r="B690" s="31"/>
      <c r="C690" s="31"/>
      <c r="D690" s="31" t="s">
        <v>440</v>
      </c>
      <c r="E690" s="31" t="s">
        <v>463</v>
      </c>
      <c r="F690" s="31" t="s">
        <v>471</v>
      </c>
      <c r="G690" s="571"/>
      <c r="H690" s="484" t="s">
        <v>488</v>
      </c>
      <c r="I690" s="484" t="s">
        <v>488</v>
      </c>
      <c r="J690" s="484" t="s">
        <v>488</v>
      </c>
      <c r="K690" s="484" t="s">
        <v>488</v>
      </c>
      <c r="L690" s="484"/>
      <c r="M690" s="484"/>
      <c r="N690" s="484"/>
      <c r="O690" s="484"/>
      <c r="P690" s="484"/>
      <c r="Q690" s="484"/>
      <c r="R690" s="484"/>
      <c r="S690" s="484"/>
      <c r="T690" s="484"/>
      <c r="U690" s="484"/>
      <c r="V690" s="484"/>
      <c r="W690" s="484"/>
      <c r="X690" s="571"/>
      <c r="Y690" s="366" t="s">
        <v>994</v>
      </c>
      <c r="Z690" s="366"/>
      <c r="AA690" s="505"/>
      <c r="AB690" s="505"/>
      <c r="AC690" s="505"/>
      <c r="AD690" s="570"/>
    </row>
    <row r="691" customFormat="false" ht="16.2" hidden="true" customHeight="true" outlineLevel="0" collapsed="false">
      <c r="A691" s="569"/>
      <c r="B691" s="31"/>
      <c r="C691" s="31"/>
      <c r="D691" s="31" t="s">
        <v>441</v>
      </c>
      <c r="E691" s="31" t="s">
        <v>463</v>
      </c>
      <c r="F691" s="31" t="s">
        <v>471</v>
      </c>
      <c r="G691" s="571"/>
      <c r="H691" s="484" t="s">
        <v>488</v>
      </c>
      <c r="I691" s="484" t="s">
        <v>488</v>
      </c>
      <c r="J691" s="484" t="s">
        <v>488</v>
      </c>
      <c r="K691" s="484" t="s">
        <v>488</v>
      </c>
      <c r="L691" s="484"/>
      <c r="M691" s="484"/>
      <c r="N691" s="484"/>
      <c r="O691" s="484"/>
      <c r="P691" s="484"/>
      <c r="Q691" s="484"/>
      <c r="R691" s="484"/>
      <c r="S691" s="484"/>
      <c r="T691" s="484"/>
      <c r="U691" s="484"/>
      <c r="V691" s="484"/>
      <c r="W691" s="484"/>
      <c r="X691" s="571"/>
      <c r="Y691" s="366" t="s">
        <v>994</v>
      </c>
      <c r="Z691" s="366"/>
      <c r="AA691" s="505"/>
      <c r="AB691" s="505"/>
      <c r="AC691" s="505"/>
      <c r="AD691" s="570"/>
    </row>
    <row r="692" customFormat="false" ht="16.2" hidden="true" customHeight="true" outlineLevel="0" collapsed="false">
      <c r="A692" s="569"/>
      <c r="B692" s="31"/>
      <c r="C692" s="31"/>
      <c r="D692" s="31" t="s">
        <v>442</v>
      </c>
      <c r="E692" s="31" t="s">
        <v>463</v>
      </c>
      <c r="F692" s="31" t="s">
        <v>471</v>
      </c>
      <c r="G692" s="571"/>
      <c r="H692" s="484" t="s">
        <v>488</v>
      </c>
      <c r="I692" s="484" t="s">
        <v>488</v>
      </c>
      <c r="J692" s="484" t="s">
        <v>488</v>
      </c>
      <c r="K692" s="484" t="s">
        <v>488</v>
      </c>
      <c r="L692" s="484"/>
      <c r="M692" s="484"/>
      <c r="N692" s="484"/>
      <c r="O692" s="484"/>
      <c r="P692" s="484"/>
      <c r="Q692" s="484"/>
      <c r="R692" s="484"/>
      <c r="S692" s="484"/>
      <c r="T692" s="484"/>
      <c r="U692" s="484"/>
      <c r="V692" s="484"/>
      <c r="W692" s="484"/>
      <c r="X692" s="571"/>
      <c r="Y692" s="366" t="s">
        <v>994</v>
      </c>
      <c r="Z692" s="366"/>
      <c r="AA692" s="505"/>
      <c r="AB692" s="505"/>
      <c r="AC692" s="505"/>
      <c r="AD692" s="570"/>
    </row>
    <row r="693" customFormat="false" ht="16.2" hidden="true" customHeight="true" outlineLevel="0" collapsed="false">
      <c r="A693" s="569"/>
      <c r="B693" s="31"/>
      <c r="C693" s="31"/>
      <c r="D693" s="31" t="s">
        <v>443</v>
      </c>
      <c r="E693" s="31" t="s">
        <v>463</v>
      </c>
      <c r="F693" s="31" t="s">
        <v>471</v>
      </c>
      <c r="G693" s="571"/>
      <c r="H693" s="484" t="s">
        <v>488</v>
      </c>
      <c r="I693" s="484" t="s">
        <v>488</v>
      </c>
      <c r="J693" s="484" t="s">
        <v>488</v>
      </c>
      <c r="K693" s="484" t="s">
        <v>488</v>
      </c>
      <c r="L693" s="484"/>
      <c r="M693" s="484"/>
      <c r="N693" s="484"/>
      <c r="O693" s="484"/>
      <c r="P693" s="484"/>
      <c r="Q693" s="484"/>
      <c r="R693" s="484"/>
      <c r="S693" s="484"/>
      <c r="T693" s="484"/>
      <c r="U693" s="484"/>
      <c r="V693" s="484"/>
      <c r="W693" s="484"/>
      <c r="X693" s="571"/>
      <c r="Y693" s="366" t="s">
        <v>994</v>
      </c>
      <c r="Z693" s="366"/>
      <c r="AA693" s="505"/>
      <c r="AB693" s="505"/>
      <c r="AC693" s="505"/>
      <c r="AD693" s="570"/>
    </row>
    <row r="694" customFormat="false" ht="16.2" hidden="true" customHeight="true" outlineLevel="0" collapsed="false">
      <c r="A694" s="483" t="s">
        <v>33</v>
      </c>
      <c r="B694" s="31" t="s">
        <v>181</v>
      </c>
      <c r="C694" s="31"/>
      <c r="D694" s="31"/>
      <c r="E694" s="31" t="s">
        <v>264</v>
      </c>
      <c r="F694" s="31" t="s">
        <v>471</v>
      </c>
      <c r="G694" s="478"/>
      <c r="H694" s="516" t="n">
        <v>1176</v>
      </c>
      <c r="I694" s="516" t="n">
        <v>1185</v>
      </c>
      <c r="J694" s="516" t="n">
        <v>1270</v>
      </c>
      <c r="K694" s="516" t="n">
        <v>1793</v>
      </c>
      <c r="L694" s="516"/>
      <c r="M694" s="516"/>
      <c r="N694" s="516"/>
      <c r="O694" s="516"/>
      <c r="P694" s="516"/>
      <c r="Q694" s="516"/>
      <c r="R694" s="516"/>
      <c r="S694" s="516"/>
      <c r="T694" s="516"/>
      <c r="U694" s="516"/>
      <c r="V694" s="516"/>
      <c r="W694" s="516"/>
      <c r="X694" s="484"/>
      <c r="Y694" s="366" t="s">
        <v>999</v>
      </c>
      <c r="Z694" s="366"/>
      <c r="AA694" s="426" t="s">
        <v>1412</v>
      </c>
      <c r="AB694" s="426" t="s">
        <v>1411</v>
      </c>
      <c r="AC694" s="426"/>
      <c r="AD694" s="572"/>
    </row>
    <row r="695" customFormat="false" ht="16.2" hidden="true" customHeight="true" outlineLevel="0" collapsed="false">
      <c r="A695" s="483"/>
      <c r="B695" s="31"/>
      <c r="C695" s="31"/>
      <c r="D695" s="31"/>
      <c r="E695" s="31" t="s">
        <v>265</v>
      </c>
      <c r="F695" s="31" t="s">
        <v>471</v>
      </c>
      <c r="G695" s="478"/>
      <c r="H695" s="516" t="n">
        <v>1012</v>
      </c>
      <c r="I695" s="516" t="n">
        <v>1008</v>
      </c>
      <c r="J695" s="516" t="n">
        <v>1119</v>
      </c>
      <c r="K695" s="516" t="n">
        <v>1546</v>
      </c>
      <c r="L695" s="516"/>
      <c r="M695" s="516"/>
      <c r="N695" s="516"/>
      <c r="O695" s="516"/>
      <c r="P695" s="516"/>
      <c r="Q695" s="516"/>
      <c r="R695" s="516"/>
      <c r="S695" s="516"/>
      <c r="T695" s="516"/>
      <c r="U695" s="516"/>
      <c r="V695" s="516"/>
      <c r="W695" s="516"/>
      <c r="X695" s="484"/>
      <c r="Y695" s="366" t="s">
        <v>1000</v>
      </c>
      <c r="Z695" s="366"/>
      <c r="AA695" s="426"/>
      <c r="AB695" s="426"/>
      <c r="AC695" s="426"/>
      <c r="AD695" s="572"/>
    </row>
    <row r="696" customFormat="false" ht="16.2" hidden="true" customHeight="true" outlineLevel="0" collapsed="false">
      <c r="A696" s="483"/>
      <c r="B696" s="31" t="s">
        <v>182</v>
      </c>
      <c r="C696" s="31"/>
      <c r="D696" s="31"/>
      <c r="E696" s="31" t="s">
        <v>264</v>
      </c>
      <c r="F696" s="31" t="s">
        <v>471</v>
      </c>
      <c r="G696" s="478"/>
      <c r="H696" s="478" t="s">
        <v>488</v>
      </c>
      <c r="I696" s="478" t="s">
        <v>488</v>
      </c>
      <c r="J696" s="478" t="s">
        <v>488</v>
      </c>
      <c r="K696" s="478" t="s">
        <v>488</v>
      </c>
      <c r="L696" s="478"/>
      <c r="M696" s="478"/>
      <c r="N696" s="478"/>
      <c r="O696" s="478"/>
      <c r="P696" s="478"/>
      <c r="Q696" s="516"/>
      <c r="R696" s="478"/>
      <c r="S696" s="478"/>
      <c r="T696" s="478"/>
      <c r="U696" s="478"/>
      <c r="V696" s="478"/>
      <c r="W696" s="478"/>
      <c r="X696" s="573"/>
      <c r="Y696" s="366" t="s">
        <v>1001</v>
      </c>
      <c r="Z696" s="366"/>
      <c r="AA696" s="574" t="s">
        <v>1411</v>
      </c>
      <c r="AB696" s="574" t="s">
        <v>1411</v>
      </c>
      <c r="AC696" s="574"/>
      <c r="AD696" s="572"/>
    </row>
    <row r="697" customFormat="false" ht="16.2" hidden="true" customHeight="true" outlineLevel="0" collapsed="false">
      <c r="A697" s="483"/>
      <c r="B697" s="31"/>
      <c r="C697" s="31"/>
      <c r="D697" s="31"/>
      <c r="E697" s="31" t="s">
        <v>265</v>
      </c>
      <c r="F697" s="31" t="s">
        <v>471</v>
      </c>
      <c r="G697" s="478"/>
      <c r="H697" s="478" t="s">
        <v>488</v>
      </c>
      <c r="I697" s="478" t="s">
        <v>488</v>
      </c>
      <c r="J697" s="478" t="s">
        <v>488</v>
      </c>
      <c r="K697" s="478" t="s">
        <v>488</v>
      </c>
      <c r="L697" s="478"/>
      <c r="M697" s="478"/>
      <c r="N697" s="478"/>
      <c r="O697" s="478"/>
      <c r="P697" s="478"/>
      <c r="Q697" s="478"/>
      <c r="R697" s="516"/>
      <c r="S697" s="516"/>
      <c r="T697" s="516"/>
      <c r="U697" s="516"/>
      <c r="V697" s="516"/>
      <c r="W697" s="516"/>
      <c r="X697" s="573"/>
      <c r="Y697" s="366" t="s">
        <v>1002</v>
      </c>
      <c r="Z697" s="366"/>
      <c r="AA697" s="574"/>
      <c r="AB697" s="574"/>
      <c r="AC697" s="574"/>
      <c r="AD697" s="572"/>
    </row>
    <row r="698" customFormat="false" ht="16.2" hidden="true" customHeight="true" outlineLevel="0" collapsed="false">
      <c r="A698" s="483" t="s">
        <v>34</v>
      </c>
      <c r="B698" s="31" t="s">
        <v>183</v>
      </c>
      <c r="C698" s="31" t="s">
        <v>264</v>
      </c>
      <c r="D698" s="31"/>
      <c r="E698" s="31"/>
      <c r="F698" s="31" t="s">
        <v>471</v>
      </c>
      <c r="G698" s="478"/>
      <c r="H698" s="575" t="s">
        <v>488</v>
      </c>
      <c r="I698" s="575" t="s">
        <v>488</v>
      </c>
      <c r="J698" s="575" t="s">
        <v>488</v>
      </c>
      <c r="K698" s="575" t="s">
        <v>488</v>
      </c>
      <c r="L698" s="575"/>
      <c r="M698" s="575"/>
      <c r="N698" s="575"/>
      <c r="O698" s="575"/>
      <c r="P698" s="575"/>
      <c r="Q698" s="576"/>
      <c r="R698" s="576"/>
      <c r="S698" s="576"/>
      <c r="T698" s="576"/>
      <c r="U698" s="576"/>
      <c r="V698" s="576"/>
      <c r="W698" s="576"/>
      <c r="X698" s="535"/>
      <c r="Y698" s="366" t="s">
        <v>1003</v>
      </c>
      <c r="Z698" s="366"/>
      <c r="AA698" s="426" t="s">
        <v>1413</v>
      </c>
      <c r="AB698" s="426" t="s">
        <v>1413</v>
      </c>
      <c r="AC698" s="426"/>
      <c r="AD698" s="486"/>
    </row>
    <row r="699" customFormat="false" ht="32.4" hidden="true" customHeight="true" outlineLevel="0" collapsed="false">
      <c r="A699" s="483"/>
      <c r="B699" s="31"/>
      <c r="C699" s="31"/>
      <c r="D699" s="31" t="s">
        <v>103</v>
      </c>
      <c r="E699" s="31"/>
      <c r="F699" s="31" t="s">
        <v>473</v>
      </c>
      <c r="G699" s="478"/>
      <c r="H699" s="558" t="s">
        <v>488</v>
      </c>
      <c r="I699" s="558" t="s">
        <v>488</v>
      </c>
      <c r="J699" s="558" t="s">
        <v>488</v>
      </c>
      <c r="K699" s="558" t="s">
        <v>488</v>
      </c>
      <c r="L699" s="558"/>
      <c r="M699" s="558"/>
      <c r="N699" s="558"/>
      <c r="O699" s="558"/>
      <c r="P699" s="558"/>
      <c r="Q699" s="492"/>
      <c r="R699" s="492"/>
      <c r="S699" s="492"/>
      <c r="T699" s="492"/>
      <c r="U699" s="492"/>
      <c r="V699" s="492"/>
      <c r="W699" s="492"/>
      <c r="X699" s="535"/>
      <c r="Y699" s="366" t="s">
        <v>1004</v>
      </c>
      <c r="Z699" s="366" t="s">
        <v>1373</v>
      </c>
      <c r="AA699" s="426"/>
      <c r="AB699" s="426"/>
      <c r="AC699" s="426"/>
      <c r="AD699" s="486"/>
    </row>
    <row r="700" customFormat="false" ht="16.2" hidden="true" customHeight="true" outlineLevel="0" collapsed="false">
      <c r="A700" s="483"/>
      <c r="B700" s="31"/>
      <c r="C700" s="31" t="s">
        <v>265</v>
      </c>
      <c r="D700" s="31"/>
      <c r="E700" s="31"/>
      <c r="F700" s="31" t="s">
        <v>471</v>
      </c>
      <c r="G700" s="478"/>
      <c r="H700" s="558" t="s">
        <v>488</v>
      </c>
      <c r="I700" s="558" t="s">
        <v>488</v>
      </c>
      <c r="J700" s="558" t="s">
        <v>488</v>
      </c>
      <c r="K700" s="558" t="s">
        <v>488</v>
      </c>
      <c r="L700" s="558"/>
      <c r="M700" s="558"/>
      <c r="N700" s="558"/>
      <c r="O700" s="558"/>
      <c r="P700" s="558"/>
      <c r="Q700" s="488"/>
      <c r="R700" s="488"/>
      <c r="S700" s="488"/>
      <c r="T700" s="488"/>
      <c r="U700" s="488"/>
      <c r="V700" s="488"/>
      <c r="W700" s="488"/>
      <c r="X700" s="535"/>
      <c r="Y700" s="366" t="s">
        <v>1005</v>
      </c>
      <c r="Z700" s="366"/>
      <c r="AA700" s="426"/>
      <c r="AB700" s="426"/>
      <c r="AC700" s="426"/>
      <c r="AD700" s="486"/>
    </row>
    <row r="701" customFormat="false" ht="21.6" hidden="true" customHeight="true" outlineLevel="0" collapsed="false">
      <c r="A701" s="483"/>
      <c r="B701" s="31"/>
      <c r="C701" s="31"/>
      <c r="D701" s="31" t="s">
        <v>103</v>
      </c>
      <c r="E701" s="31"/>
      <c r="F701" s="31" t="s">
        <v>473</v>
      </c>
      <c r="G701" s="478"/>
      <c r="H701" s="558" t="s">
        <v>488</v>
      </c>
      <c r="I701" s="558" t="s">
        <v>488</v>
      </c>
      <c r="J701" s="558" t="s">
        <v>488</v>
      </c>
      <c r="K701" s="558" t="s">
        <v>488</v>
      </c>
      <c r="L701" s="558"/>
      <c r="M701" s="558"/>
      <c r="N701" s="558"/>
      <c r="O701" s="558"/>
      <c r="P701" s="558"/>
      <c r="Q701" s="492"/>
      <c r="R701" s="492"/>
      <c r="S701" s="492"/>
      <c r="T701" s="492"/>
      <c r="U701" s="492"/>
      <c r="V701" s="492"/>
      <c r="W701" s="492"/>
      <c r="X701" s="535"/>
      <c r="Y701" s="366" t="s">
        <v>1006</v>
      </c>
      <c r="Z701" s="366" t="s">
        <v>1373</v>
      </c>
      <c r="AA701" s="426"/>
      <c r="AB701" s="426"/>
      <c r="AC701" s="426"/>
      <c r="AD701" s="486"/>
    </row>
    <row r="702" customFormat="false" ht="16.2" hidden="true" customHeight="true" outlineLevel="0" collapsed="false">
      <c r="A702" s="577" t="s">
        <v>35</v>
      </c>
      <c r="B702" s="41" t="s">
        <v>184</v>
      </c>
      <c r="C702" s="31" t="s">
        <v>333</v>
      </c>
      <c r="D702" s="31"/>
      <c r="E702" s="31"/>
      <c r="F702" s="578" t="s">
        <v>481</v>
      </c>
      <c r="G702" s="579"/>
      <c r="H702" s="488" t="n">
        <v>4</v>
      </c>
      <c r="I702" s="488" t="s">
        <v>493</v>
      </c>
      <c r="J702" s="488" t="s">
        <v>493</v>
      </c>
      <c r="K702" s="488" t="s">
        <v>493</v>
      </c>
      <c r="L702" s="488"/>
      <c r="M702" s="488"/>
      <c r="N702" s="488"/>
      <c r="O702" s="488"/>
      <c r="P702" s="488"/>
      <c r="Q702" s="488"/>
      <c r="R702" s="488"/>
      <c r="S702" s="488"/>
      <c r="T702" s="488"/>
      <c r="U702" s="488"/>
      <c r="V702" s="488"/>
      <c r="W702" s="488"/>
      <c r="X702" s="535"/>
      <c r="Y702" s="382" t="s">
        <v>1007</v>
      </c>
      <c r="Z702" s="382"/>
      <c r="AA702" s="580" t="s">
        <v>1411</v>
      </c>
      <c r="AB702" s="580" t="s">
        <v>1411</v>
      </c>
      <c r="AC702" s="580"/>
      <c r="AD702" s="581"/>
    </row>
    <row r="703" customFormat="false" ht="16.2" hidden="true" customHeight="true" outlineLevel="0" collapsed="false">
      <c r="A703" s="577"/>
      <c r="B703" s="41"/>
      <c r="C703" s="31" t="s">
        <v>143</v>
      </c>
      <c r="D703" s="31"/>
      <c r="E703" s="41" t="s">
        <v>264</v>
      </c>
      <c r="F703" s="41" t="s">
        <v>471</v>
      </c>
      <c r="G703" s="582"/>
      <c r="H703" s="484" t="s">
        <v>489</v>
      </c>
      <c r="I703" s="484" t="s">
        <v>489</v>
      </c>
      <c r="J703" s="484" t="s">
        <v>489</v>
      </c>
      <c r="K703" s="484" t="s">
        <v>489</v>
      </c>
      <c r="L703" s="484"/>
      <c r="M703" s="484"/>
      <c r="N703" s="484"/>
      <c r="O703" s="484"/>
      <c r="P703" s="484"/>
      <c r="Q703" s="484"/>
      <c r="R703" s="484"/>
      <c r="S703" s="484"/>
      <c r="T703" s="484"/>
      <c r="U703" s="484"/>
      <c r="V703" s="484"/>
      <c r="W703" s="484"/>
      <c r="X703" s="535"/>
      <c r="Y703" s="382" t="s">
        <v>1008</v>
      </c>
      <c r="Z703" s="382"/>
      <c r="AA703" s="580"/>
      <c r="AB703" s="580"/>
      <c r="AC703" s="580"/>
      <c r="AD703" s="581"/>
    </row>
    <row r="704" customFormat="false" ht="21.6" hidden="true" customHeight="false" outlineLevel="0" collapsed="false">
      <c r="A704" s="577"/>
      <c r="B704" s="41"/>
      <c r="C704" s="41"/>
      <c r="D704" s="31"/>
      <c r="E704" s="41"/>
      <c r="F704" s="113" t="s">
        <v>477</v>
      </c>
      <c r="G704" s="582"/>
      <c r="H704" s="484" t="s">
        <v>489</v>
      </c>
      <c r="I704" s="484" t="s">
        <v>489</v>
      </c>
      <c r="J704" s="484" t="s">
        <v>489</v>
      </c>
      <c r="K704" s="484" t="s">
        <v>489</v>
      </c>
      <c r="L704" s="484"/>
      <c r="M704" s="484"/>
      <c r="N704" s="484"/>
      <c r="O704" s="484"/>
      <c r="P704" s="484"/>
      <c r="Q704" s="489"/>
      <c r="R704" s="489"/>
      <c r="S704" s="489"/>
      <c r="T704" s="489"/>
      <c r="U704" s="489"/>
      <c r="V704" s="489"/>
      <c r="W704" s="489"/>
      <c r="X704" s="535"/>
      <c r="Y704" s="382" t="s">
        <v>1009</v>
      </c>
      <c r="Z704" s="382" t="s">
        <v>1374</v>
      </c>
      <c r="AA704" s="580"/>
      <c r="AB704" s="580"/>
      <c r="AC704" s="580"/>
      <c r="AD704" s="581"/>
    </row>
    <row r="705" customFormat="false" ht="16.2" hidden="true" customHeight="true" outlineLevel="0" collapsed="false">
      <c r="A705" s="577"/>
      <c r="B705" s="41"/>
      <c r="C705" s="41"/>
      <c r="D705" s="31"/>
      <c r="E705" s="41" t="s">
        <v>265</v>
      </c>
      <c r="F705" s="41" t="s">
        <v>471</v>
      </c>
      <c r="G705" s="582"/>
      <c r="H705" s="484" t="n">
        <v>2</v>
      </c>
      <c r="I705" s="484" t="n">
        <v>1</v>
      </c>
      <c r="J705" s="484" t="n">
        <v>1</v>
      </c>
      <c r="K705" s="484" t="n">
        <v>1</v>
      </c>
      <c r="L705" s="484"/>
      <c r="M705" s="484"/>
      <c r="N705" s="484"/>
      <c r="O705" s="484"/>
      <c r="P705" s="484"/>
      <c r="Q705" s="484"/>
      <c r="R705" s="484"/>
      <c r="S705" s="484"/>
      <c r="T705" s="484"/>
      <c r="U705" s="484"/>
      <c r="V705" s="484"/>
      <c r="W705" s="484"/>
      <c r="X705" s="535"/>
      <c r="Y705" s="382" t="s">
        <v>1010</v>
      </c>
      <c r="Z705" s="382"/>
      <c r="AA705" s="580"/>
      <c r="AB705" s="580"/>
      <c r="AC705" s="580"/>
      <c r="AD705" s="581"/>
    </row>
    <row r="706" customFormat="false" ht="21.6" hidden="true" customHeight="false" outlineLevel="0" collapsed="false">
      <c r="A706" s="577"/>
      <c r="B706" s="41"/>
      <c r="C706" s="41"/>
      <c r="D706" s="31"/>
      <c r="E706" s="41"/>
      <c r="F706" s="31" t="s">
        <v>477</v>
      </c>
      <c r="G706" s="478"/>
      <c r="H706" s="489" t="n">
        <v>100</v>
      </c>
      <c r="I706" s="489" t="n">
        <v>100</v>
      </c>
      <c r="J706" s="489" t="n">
        <v>100</v>
      </c>
      <c r="K706" s="489" t="n">
        <v>100</v>
      </c>
      <c r="L706" s="484"/>
      <c r="M706" s="489"/>
      <c r="N706" s="489"/>
      <c r="O706" s="489"/>
      <c r="P706" s="489"/>
      <c r="Q706" s="489"/>
      <c r="R706" s="489"/>
      <c r="S706" s="489"/>
      <c r="T706" s="489"/>
      <c r="U706" s="489"/>
      <c r="V706" s="489"/>
      <c r="W706" s="489"/>
      <c r="X706" s="583"/>
      <c r="Y706" s="568" t="s">
        <v>1011</v>
      </c>
      <c r="Z706" s="382" t="s">
        <v>1374</v>
      </c>
      <c r="AA706" s="580"/>
      <c r="AB706" s="580"/>
      <c r="AC706" s="580"/>
      <c r="AD706" s="581"/>
    </row>
    <row r="707" customFormat="false" ht="16.2" hidden="true" customHeight="true" outlineLevel="0" collapsed="false">
      <c r="A707" s="577"/>
      <c r="B707" s="41"/>
      <c r="C707" s="31" t="s">
        <v>334</v>
      </c>
      <c r="D707" s="31"/>
      <c r="E707" s="41" t="s">
        <v>264</v>
      </c>
      <c r="F707" s="41" t="s">
        <v>471</v>
      </c>
      <c r="G707" s="582"/>
      <c r="H707" s="484" t="s">
        <v>489</v>
      </c>
      <c r="I707" s="484" t="s">
        <v>489</v>
      </c>
      <c r="J707" s="484" t="s">
        <v>489</v>
      </c>
      <c r="K707" s="484" t="s">
        <v>489</v>
      </c>
      <c r="L707" s="484"/>
      <c r="M707" s="484"/>
      <c r="N707" s="484"/>
      <c r="O707" s="484"/>
      <c r="P707" s="484"/>
      <c r="Q707" s="484"/>
      <c r="R707" s="484"/>
      <c r="S707" s="484"/>
      <c r="T707" s="484"/>
      <c r="U707" s="484"/>
      <c r="V707" s="484"/>
      <c r="W707" s="484"/>
      <c r="X707" s="583"/>
      <c r="Y707" s="385" t="s">
        <v>1012</v>
      </c>
      <c r="Z707" s="385"/>
      <c r="AA707" s="580"/>
      <c r="AB707" s="580"/>
      <c r="AC707" s="580"/>
      <c r="AD707" s="581"/>
    </row>
    <row r="708" customFormat="false" ht="21.6" hidden="true" customHeight="false" outlineLevel="0" collapsed="false">
      <c r="A708" s="577"/>
      <c r="B708" s="41"/>
      <c r="C708" s="41"/>
      <c r="D708" s="31"/>
      <c r="E708" s="41"/>
      <c r="F708" s="113" t="s">
        <v>477</v>
      </c>
      <c r="G708" s="582"/>
      <c r="H708" s="489" t="s">
        <v>489</v>
      </c>
      <c r="I708" s="489" t="s">
        <v>489</v>
      </c>
      <c r="J708" s="489" t="s">
        <v>489</v>
      </c>
      <c r="K708" s="489" t="s">
        <v>489</v>
      </c>
      <c r="L708" s="489"/>
      <c r="M708" s="489"/>
      <c r="N708" s="489"/>
      <c r="O708" s="489"/>
      <c r="P708" s="489"/>
      <c r="Q708" s="489"/>
      <c r="R708" s="489"/>
      <c r="S708" s="489"/>
      <c r="T708" s="489"/>
      <c r="U708" s="489"/>
      <c r="V708" s="489"/>
      <c r="W708" s="489"/>
      <c r="X708" s="583"/>
      <c r="Y708" s="385" t="s">
        <v>1013</v>
      </c>
      <c r="Z708" s="385" t="s">
        <v>1375</v>
      </c>
      <c r="AA708" s="580"/>
      <c r="AB708" s="580"/>
      <c r="AC708" s="580"/>
      <c r="AD708" s="581"/>
    </row>
    <row r="709" customFormat="false" ht="16.2" hidden="true" customHeight="true" outlineLevel="0" collapsed="false">
      <c r="A709" s="577"/>
      <c r="B709" s="41"/>
      <c r="C709" s="41"/>
      <c r="D709" s="31"/>
      <c r="E709" s="41" t="s">
        <v>265</v>
      </c>
      <c r="F709" s="41" t="s">
        <v>471</v>
      </c>
      <c r="G709" s="582"/>
      <c r="H709" s="484" t="s">
        <v>489</v>
      </c>
      <c r="I709" s="484" t="s">
        <v>489</v>
      </c>
      <c r="J709" s="484" t="s">
        <v>489</v>
      </c>
      <c r="K709" s="484" t="s">
        <v>489</v>
      </c>
      <c r="L709" s="484"/>
      <c r="M709" s="484"/>
      <c r="N709" s="484"/>
      <c r="O709" s="484"/>
      <c r="P709" s="484"/>
      <c r="Q709" s="484"/>
      <c r="R709" s="484"/>
      <c r="S709" s="484"/>
      <c r="T709" s="484"/>
      <c r="U709" s="484"/>
      <c r="V709" s="484"/>
      <c r="W709" s="484"/>
      <c r="X709" s="583"/>
      <c r="Y709" s="385" t="s">
        <v>1014</v>
      </c>
      <c r="Z709" s="385"/>
      <c r="AA709" s="580"/>
      <c r="AB709" s="580"/>
      <c r="AC709" s="580"/>
      <c r="AD709" s="581"/>
    </row>
    <row r="710" customFormat="false" ht="21.6" hidden="true" customHeight="false" outlineLevel="0" collapsed="false">
      <c r="A710" s="577"/>
      <c r="B710" s="41"/>
      <c r="C710" s="41"/>
      <c r="D710" s="31"/>
      <c r="E710" s="41"/>
      <c r="F710" s="113" t="s">
        <v>477</v>
      </c>
      <c r="G710" s="582"/>
      <c r="H710" s="489" t="s">
        <v>489</v>
      </c>
      <c r="I710" s="489" t="s">
        <v>489</v>
      </c>
      <c r="J710" s="489" t="s">
        <v>489</v>
      </c>
      <c r="K710" s="489" t="s">
        <v>489</v>
      </c>
      <c r="L710" s="489"/>
      <c r="M710" s="489"/>
      <c r="N710" s="489"/>
      <c r="O710" s="489"/>
      <c r="P710" s="489"/>
      <c r="Q710" s="489"/>
      <c r="R710" s="489"/>
      <c r="S710" s="489"/>
      <c r="T710" s="489"/>
      <c r="U710" s="489"/>
      <c r="V710" s="489"/>
      <c r="W710" s="489"/>
      <c r="X710" s="583"/>
      <c r="Y710" s="385" t="s">
        <v>1015</v>
      </c>
      <c r="Z710" s="385" t="s">
        <v>1375</v>
      </c>
      <c r="AA710" s="580"/>
      <c r="AB710" s="580"/>
      <c r="AC710" s="580"/>
      <c r="AD710" s="581"/>
    </row>
    <row r="711" customFormat="false" ht="16.2" hidden="true" customHeight="true" outlineLevel="0" collapsed="false">
      <c r="A711" s="577"/>
      <c r="B711" s="41"/>
      <c r="C711" s="31" t="s">
        <v>335</v>
      </c>
      <c r="D711" s="31"/>
      <c r="E711" s="41" t="s">
        <v>264</v>
      </c>
      <c r="F711" s="41" t="s">
        <v>471</v>
      </c>
      <c r="G711" s="582"/>
      <c r="H711" s="484" t="s">
        <v>489</v>
      </c>
      <c r="I711" s="484" t="s">
        <v>489</v>
      </c>
      <c r="J711" s="484" t="s">
        <v>489</v>
      </c>
      <c r="K711" s="484" t="s">
        <v>489</v>
      </c>
      <c r="L711" s="484"/>
      <c r="M711" s="484"/>
      <c r="N711" s="484"/>
      <c r="O711" s="484"/>
      <c r="P711" s="484"/>
      <c r="Q711" s="484"/>
      <c r="R711" s="484"/>
      <c r="S711" s="484"/>
      <c r="T711" s="484"/>
      <c r="U711" s="484"/>
      <c r="V711" s="484"/>
      <c r="W711" s="484"/>
      <c r="X711" s="583"/>
      <c r="Y711" s="385" t="s">
        <v>1016</v>
      </c>
      <c r="Z711" s="385"/>
      <c r="AA711" s="580"/>
      <c r="AB711" s="580"/>
      <c r="AC711" s="580"/>
      <c r="AD711" s="581"/>
    </row>
    <row r="712" customFormat="false" ht="21.6" hidden="true" customHeight="false" outlineLevel="0" collapsed="false">
      <c r="A712" s="577"/>
      <c r="B712" s="41"/>
      <c r="C712" s="41"/>
      <c r="D712" s="31"/>
      <c r="E712" s="41"/>
      <c r="F712" s="31" t="s">
        <v>477</v>
      </c>
      <c r="G712" s="478"/>
      <c r="H712" s="489" t="s">
        <v>489</v>
      </c>
      <c r="I712" s="489" t="s">
        <v>489</v>
      </c>
      <c r="J712" s="489" t="s">
        <v>489</v>
      </c>
      <c r="K712" s="489" t="s">
        <v>489</v>
      </c>
      <c r="L712" s="489"/>
      <c r="M712" s="489"/>
      <c r="N712" s="489"/>
      <c r="O712" s="489"/>
      <c r="P712" s="489"/>
      <c r="Q712" s="489"/>
      <c r="R712" s="489"/>
      <c r="S712" s="489"/>
      <c r="T712" s="489"/>
      <c r="U712" s="489"/>
      <c r="V712" s="489"/>
      <c r="W712" s="489"/>
      <c r="X712" s="583"/>
      <c r="Y712" s="385" t="s">
        <v>1017</v>
      </c>
      <c r="Z712" s="385" t="s">
        <v>1376</v>
      </c>
      <c r="AA712" s="580"/>
      <c r="AB712" s="580"/>
      <c r="AC712" s="580"/>
      <c r="AD712" s="581"/>
    </row>
    <row r="713" customFormat="false" ht="16.2" hidden="true" customHeight="true" outlineLevel="0" collapsed="false">
      <c r="A713" s="577"/>
      <c r="B713" s="41"/>
      <c r="C713" s="41"/>
      <c r="D713" s="31"/>
      <c r="E713" s="41" t="s">
        <v>265</v>
      </c>
      <c r="F713" s="41" t="s">
        <v>471</v>
      </c>
      <c r="G713" s="582"/>
      <c r="H713" s="484" t="n">
        <v>2</v>
      </c>
      <c r="I713" s="484" t="n">
        <v>1</v>
      </c>
      <c r="J713" s="484" t="n">
        <v>1</v>
      </c>
      <c r="K713" s="484" t="n">
        <v>1</v>
      </c>
      <c r="L713" s="484"/>
      <c r="M713" s="484"/>
      <c r="N713" s="484"/>
      <c r="O713" s="484"/>
      <c r="P713" s="484"/>
      <c r="Q713" s="484"/>
      <c r="R713" s="484"/>
      <c r="S713" s="484"/>
      <c r="T713" s="484"/>
      <c r="U713" s="484"/>
      <c r="V713" s="484"/>
      <c r="W713" s="484"/>
      <c r="X713" s="583"/>
      <c r="Y713" s="385" t="s">
        <v>1018</v>
      </c>
      <c r="Z713" s="385"/>
      <c r="AA713" s="580"/>
      <c r="AB713" s="580"/>
      <c r="AC713" s="580"/>
      <c r="AD713" s="581"/>
    </row>
    <row r="714" customFormat="false" ht="21.6" hidden="true" customHeight="false" outlineLevel="0" collapsed="false">
      <c r="A714" s="577"/>
      <c r="B714" s="41"/>
      <c r="C714" s="41"/>
      <c r="D714" s="31"/>
      <c r="E714" s="41"/>
      <c r="F714" s="31" t="s">
        <v>477</v>
      </c>
      <c r="G714" s="478"/>
      <c r="H714" s="489" t="n">
        <v>100</v>
      </c>
      <c r="I714" s="489" t="n">
        <v>100</v>
      </c>
      <c r="J714" s="489" t="n">
        <v>100</v>
      </c>
      <c r="K714" s="489" t="n">
        <v>100</v>
      </c>
      <c r="L714" s="484"/>
      <c r="M714" s="489"/>
      <c r="N714" s="489"/>
      <c r="O714" s="489"/>
      <c r="P714" s="489"/>
      <c r="Q714" s="489"/>
      <c r="R714" s="489"/>
      <c r="S714" s="489"/>
      <c r="T714" s="489"/>
      <c r="U714" s="489"/>
      <c r="V714" s="489"/>
      <c r="W714" s="489"/>
      <c r="X714" s="583"/>
      <c r="Y714" s="385" t="s">
        <v>1019</v>
      </c>
      <c r="Z714" s="385" t="s">
        <v>1376</v>
      </c>
      <c r="AA714" s="580"/>
      <c r="AB714" s="580"/>
      <c r="AC714" s="580"/>
      <c r="AD714" s="581"/>
    </row>
    <row r="715" customFormat="false" ht="16.2" hidden="true" customHeight="true" outlineLevel="0" collapsed="false">
      <c r="A715" s="577"/>
      <c r="B715" s="41"/>
      <c r="C715" s="31" t="s">
        <v>336</v>
      </c>
      <c r="D715" s="31"/>
      <c r="E715" s="41" t="s">
        <v>264</v>
      </c>
      <c r="F715" s="41" t="s">
        <v>471</v>
      </c>
      <c r="G715" s="582"/>
      <c r="H715" s="484" t="s">
        <v>489</v>
      </c>
      <c r="I715" s="484" t="s">
        <v>489</v>
      </c>
      <c r="J715" s="484" t="s">
        <v>489</v>
      </c>
      <c r="K715" s="484" t="s">
        <v>489</v>
      </c>
      <c r="L715" s="484"/>
      <c r="M715" s="484"/>
      <c r="N715" s="484"/>
      <c r="O715" s="484"/>
      <c r="P715" s="484"/>
      <c r="Q715" s="484"/>
      <c r="R715" s="484"/>
      <c r="S715" s="484"/>
      <c r="T715" s="484"/>
      <c r="U715" s="484"/>
      <c r="V715" s="484"/>
      <c r="W715" s="484"/>
      <c r="X715" s="583"/>
      <c r="Y715" s="385" t="s">
        <v>1020</v>
      </c>
      <c r="Z715" s="385"/>
      <c r="AA715" s="580"/>
      <c r="AB715" s="580"/>
      <c r="AC715" s="580"/>
      <c r="AD715" s="581"/>
    </row>
    <row r="716" customFormat="false" ht="21.6" hidden="true" customHeight="false" outlineLevel="0" collapsed="false">
      <c r="A716" s="577"/>
      <c r="B716" s="41"/>
      <c r="C716" s="41"/>
      <c r="D716" s="31"/>
      <c r="E716" s="41"/>
      <c r="F716" s="113" t="s">
        <v>477</v>
      </c>
      <c r="G716" s="582"/>
      <c r="H716" s="489" t="s">
        <v>489</v>
      </c>
      <c r="I716" s="489" t="s">
        <v>489</v>
      </c>
      <c r="J716" s="489" t="s">
        <v>489</v>
      </c>
      <c r="K716" s="489" t="s">
        <v>489</v>
      </c>
      <c r="L716" s="489"/>
      <c r="M716" s="489"/>
      <c r="N716" s="489"/>
      <c r="O716" s="489"/>
      <c r="P716" s="489"/>
      <c r="Q716" s="489"/>
      <c r="R716" s="489"/>
      <c r="S716" s="489"/>
      <c r="T716" s="489"/>
      <c r="U716" s="489"/>
      <c r="V716" s="489"/>
      <c r="W716" s="489"/>
      <c r="X716" s="583"/>
      <c r="Y716" s="385" t="s">
        <v>1021</v>
      </c>
      <c r="Z716" s="385" t="s">
        <v>1377</v>
      </c>
      <c r="AA716" s="580"/>
      <c r="AB716" s="580"/>
      <c r="AC716" s="580"/>
      <c r="AD716" s="581"/>
    </row>
    <row r="717" customFormat="false" ht="16.2" hidden="true" customHeight="true" outlineLevel="0" collapsed="false">
      <c r="A717" s="577"/>
      <c r="B717" s="41"/>
      <c r="C717" s="41"/>
      <c r="D717" s="31"/>
      <c r="E717" s="41" t="s">
        <v>265</v>
      </c>
      <c r="F717" s="41" t="s">
        <v>471</v>
      </c>
      <c r="G717" s="582"/>
      <c r="H717" s="484" t="s">
        <v>489</v>
      </c>
      <c r="I717" s="484" t="s">
        <v>489</v>
      </c>
      <c r="J717" s="484" t="s">
        <v>489</v>
      </c>
      <c r="K717" s="484" t="s">
        <v>489</v>
      </c>
      <c r="L717" s="484"/>
      <c r="M717" s="484"/>
      <c r="N717" s="484"/>
      <c r="O717" s="484"/>
      <c r="P717" s="484"/>
      <c r="Q717" s="484"/>
      <c r="R717" s="484"/>
      <c r="S717" s="484"/>
      <c r="T717" s="484"/>
      <c r="U717" s="484"/>
      <c r="V717" s="484"/>
      <c r="W717" s="484"/>
      <c r="X717" s="583"/>
      <c r="Y717" s="385" t="s">
        <v>1022</v>
      </c>
      <c r="Z717" s="385"/>
      <c r="AA717" s="580"/>
      <c r="AB717" s="580"/>
      <c r="AC717" s="580"/>
      <c r="AD717" s="581"/>
    </row>
    <row r="718" customFormat="false" ht="21.6" hidden="true" customHeight="false" outlineLevel="0" collapsed="false">
      <c r="A718" s="577"/>
      <c r="B718" s="41"/>
      <c r="C718" s="41"/>
      <c r="D718" s="31"/>
      <c r="E718" s="41"/>
      <c r="F718" s="113" t="s">
        <v>477</v>
      </c>
      <c r="G718" s="582"/>
      <c r="H718" s="489" t="s">
        <v>489</v>
      </c>
      <c r="I718" s="489" t="s">
        <v>489</v>
      </c>
      <c r="J718" s="489" t="s">
        <v>489</v>
      </c>
      <c r="K718" s="489" t="s">
        <v>489</v>
      </c>
      <c r="L718" s="489"/>
      <c r="M718" s="489"/>
      <c r="N718" s="489"/>
      <c r="O718" s="489"/>
      <c r="P718" s="489"/>
      <c r="Q718" s="489"/>
      <c r="R718" s="489"/>
      <c r="S718" s="489"/>
      <c r="T718" s="489"/>
      <c r="U718" s="489"/>
      <c r="V718" s="489"/>
      <c r="W718" s="489"/>
      <c r="X718" s="583"/>
      <c r="Y718" s="385" t="s">
        <v>1023</v>
      </c>
      <c r="Z718" s="385" t="s">
        <v>1377</v>
      </c>
      <c r="AA718" s="580"/>
      <c r="AB718" s="580"/>
      <c r="AC718" s="580"/>
      <c r="AD718" s="581"/>
    </row>
    <row r="719" customFormat="false" ht="16.2" hidden="true" customHeight="true" outlineLevel="0" collapsed="false">
      <c r="A719" s="577"/>
      <c r="B719" s="41"/>
      <c r="C719" s="31" t="s">
        <v>337</v>
      </c>
      <c r="D719" s="31"/>
      <c r="E719" s="41" t="s">
        <v>264</v>
      </c>
      <c r="F719" s="41" t="s">
        <v>471</v>
      </c>
      <c r="G719" s="582"/>
      <c r="H719" s="484" t="s">
        <v>489</v>
      </c>
      <c r="I719" s="484" t="s">
        <v>489</v>
      </c>
      <c r="J719" s="484" t="s">
        <v>489</v>
      </c>
      <c r="K719" s="484" t="s">
        <v>489</v>
      </c>
      <c r="L719" s="484"/>
      <c r="M719" s="484"/>
      <c r="N719" s="484"/>
      <c r="O719" s="484"/>
      <c r="P719" s="484"/>
      <c r="Q719" s="484"/>
      <c r="R719" s="484"/>
      <c r="S719" s="484"/>
      <c r="T719" s="484"/>
      <c r="U719" s="484"/>
      <c r="V719" s="484"/>
      <c r="W719" s="484"/>
      <c r="X719" s="583"/>
      <c r="Y719" s="385" t="s">
        <v>1024</v>
      </c>
      <c r="Z719" s="385"/>
      <c r="AA719" s="580"/>
      <c r="AB719" s="580"/>
      <c r="AC719" s="580"/>
      <c r="AD719" s="581"/>
    </row>
    <row r="720" customFormat="false" ht="21.6" hidden="true" customHeight="false" outlineLevel="0" collapsed="false">
      <c r="A720" s="577"/>
      <c r="B720" s="41"/>
      <c r="C720" s="41"/>
      <c r="D720" s="31"/>
      <c r="E720" s="41"/>
      <c r="F720" s="31" t="s">
        <v>477</v>
      </c>
      <c r="G720" s="478"/>
      <c r="H720" s="489" t="s">
        <v>489</v>
      </c>
      <c r="I720" s="489" t="s">
        <v>489</v>
      </c>
      <c r="J720" s="489" t="s">
        <v>489</v>
      </c>
      <c r="K720" s="489" t="s">
        <v>489</v>
      </c>
      <c r="L720" s="489"/>
      <c r="M720" s="489"/>
      <c r="N720" s="489"/>
      <c r="O720" s="489"/>
      <c r="P720" s="489"/>
      <c r="Q720" s="489"/>
      <c r="R720" s="489"/>
      <c r="S720" s="489"/>
      <c r="T720" s="489"/>
      <c r="U720" s="489"/>
      <c r="V720" s="489"/>
      <c r="W720" s="489"/>
      <c r="X720" s="583"/>
      <c r="Y720" s="385" t="s">
        <v>1025</v>
      </c>
      <c r="Z720" s="385" t="s">
        <v>1378</v>
      </c>
      <c r="AA720" s="580"/>
      <c r="AB720" s="580"/>
      <c r="AC720" s="580"/>
      <c r="AD720" s="581"/>
    </row>
    <row r="721" customFormat="false" ht="16.2" hidden="true" customHeight="true" outlineLevel="0" collapsed="false">
      <c r="A721" s="577"/>
      <c r="B721" s="41"/>
      <c r="C721" s="41"/>
      <c r="D721" s="31"/>
      <c r="E721" s="41" t="s">
        <v>265</v>
      </c>
      <c r="F721" s="41" t="s">
        <v>471</v>
      </c>
      <c r="G721" s="582"/>
      <c r="H721" s="484" t="s">
        <v>489</v>
      </c>
      <c r="I721" s="484" t="s">
        <v>489</v>
      </c>
      <c r="J721" s="484" t="s">
        <v>489</v>
      </c>
      <c r="K721" s="484" t="s">
        <v>489</v>
      </c>
      <c r="L721" s="484"/>
      <c r="M721" s="484"/>
      <c r="N721" s="484"/>
      <c r="O721" s="484"/>
      <c r="P721" s="484"/>
      <c r="Q721" s="484"/>
      <c r="R721" s="484"/>
      <c r="S721" s="484"/>
      <c r="T721" s="484"/>
      <c r="U721" s="484"/>
      <c r="V721" s="484"/>
      <c r="W721" s="484"/>
      <c r="X721" s="583"/>
      <c r="Y721" s="385" t="s">
        <v>1026</v>
      </c>
      <c r="Z721" s="385"/>
      <c r="AA721" s="580"/>
      <c r="AB721" s="580"/>
      <c r="AC721" s="580"/>
      <c r="AD721" s="581"/>
    </row>
    <row r="722" customFormat="false" ht="21.6" hidden="true" customHeight="false" outlineLevel="0" collapsed="false">
      <c r="A722" s="577"/>
      <c r="B722" s="41"/>
      <c r="C722" s="41"/>
      <c r="D722" s="31"/>
      <c r="E722" s="41"/>
      <c r="F722" s="31" t="s">
        <v>477</v>
      </c>
      <c r="G722" s="478"/>
      <c r="H722" s="489" t="s">
        <v>489</v>
      </c>
      <c r="I722" s="489" t="s">
        <v>489</v>
      </c>
      <c r="J722" s="489" t="s">
        <v>489</v>
      </c>
      <c r="K722" s="489" t="s">
        <v>489</v>
      </c>
      <c r="L722" s="489"/>
      <c r="M722" s="489"/>
      <c r="N722" s="489"/>
      <c r="O722" s="489"/>
      <c r="P722" s="489"/>
      <c r="Q722" s="489"/>
      <c r="R722" s="489"/>
      <c r="S722" s="489"/>
      <c r="T722" s="489"/>
      <c r="U722" s="489"/>
      <c r="V722" s="489"/>
      <c r="W722" s="489"/>
      <c r="X722" s="583"/>
      <c r="Y722" s="385" t="s">
        <v>1027</v>
      </c>
      <c r="Z722" s="385" t="s">
        <v>1378</v>
      </c>
      <c r="AA722" s="580"/>
      <c r="AB722" s="580"/>
      <c r="AC722" s="580"/>
      <c r="AD722" s="581"/>
    </row>
    <row r="723" customFormat="false" ht="16.2" hidden="true" customHeight="true" outlineLevel="0" collapsed="false">
      <c r="A723" s="577"/>
      <c r="B723" s="41"/>
      <c r="C723" s="31" t="s">
        <v>175</v>
      </c>
      <c r="D723" s="31"/>
      <c r="E723" s="41" t="s">
        <v>264</v>
      </c>
      <c r="F723" s="41" t="s">
        <v>471</v>
      </c>
      <c r="G723" s="582"/>
      <c r="H723" s="484" t="s">
        <v>489</v>
      </c>
      <c r="I723" s="484" t="s">
        <v>489</v>
      </c>
      <c r="J723" s="484" t="s">
        <v>489</v>
      </c>
      <c r="K723" s="484" t="s">
        <v>489</v>
      </c>
      <c r="L723" s="484"/>
      <c r="M723" s="484"/>
      <c r="N723" s="484"/>
      <c r="O723" s="484"/>
      <c r="P723" s="484"/>
      <c r="Q723" s="484"/>
      <c r="R723" s="484"/>
      <c r="S723" s="484"/>
      <c r="T723" s="484"/>
      <c r="U723" s="484"/>
      <c r="V723" s="484"/>
      <c r="W723" s="484"/>
      <c r="X723" s="583"/>
      <c r="Y723" s="385" t="s">
        <v>1028</v>
      </c>
      <c r="Z723" s="385"/>
      <c r="AA723" s="580"/>
      <c r="AB723" s="580"/>
      <c r="AC723" s="580"/>
      <c r="AD723" s="581"/>
    </row>
    <row r="724" customFormat="false" ht="21.6" hidden="true" customHeight="false" outlineLevel="0" collapsed="false">
      <c r="A724" s="577"/>
      <c r="B724" s="41"/>
      <c r="C724" s="41"/>
      <c r="D724" s="31"/>
      <c r="E724" s="41"/>
      <c r="F724" s="113" t="s">
        <v>477</v>
      </c>
      <c r="G724" s="582"/>
      <c r="H724" s="489" t="s">
        <v>489</v>
      </c>
      <c r="I724" s="489" t="s">
        <v>489</v>
      </c>
      <c r="J724" s="489" t="s">
        <v>489</v>
      </c>
      <c r="K724" s="489" t="s">
        <v>489</v>
      </c>
      <c r="L724" s="489"/>
      <c r="M724" s="489"/>
      <c r="N724" s="489"/>
      <c r="O724" s="489"/>
      <c r="P724" s="489"/>
      <c r="Q724" s="489"/>
      <c r="R724" s="489"/>
      <c r="S724" s="489"/>
      <c r="T724" s="489"/>
      <c r="U724" s="489"/>
      <c r="V724" s="489"/>
      <c r="W724" s="489"/>
      <c r="X724" s="583"/>
      <c r="Y724" s="385" t="s">
        <v>1029</v>
      </c>
      <c r="Z724" s="385" t="s">
        <v>1379</v>
      </c>
      <c r="AA724" s="580"/>
      <c r="AB724" s="580"/>
      <c r="AC724" s="580"/>
      <c r="AD724" s="581"/>
    </row>
    <row r="725" customFormat="false" ht="16.2" hidden="true" customHeight="true" outlineLevel="0" collapsed="false">
      <c r="A725" s="577"/>
      <c r="B725" s="41"/>
      <c r="C725" s="41"/>
      <c r="D725" s="31"/>
      <c r="E725" s="41" t="s">
        <v>265</v>
      </c>
      <c r="F725" s="41" t="s">
        <v>471</v>
      </c>
      <c r="G725" s="582"/>
      <c r="H725" s="484" t="s">
        <v>489</v>
      </c>
      <c r="I725" s="484" t="s">
        <v>489</v>
      </c>
      <c r="J725" s="484" t="s">
        <v>489</v>
      </c>
      <c r="K725" s="484" t="s">
        <v>489</v>
      </c>
      <c r="L725" s="484"/>
      <c r="M725" s="484"/>
      <c r="N725" s="484"/>
      <c r="O725" s="484"/>
      <c r="P725" s="484"/>
      <c r="Q725" s="484"/>
      <c r="R725" s="484"/>
      <c r="S725" s="484"/>
      <c r="T725" s="484"/>
      <c r="U725" s="484"/>
      <c r="V725" s="484"/>
      <c r="W725" s="484"/>
      <c r="X725" s="583"/>
      <c r="Y725" s="385" t="s">
        <v>1030</v>
      </c>
      <c r="Z725" s="385"/>
      <c r="AA725" s="580"/>
      <c r="AB725" s="580"/>
      <c r="AC725" s="580"/>
      <c r="AD725" s="581"/>
    </row>
    <row r="726" customFormat="false" ht="21.6" hidden="true" customHeight="false" outlineLevel="0" collapsed="false">
      <c r="A726" s="577"/>
      <c r="B726" s="41"/>
      <c r="C726" s="41"/>
      <c r="D726" s="31"/>
      <c r="E726" s="41"/>
      <c r="F726" s="31" t="s">
        <v>477</v>
      </c>
      <c r="G726" s="478"/>
      <c r="H726" s="489" t="s">
        <v>489</v>
      </c>
      <c r="I726" s="489" t="s">
        <v>489</v>
      </c>
      <c r="J726" s="489" t="s">
        <v>489</v>
      </c>
      <c r="K726" s="489" t="s">
        <v>489</v>
      </c>
      <c r="L726" s="489"/>
      <c r="M726" s="489"/>
      <c r="N726" s="489"/>
      <c r="O726" s="489"/>
      <c r="P726" s="489"/>
      <c r="Q726" s="489"/>
      <c r="R726" s="489"/>
      <c r="S726" s="489"/>
      <c r="T726" s="489"/>
      <c r="U726" s="489"/>
      <c r="V726" s="489"/>
      <c r="W726" s="489"/>
      <c r="X726" s="583"/>
      <c r="Y726" s="385" t="s">
        <v>1031</v>
      </c>
      <c r="Z726" s="385" t="s">
        <v>1379</v>
      </c>
      <c r="AA726" s="580"/>
      <c r="AB726" s="580"/>
      <c r="AC726" s="580"/>
      <c r="AD726" s="581"/>
    </row>
    <row r="727" customFormat="false" ht="16.2" hidden="true" customHeight="true" outlineLevel="0" collapsed="false">
      <c r="A727" s="577"/>
      <c r="B727" s="41" t="s">
        <v>185</v>
      </c>
      <c r="C727" s="41"/>
      <c r="D727" s="41"/>
      <c r="E727" s="41" t="s">
        <v>264</v>
      </c>
      <c r="F727" s="41" t="s">
        <v>471</v>
      </c>
      <c r="G727" s="582"/>
      <c r="H727" s="584" t="s">
        <v>489</v>
      </c>
      <c r="I727" s="584" t="s">
        <v>489</v>
      </c>
      <c r="J727" s="584" t="s">
        <v>489</v>
      </c>
      <c r="K727" s="585" t="s">
        <v>489</v>
      </c>
      <c r="L727" s="585"/>
      <c r="M727" s="585"/>
      <c r="N727" s="584"/>
      <c r="O727" s="584"/>
      <c r="P727" s="584"/>
      <c r="Q727" s="584"/>
      <c r="R727" s="584"/>
      <c r="S727" s="584"/>
      <c r="T727" s="584"/>
      <c r="U727" s="584"/>
      <c r="V727" s="584"/>
      <c r="W727" s="584"/>
      <c r="X727" s="584"/>
      <c r="Y727" s="382" t="s">
        <v>1032</v>
      </c>
      <c r="Z727" s="382"/>
      <c r="AA727" s="580"/>
      <c r="AB727" s="580"/>
      <c r="AC727" s="580"/>
      <c r="AD727" s="581"/>
    </row>
    <row r="728" customFormat="false" ht="16.2" hidden="true" customHeight="false" outlineLevel="0" collapsed="false">
      <c r="A728" s="577"/>
      <c r="B728" s="41"/>
      <c r="C728" s="41"/>
      <c r="D728" s="41"/>
      <c r="E728" s="41"/>
      <c r="F728" s="113" t="s">
        <v>477</v>
      </c>
      <c r="G728" s="582"/>
      <c r="H728" s="584" t="s">
        <v>489</v>
      </c>
      <c r="I728" s="584" t="s">
        <v>489</v>
      </c>
      <c r="J728" s="584" t="s">
        <v>489</v>
      </c>
      <c r="K728" s="585" t="s">
        <v>489</v>
      </c>
      <c r="L728" s="585"/>
      <c r="M728" s="585"/>
      <c r="N728" s="584"/>
      <c r="O728" s="584"/>
      <c r="P728" s="584"/>
      <c r="Q728" s="584"/>
      <c r="R728" s="584"/>
      <c r="S728" s="584"/>
      <c r="T728" s="584"/>
      <c r="U728" s="584"/>
      <c r="V728" s="584"/>
      <c r="W728" s="584"/>
      <c r="X728" s="584"/>
      <c r="Y728" s="382" t="s">
        <v>1033</v>
      </c>
      <c r="Z728" s="382" t="s">
        <v>1380</v>
      </c>
      <c r="AA728" s="580"/>
      <c r="AB728" s="580"/>
      <c r="AC728" s="580"/>
      <c r="AD728" s="581"/>
    </row>
    <row r="729" customFormat="false" ht="16.2" hidden="true" customHeight="true" outlineLevel="0" collapsed="false">
      <c r="A729" s="577"/>
      <c r="B729" s="41"/>
      <c r="C729" s="41"/>
      <c r="D729" s="41"/>
      <c r="E729" s="41" t="s">
        <v>265</v>
      </c>
      <c r="F729" s="41" t="s">
        <v>471</v>
      </c>
      <c r="G729" s="582"/>
      <c r="H729" s="584" t="s">
        <v>489</v>
      </c>
      <c r="I729" s="584" t="s">
        <v>489</v>
      </c>
      <c r="J729" s="584" t="s">
        <v>489</v>
      </c>
      <c r="K729" s="585" t="s">
        <v>489</v>
      </c>
      <c r="L729" s="585"/>
      <c r="M729" s="585"/>
      <c r="N729" s="584"/>
      <c r="O729" s="584"/>
      <c r="P729" s="584"/>
      <c r="Q729" s="584"/>
      <c r="R729" s="584"/>
      <c r="S729" s="584"/>
      <c r="T729" s="584"/>
      <c r="U729" s="584"/>
      <c r="V729" s="584"/>
      <c r="W729" s="584"/>
      <c r="X729" s="584"/>
      <c r="Y729" s="382" t="s">
        <v>1034</v>
      </c>
      <c r="Z729" s="382"/>
      <c r="AA729" s="580"/>
      <c r="AB729" s="580"/>
      <c r="AC729" s="580"/>
      <c r="AD729" s="581"/>
    </row>
    <row r="730" customFormat="false" ht="16.2" hidden="true" customHeight="false" outlineLevel="0" collapsed="false">
      <c r="A730" s="577"/>
      <c r="B730" s="41"/>
      <c r="C730" s="41"/>
      <c r="D730" s="41"/>
      <c r="E730" s="41"/>
      <c r="F730" s="31" t="s">
        <v>477</v>
      </c>
      <c r="G730" s="582"/>
      <c r="H730" s="584"/>
      <c r="I730" s="584"/>
      <c r="J730" s="584"/>
      <c r="K730" s="585"/>
      <c r="L730" s="585"/>
      <c r="M730" s="586"/>
      <c r="N730" s="586"/>
      <c r="O730" s="586"/>
      <c r="P730" s="586"/>
      <c r="Q730" s="586"/>
      <c r="R730" s="586"/>
      <c r="S730" s="586"/>
      <c r="T730" s="586"/>
      <c r="U730" s="586"/>
      <c r="V730" s="584"/>
      <c r="W730" s="584"/>
      <c r="X730" s="584"/>
      <c r="Y730" s="382" t="s">
        <v>1035</v>
      </c>
      <c r="Z730" s="382" t="s">
        <v>1380</v>
      </c>
      <c r="AA730" s="580"/>
      <c r="AB730" s="580"/>
      <c r="AC730" s="580"/>
      <c r="AD730" s="581"/>
    </row>
    <row r="731" customFormat="false" ht="16.2" hidden="true" customHeight="true" outlineLevel="0" collapsed="false">
      <c r="A731" s="587"/>
      <c r="B731" s="41" t="s">
        <v>186</v>
      </c>
      <c r="C731" s="41"/>
      <c r="D731" s="41"/>
      <c r="E731" s="41"/>
      <c r="F731" s="31" t="s">
        <v>481</v>
      </c>
      <c r="G731" s="582"/>
      <c r="H731" s="584"/>
      <c r="I731" s="584"/>
      <c r="J731" s="584"/>
      <c r="K731" s="585"/>
      <c r="L731" s="585"/>
      <c r="M731" s="586"/>
      <c r="N731" s="586"/>
      <c r="O731" s="586"/>
      <c r="P731" s="586"/>
      <c r="Q731" s="586"/>
      <c r="R731" s="586"/>
      <c r="S731" s="586"/>
      <c r="T731" s="586"/>
      <c r="U731" s="586"/>
      <c r="V731" s="584"/>
      <c r="W731" s="584"/>
      <c r="X731" s="584"/>
      <c r="Y731" s="382" t="s">
        <v>1454</v>
      </c>
      <c r="Z731" s="382"/>
      <c r="AA731" s="580"/>
      <c r="AB731" s="580"/>
      <c r="AC731" s="580"/>
      <c r="AD731" s="581"/>
    </row>
    <row r="732" customFormat="false" ht="16.2" hidden="true" customHeight="true" outlineLevel="0" collapsed="false">
      <c r="A732" s="483" t="s">
        <v>1455</v>
      </c>
      <c r="B732" s="31" t="s">
        <v>187</v>
      </c>
      <c r="C732" s="31"/>
      <c r="D732" s="31" t="s">
        <v>264</v>
      </c>
      <c r="E732" s="31"/>
      <c r="F732" s="31" t="s">
        <v>471</v>
      </c>
      <c r="G732" s="478"/>
      <c r="H732" s="509" t="s">
        <v>488</v>
      </c>
      <c r="I732" s="509" t="s">
        <v>488</v>
      </c>
      <c r="J732" s="509" t="s">
        <v>488</v>
      </c>
      <c r="K732" s="509" t="s">
        <v>488</v>
      </c>
      <c r="L732" s="509"/>
      <c r="M732" s="509"/>
      <c r="N732" s="509"/>
      <c r="O732" s="509"/>
      <c r="P732" s="509"/>
      <c r="Q732" s="588"/>
      <c r="R732" s="588"/>
      <c r="S732" s="588"/>
      <c r="T732" s="509"/>
      <c r="U732" s="509"/>
      <c r="V732" s="509"/>
      <c r="W732" s="509"/>
      <c r="X732" s="535"/>
      <c r="Y732" s="366" t="s">
        <v>1037</v>
      </c>
      <c r="Z732" s="366"/>
      <c r="AA732" s="426" t="s">
        <v>1406</v>
      </c>
      <c r="AB732" s="426" t="s">
        <v>1450</v>
      </c>
      <c r="AC732" s="426"/>
      <c r="AD732" s="539" t="s">
        <v>1428</v>
      </c>
    </row>
    <row r="733" customFormat="false" ht="16.2" hidden="true" customHeight="true" outlineLevel="0" collapsed="false">
      <c r="A733" s="483"/>
      <c r="B733" s="31"/>
      <c r="C733" s="31"/>
      <c r="D733" s="31" t="s">
        <v>265</v>
      </c>
      <c r="E733" s="31"/>
      <c r="F733" s="31" t="s">
        <v>471</v>
      </c>
      <c r="G733" s="478"/>
      <c r="H733" s="509" t="s">
        <v>488</v>
      </c>
      <c r="I733" s="509" t="s">
        <v>488</v>
      </c>
      <c r="J733" s="509" t="s">
        <v>488</v>
      </c>
      <c r="K733" s="509" t="s">
        <v>488</v>
      </c>
      <c r="L733" s="509"/>
      <c r="M733" s="509"/>
      <c r="N733" s="509"/>
      <c r="O733" s="509"/>
      <c r="P733" s="509"/>
      <c r="Q733" s="588"/>
      <c r="R733" s="588"/>
      <c r="S733" s="588"/>
      <c r="T733" s="588"/>
      <c r="U733" s="509"/>
      <c r="V733" s="509"/>
      <c r="W733" s="509"/>
      <c r="X733" s="535"/>
      <c r="Y733" s="366" t="s">
        <v>1038</v>
      </c>
      <c r="Z733" s="366"/>
      <c r="AA733" s="426"/>
      <c r="AB733" s="426"/>
      <c r="AC733" s="426"/>
      <c r="AD733" s="539"/>
    </row>
    <row r="734" customFormat="false" ht="16.2" hidden="true" customHeight="true" outlineLevel="0" collapsed="false">
      <c r="A734" s="483"/>
      <c r="B734" s="31" t="s">
        <v>188</v>
      </c>
      <c r="C734" s="31" t="s">
        <v>338</v>
      </c>
      <c r="D734" s="31" t="s">
        <v>264</v>
      </c>
      <c r="E734" s="31"/>
      <c r="F734" s="31" t="s">
        <v>482</v>
      </c>
      <c r="G734" s="478"/>
      <c r="H734" s="509" t="s">
        <v>488</v>
      </c>
      <c r="I734" s="509" t="s">
        <v>488</v>
      </c>
      <c r="J734" s="509" t="s">
        <v>488</v>
      </c>
      <c r="K734" s="509" t="s">
        <v>488</v>
      </c>
      <c r="L734" s="509"/>
      <c r="M734" s="509"/>
      <c r="N734" s="509"/>
      <c r="O734" s="509"/>
      <c r="P734" s="509"/>
      <c r="Q734" s="588"/>
      <c r="R734" s="588"/>
      <c r="S734" s="588"/>
      <c r="T734" s="509"/>
      <c r="U734" s="509"/>
      <c r="V734" s="509"/>
      <c r="W734" s="509"/>
      <c r="X734" s="535"/>
      <c r="Y734" s="366" t="s">
        <v>1039</v>
      </c>
      <c r="Z734" s="366" t="s">
        <v>1381</v>
      </c>
      <c r="AA734" s="426"/>
      <c r="AB734" s="426"/>
      <c r="AC734" s="426"/>
      <c r="AD734" s="539"/>
    </row>
    <row r="735" customFormat="false" ht="16.2" hidden="true" customHeight="true" outlineLevel="0" collapsed="false">
      <c r="A735" s="483"/>
      <c r="B735" s="31"/>
      <c r="C735" s="31"/>
      <c r="D735" s="31" t="s">
        <v>265</v>
      </c>
      <c r="E735" s="31"/>
      <c r="F735" s="31" t="s">
        <v>482</v>
      </c>
      <c r="G735" s="478"/>
      <c r="H735" s="509" t="s">
        <v>488</v>
      </c>
      <c r="I735" s="509" t="s">
        <v>488</v>
      </c>
      <c r="J735" s="509" t="s">
        <v>488</v>
      </c>
      <c r="K735" s="509" t="s">
        <v>488</v>
      </c>
      <c r="L735" s="509"/>
      <c r="M735" s="509"/>
      <c r="N735" s="509"/>
      <c r="O735" s="509"/>
      <c r="P735" s="509"/>
      <c r="Q735" s="588"/>
      <c r="R735" s="588"/>
      <c r="S735" s="588"/>
      <c r="T735" s="509"/>
      <c r="U735" s="509"/>
      <c r="V735" s="509"/>
      <c r="W735" s="509"/>
      <c r="X735" s="535"/>
      <c r="Y735" s="366" t="s">
        <v>1040</v>
      </c>
      <c r="Z735" s="366" t="s">
        <v>1382</v>
      </c>
      <c r="AA735" s="426"/>
      <c r="AB735" s="426"/>
      <c r="AC735" s="426"/>
      <c r="AD735" s="539"/>
    </row>
    <row r="736" customFormat="false" ht="16.2" hidden="true" customHeight="true" outlineLevel="0" collapsed="false">
      <c r="A736" s="483"/>
      <c r="B736" s="31"/>
      <c r="C736" s="31" t="s">
        <v>339</v>
      </c>
      <c r="D736" s="31" t="s">
        <v>264</v>
      </c>
      <c r="E736" s="31"/>
      <c r="F736" s="31" t="s">
        <v>482</v>
      </c>
      <c r="G736" s="478"/>
      <c r="H736" s="509" t="s">
        <v>488</v>
      </c>
      <c r="I736" s="509" t="s">
        <v>488</v>
      </c>
      <c r="J736" s="509" t="s">
        <v>488</v>
      </c>
      <c r="K736" s="509" t="s">
        <v>488</v>
      </c>
      <c r="L736" s="509"/>
      <c r="M736" s="509"/>
      <c r="N736" s="509"/>
      <c r="O736" s="509"/>
      <c r="P736" s="509"/>
      <c r="Q736" s="588"/>
      <c r="R736" s="588"/>
      <c r="S736" s="588"/>
      <c r="T736" s="509"/>
      <c r="U736" s="509"/>
      <c r="V736" s="509"/>
      <c r="W736" s="509"/>
      <c r="X736" s="535"/>
      <c r="Y736" s="366" t="s">
        <v>1041</v>
      </c>
      <c r="Z736" s="366" t="s">
        <v>1381</v>
      </c>
      <c r="AA736" s="426"/>
      <c r="AB736" s="426"/>
      <c r="AC736" s="426"/>
      <c r="AD736" s="539"/>
    </row>
    <row r="737" customFormat="false" ht="16.2" hidden="true" customHeight="true" outlineLevel="0" collapsed="false">
      <c r="A737" s="483"/>
      <c r="B737" s="31"/>
      <c r="C737" s="31"/>
      <c r="D737" s="31" t="s">
        <v>265</v>
      </c>
      <c r="E737" s="31"/>
      <c r="F737" s="31" t="s">
        <v>482</v>
      </c>
      <c r="G737" s="478"/>
      <c r="H737" s="509" t="s">
        <v>488</v>
      </c>
      <c r="I737" s="509" t="s">
        <v>488</v>
      </c>
      <c r="J737" s="509" t="s">
        <v>488</v>
      </c>
      <c r="K737" s="509" t="s">
        <v>488</v>
      </c>
      <c r="L737" s="509"/>
      <c r="M737" s="509"/>
      <c r="N737" s="509"/>
      <c r="O737" s="509"/>
      <c r="P737" s="509"/>
      <c r="Q737" s="588"/>
      <c r="R737" s="588"/>
      <c r="S737" s="588"/>
      <c r="T737" s="509"/>
      <c r="U737" s="509"/>
      <c r="V737" s="509"/>
      <c r="W737" s="509"/>
      <c r="X737" s="535"/>
      <c r="Y737" s="366" t="s">
        <v>1042</v>
      </c>
      <c r="Z737" s="366" t="s">
        <v>1382</v>
      </c>
      <c r="AA737" s="426"/>
      <c r="AB737" s="426"/>
      <c r="AC737" s="426"/>
      <c r="AD737" s="539"/>
    </row>
    <row r="738" customFormat="false" ht="16.2" hidden="true" customHeight="true" outlineLevel="0" collapsed="false">
      <c r="A738" s="483"/>
      <c r="B738" s="31"/>
      <c r="C738" s="31" t="s">
        <v>340</v>
      </c>
      <c r="D738" s="31"/>
      <c r="E738" s="31"/>
      <c r="F738" s="37" t="s">
        <v>473</v>
      </c>
      <c r="G738" s="542"/>
      <c r="H738" s="509" t="s">
        <v>488</v>
      </c>
      <c r="I738" s="509" t="s">
        <v>488</v>
      </c>
      <c r="J738" s="509" t="s">
        <v>488</v>
      </c>
      <c r="K738" s="509" t="s">
        <v>488</v>
      </c>
      <c r="L738" s="509"/>
      <c r="M738" s="509"/>
      <c r="N738" s="509"/>
      <c r="O738" s="509"/>
      <c r="P738" s="509"/>
      <c r="Q738" s="589"/>
      <c r="R738" s="509"/>
      <c r="S738" s="509"/>
      <c r="T738" s="509"/>
      <c r="U738" s="509"/>
      <c r="V738" s="509"/>
      <c r="W738" s="509"/>
      <c r="X738" s="535"/>
      <c r="Y738" s="366" t="s">
        <v>1043</v>
      </c>
      <c r="Z738" s="366" t="s">
        <v>1383</v>
      </c>
      <c r="AA738" s="426"/>
      <c r="AB738" s="426"/>
      <c r="AC738" s="426"/>
      <c r="AD738" s="539"/>
    </row>
    <row r="739" customFormat="false" ht="16.2" hidden="true" customHeight="true" outlineLevel="0" collapsed="false">
      <c r="A739" s="483"/>
      <c r="B739" s="31" t="s">
        <v>189</v>
      </c>
      <c r="C739" s="31" t="s">
        <v>338</v>
      </c>
      <c r="D739" s="31" t="s">
        <v>264</v>
      </c>
      <c r="E739" s="31"/>
      <c r="F739" s="31" t="s">
        <v>482</v>
      </c>
      <c r="G739" s="478"/>
      <c r="H739" s="509" t="s">
        <v>488</v>
      </c>
      <c r="I739" s="509" t="s">
        <v>488</v>
      </c>
      <c r="J739" s="509" t="s">
        <v>488</v>
      </c>
      <c r="K739" s="509" t="s">
        <v>488</v>
      </c>
      <c r="L739" s="509"/>
      <c r="M739" s="509"/>
      <c r="N739" s="509"/>
      <c r="O739" s="509"/>
      <c r="P739" s="509"/>
      <c r="Q739" s="588"/>
      <c r="R739" s="588"/>
      <c r="S739" s="588"/>
      <c r="T739" s="509"/>
      <c r="U739" s="509"/>
      <c r="V739" s="509"/>
      <c r="W739" s="509"/>
      <c r="X739" s="535"/>
      <c r="Y739" s="366" t="s">
        <v>1044</v>
      </c>
      <c r="Z739" s="366" t="s">
        <v>1384</v>
      </c>
      <c r="AA739" s="426"/>
      <c r="AB739" s="426"/>
      <c r="AC739" s="426"/>
      <c r="AD739" s="539"/>
    </row>
    <row r="740" customFormat="false" ht="16.2" hidden="true" customHeight="true" outlineLevel="0" collapsed="false">
      <c r="A740" s="483"/>
      <c r="B740" s="31"/>
      <c r="C740" s="31"/>
      <c r="D740" s="31" t="s">
        <v>265</v>
      </c>
      <c r="E740" s="31"/>
      <c r="F740" s="31" t="s">
        <v>482</v>
      </c>
      <c r="G740" s="478"/>
      <c r="H740" s="509" t="s">
        <v>488</v>
      </c>
      <c r="I740" s="509" t="s">
        <v>488</v>
      </c>
      <c r="J740" s="509" t="s">
        <v>488</v>
      </c>
      <c r="K740" s="509" t="s">
        <v>488</v>
      </c>
      <c r="L740" s="509"/>
      <c r="M740" s="509"/>
      <c r="N740" s="509"/>
      <c r="O740" s="509"/>
      <c r="P740" s="509"/>
      <c r="Q740" s="588"/>
      <c r="R740" s="588"/>
      <c r="S740" s="588"/>
      <c r="T740" s="509"/>
      <c r="U740" s="509"/>
      <c r="V740" s="509"/>
      <c r="W740" s="509"/>
      <c r="X740" s="535"/>
      <c r="Y740" s="366" t="s">
        <v>1045</v>
      </c>
      <c r="Z740" s="366" t="s">
        <v>1385</v>
      </c>
      <c r="AA740" s="426"/>
      <c r="AB740" s="426"/>
      <c r="AC740" s="426"/>
      <c r="AD740" s="539"/>
    </row>
    <row r="741" customFormat="false" ht="16.2" hidden="true" customHeight="true" outlineLevel="0" collapsed="false">
      <c r="A741" s="483"/>
      <c r="B741" s="31"/>
      <c r="C741" s="31" t="s">
        <v>339</v>
      </c>
      <c r="D741" s="31" t="s">
        <v>264</v>
      </c>
      <c r="E741" s="31"/>
      <c r="F741" s="31" t="s">
        <v>482</v>
      </c>
      <c r="G741" s="478"/>
      <c r="H741" s="509" t="s">
        <v>488</v>
      </c>
      <c r="I741" s="509" t="s">
        <v>488</v>
      </c>
      <c r="J741" s="509" t="s">
        <v>488</v>
      </c>
      <c r="K741" s="509" t="s">
        <v>488</v>
      </c>
      <c r="L741" s="509"/>
      <c r="M741" s="509"/>
      <c r="N741" s="509"/>
      <c r="O741" s="509"/>
      <c r="P741" s="509"/>
      <c r="Q741" s="588"/>
      <c r="R741" s="588"/>
      <c r="S741" s="588"/>
      <c r="T741" s="509"/>
      <c r="U741" s="509"/>
      <c r="V741" s="509"/>
      <c r="W741" s="509"/>
      <c r="X741" s="535"/>
      <c r="Y741" s="366" t="s">
        <v>1046</v>
      </c>
      <c r="Z741" s="366" t="s">
        <v>1384</v>
      </c>
      <c r="AA741" s="426"/>
      <c r="AB741" s="426"/>
      <c r="AC741" s="426"/>
      <c r="AD741" s="539"/>
    </row>
    <row r="742" customFormat="false" ht="16.2" hidden="true" customHeight="true" outlineLevel="0" collapsed="false">
      <c r="A742" s="483"/>
      <c r="B742" s="31"/>
      <c r="C742" s="31"/>
      <c r="D742" s="31" t="s">
        <v>265</v>
      </c>
      <c r="E742" s="31"/>
      <c r="F742" s="31" t="s">
        <v>482</v>
      </c>
      <c r="G742" s="478"/>
      <c r="H742" s="509" t="s">
        <v>488</v>
      </c>
      <c r="I742" s="509" t="s">
        <v>488</v>
      </c>
      <c r="J742" s="509" t="s">
        <v>488</v>
      </c>
      <c r="K742" s="509" t="s">
        <v>488</v>
      </c>
      <c r="L742" s="509"/>
      <c r="M742" s="509"/>
      <c r="N742" s="509"/>
      <c r="O742" s="509"/>
      <c r="P742" s="509"/>
      <c r="Q742" s="588"/>
      <c r="R742" s="588"/>
      <c r="S742" s="588"/>
      <c r="T742" s="509"/>
      <c r="U742" s="509"/>
      <c r="V742" s="509"/>
      <c r="W742" s="509"/>
      <c r="X742" s="535"/>
      <c r="Y742" s="366" t="s">
        <v>1047</v>
      </c>
      <c r="Z742" s="366" t="s">
        <v>1385</v>
      </c>
      <c r="AA742" s="426"/>
      <c r="AB742" s="426"/>
      <c r="AC742" s="426"/>
      <c r="AD742" s="539"/>
    </row>
    <row r="743" customFormat="false" ht="16.2" hidden="true" customHeight="true" outlineLevel="0" collapsed="false">
      <c r="A743" s="483" t="s">
        <v>1456</v>
      </c>
      <c r="B743" s="521" t="s">
        <v>1457</v>
      </c>
      <c r="C743" s="521" t="s">
        <v>143</v>
      </c>
      <c r="D743" s="521" t="s">
        <v>264</v>
      </c>
      <c r="E743" s="521"/>
      <c r="F743" s="521" t="s">
        <v>471</v>
      </c>
      <c r="G743" s="478"/>
      <c r="H743" s="509" t="s">
        <v>488</v>
      </c>
      <c r="I743" s="509" t="s">
        <v>488</v>
      </c>
      <c r="J743" s="509" t="s">
        <v>488</v>
      </c>
      <c r="K743" s="509" t="s">
        <v>488</v>
      </c>
      <c r="L743" s="509"/>
      <c r="M743" s="509"/>
      <c r="N743" s="509"/>
      <c r="O743" s="509"/>
      <c r="P743" s="509"/>
      <c r="Q743" s="588"/>
      <c r="R743" s="588"/>
      <c r="S743" s="588"/>
      <c r="T743" s="509"/>
      <c r="U743" s="509"/>
      <c r="V743" s="509"/>
      <c r="W743" s="509"/>
      <c r="X743" s="535"/>
      <c r="Y743" s="590" t="s">
        <v>1458</v>
      </c>
      <c r="Z743" s="590"/>
      <c r="AA743" s="426" t="s">
        <v>1406</v>
      </c>
      <c r="AB743" s="426" t="s">
        <v>1450</v>
      </c>
      <c r="AC743" s="426"/>
      <c r="AD743" s="486"/>
    </row>
    <row r="744" customFormat="false" ht="16.2" hidden="true" customHeight="true" outlineLevel="0" collapsed="false">
      <c r="A744" s="483"/>
      <c r="B744" s="521"/>
      <c r="C744" s="521"/>
      <c r="D744" s="521" t="s">
        <v>265</v>
      </c>
      <c r="E744" s="521"/>
      <c r="F744" s="521" t="s">
        <v>471</v>
      </c>
      <c r="G744" s="478"/>
      <c r="H744" s="509" t="s">
        <v>488</v>
      </c>
      <c r="I744" s="509" t="s">
        <v>488</v>
      </c>
      <c r="J744" s="509" t="s">
        <v>488</v>
      </c>
      <c r="K744" s="509" t="s">
        <v>488</v>
      </c>
      <c r="L744" s="509"/>
      <c r="M744" s="509"/>
      <c r="N744" s="509"/>
      <c r="O744" s="509"/>
      <c r="P744" s="509"/>
      <c r="Q744" s="588"/>
      <c r="R744" s="588"/>
      <c r="S744" s="588"/>
      <c r="T744" s="509"/>
      <c r="U744" s="509"/>
      <c r="V744" s="509"/>
      <c r="W744" s="509"/>
      <c r="X744" s="535"/>
      <c r="Y744" s="590" t="s">
        <v>1459</v>
      </c>
      <c r="Z744" s="590"/>
      <c r="AA744" s="426"/>
      <c r="AB744" s="426"/>
      <c r="AC744" s="426"/>
      <c r="AD744" s="486"/>
    </row>
    <row r="745" customFormat="false" ht="16.2" hidden="true" customHeight="true" outlineLevel="0" collapsed="false">
      <c r="A745" s="483"/>
      <c r="B745" s="521"/>
      <c r="C745" s="521" t="s">
        <v>342</v>
      </c>
      <c r="D745" s="521" t="s">
        <v>264</v>
      </c>
      <c r="E745" s="521"/>
      <c r="F745" s="521" t="s">
        <v>471</v>
      </c>
      <c r="G745" s="478"/>
      <c r="H745" s="509" t="s">
        <v>488</v>
      </c>
      <c r="I745" s="509" t="s">
        <v>488</v>
      </c>
      <c r="J745" s="509" t="s">
        <v>488</v>
      </c>
      <c r="K745" s="509" t="s">
        <v>488</v>
      </c>
      <c r="L745" s="509"/>
      <c r="M745" s="509"/>
      <c r="N745" s="509"/>
      <c r="O745" s="509"/>
      <c r="P745" s="509"/>
      <c r="Q745" s="588"/>
      <c r="R745" s="588"/>
      <c r="S745" s="588"/>
      <c r="T745" s="509"/>
      <c r="U745" s="509"/>
      <c r="V745" s="509"/>
      <c r="W745" s="509"/>
      <c r="X745" s="535"/>
      <c r="Y745" s="590" t="s">
        <v>1460</v>
      </c>
      <c r="Z745" s="590"/>
      <c r="AA745" s="426"/>
      <c r="AB745" s="426"/>
      <c r="AC745" s="426"/>
      <c r="AD745" s="486"/>
    </row>
    <row r="746" customFormat="false" ht="16.2" hidden="true" customHeight="true" outlineLevel="0" collapsed="false">
      <c r="A746" s="483"/>
      <c r="B746" s="521"/>
      <c r="C746" s="521"/>
      <c r="D746" s="521" t="s">
        <v>265</v>
      </c>
      <c r="E746" s="521"/>
      <c r="F746" s="521" t="s">
        <v>471</v>
      </c>
      <c r="G746" s="478"/>
      <c r="H746" s="509" t="s">
        <v>488</v>
      </c>
      <c r="I746" s="509" t="s">
        <v>488</v>
      </c>
      <c r="J746" s="509" t="s">
        <v>488</v>
      </c>
      <c r="K746" s="509" t="s">
        <v>488</v>
      </c>
      <c r="L746" s="509"/>
      <c r="M746" s="509"/>
      <c r="N746" s="509"/>
      <c r="O746" s="509"/>
      <c r="P746" s="509"/>
      <c r="Q746" s="588"/>
      <c r="R746" s="588"/>
      <c r="S746" s="588"/>
      <c r="T746" s="509"/>
      <c r="U746" s="509"/>
      <c r="V746" s="509"/>
      <c r="W746" s="509"/>
      <c r="X746" s="535"/>
      <c r="Y746" s="590" t="s">
        <v>1461</v>
      </c>
      <c r="Z746" s="590"/>
      <c r="AA746" s="426"/>
      <c r="AB746" s="426"/>
      <c r="AC746" s="426"/>
      <c r="AD746" s="486"/>
    </row>
    <row r="747" customFormat="false" ht="16.2" hidden="true" customHeight="true" outlineLevel="0" collapsed="false">
      <c r="A747" s="483"/>
      <c r="B747" s="521"/>
      <c r="C747" s="521" t="s">
        <v>343</v>
      </c>
      <c r="D747" s="521" t="s">
        <v>264</v>
      </c>
      <c r="E747" s="521"/>
      <c r="F747" s="521" t="s">
        <v>471</v>
      </c>
      <c r="G747" s="478"/>
      <c r="H747" s="509" t="s">
        <v>488</v>
      </c>
      <c r="I747" s="509" t="s">
        <v>488</v>
      </c>
      <c r="J747" s="509" t="s">
        <v>488</v>
      </c>
      <c r="K747" s="509" t="s">
        <v>488</v>
      </c>
      <c r="L747" s="509"/>
      <c r="M747" s="509"/>
      <c r="N747" s="509"/>
      <c r="O747" s="509"/>
      <c r="P747" s="509"/>
      <c r="Q747" s="588"/>
      <c r="R747" s="588"/>
      <c r="S747" s="588"/>
      <c r="T747" s="509"/>
      <c r="U747" s="509"/>
      <c r="V747" s="509"/>
      <c r="W747" s="509"/>
      <c r="X747" s="535"/>
      <c r="Y747" s="590" t="s">
        <v>1462</v>
      </c>
      <c r="Z747" s="590"/>
      <c r="AA747" s="426"/>
      <c r="AB747" s="426"/>
      <c r="AC747" s="426"/>
      <c r="AD747" s="486"/>
    </row>
    <row r="748" customFormat="false" ht="16.2" hidden="true" customHeight="true" outlineLevel="0" collapsed="false">
      <c r="A748" s="483"/>
      <c r="B748" s="521"/>
      <c r="C748" s="521"/>
      <c r="D748" s="521" t="s">
        <v>265</v>
      </c>
      <c r="E748" s="521"/>
      <c r="F748" s="521" t="s">
        <v>471</v>
      </c>
      <c r="G748" s="478"/>
      <c r="H748" s="509" t="s">
        <v>488</v>
      </c>
      <c r="I748" s="509" t="s">
        <v>488</v>
      </c>
      <c r="J748" s="509" t="s">
        <v>488</v>
      </c>
      <c r="K748" s="509" t="s">
        <v>488</v>
      </c>
      <c r="L748" s="509"/>
      <c r="M748" s="509"/>
      <c r="N748" s="509"/>
      <c r="O748" s="509"/>
      <c r="P748" s="509"/>
      <c r="Q748" s="588"/>
      <c r="R748" s="588"/>
      <c r="S748" s="588"/>
      <c r="T748" s="509"/>
      <c r="U748" s="509"/>
      <c r="V748" s="509"/>
      <c r="W748" s="509"/>
      <c r="X748" s="535"/>
      <c r="Y748" s="590" t="s">
        <v>1463</v>
      </c>
      <c r="Z748" s="590"/>
      <c r="AA748" s="426"/>
      <c r="AB748" s="426"/>
      <c r="AC748" s="426"/>
      <c r="AD748" s="486"/>
    </row>
    <row r="749" customFormat="false" ht="16.2" hidden="true" customHeight="true" outlineLevel="0" collapsed="false">
      <c r="A749" s="483"/>
      <c r="B749" s="521"/>
      <c r="C749" s="521" t="s">
        <v>344</v>
      </c>
      <c r="D749" s="521" t="s">
        <v>264</v>
      </c>
      <c r="E749" s="521"/>
      <c r="F749" s="521" t="s">
        <v>471</v>
      </c>
      <c r="G749" s="478"/>
      <c r="H749" s="509" t="s">
        <v>488</v>
      </c>
      <c r="I749" s="509" t="s">
        <v>488</v>
      </c>
      <c r="J749" s="509" t="s">
        <v>488</v>
      </c>
      <c r="K749" s="509" t="s">
        <v>488</v>
      </c>
      <c r="L749" s="509"/>
      <c r="M749" s="509"/>
      <c r="N749" s="509"/>
      <c r="O749" s="509"/>
      <c r="P749" s="509"/>
      <c r="Q749" s="588"/>
      <c r="R749" s="588"/>
      <c r="S749" s="588"/>
      <c r="T749" s="509"/>
      <c r="U749" s="509"/>
      <c r="V749" s="509"/>
      <c r="W749" s="509"/>
      <c r="X749" s="535"/>
      <c r="Y749" s="590" t="s">
        <v>1464</v>
      </c>
      <c r="Z749" s="590"/>
      <c r="AA749" s="426"/>
      <c r="AB749" s="426"/>
      <c r="AC749" s="426"/>
      <c r="AD749" s="486"/>
    </row>
    <row r="750" customFormat="false" ht="16.2" hidden="true" customHeight="true" outlineLevel="0" collapsed="false">
      <c r="A750" s="483"/>
      <c r="B750" s="521"/>
      <c r="C750" s="521"/>
      <c r="D750" s="521" t="s">
        <v>265</v>
      </c>
      <c r="E750" s="521"/>
      <c r="F750" s="521" t="s">
        <v>471</v>
      </c>
      <c r="G750" s="478"/>
      <c r="H750" s="509" t="s">
        <v>488</v>
      </c>
      <c r="I750" s="509" t="s">
        <v>488</v>
      </c>
      <c r="J750" s="509" t="s">
        <v>488</v>
      </c>
      <c r="K750" s="509" t="s">
        <v>488</v>
      </c>
      <c r="L750" s="509"/>
      <c r="M750" s="509"/>
      <c r="N750" s="509"/>
      <c r="O750" s="509"/>
      <c r="P750" s="509"/>
      <c r="Q750" s="588"/>
      <c r="R750" s="588"/>
      <c r="S750" s="588"/>
      <c r="T750" s="509"/>
      <c r="U750" s="509"/>
      <c r="V750" s="509"/>
      <c r="W750" s="509"/>
      <c r="X750" s="535"/>
      <c r="Y750" s="590" t="s">
        <v>1465</v>
      </c>
      <c r="Z750" s="590"/>
      <c r="AA750" s="426"/>
      <c r="AB750" s="426"/>
      <c r="AC750" s="426"/>
      <c r="AD750" s="486"/>
    </row>
    <row r="751" customFormat="false" ht="16.2" hidden="true" customHeight="true" outlineLevel="0" collapsed="false">
      <c r="A751" s="483"/>
      <c r="B751" s="521"/>
      <c r="C751" s="521" t="s">
        <v>345</v>
      </c>
      <c r="D751" s="521" t="s">
        <v>264</v>
      </c>
      <c r="E751" s="521"/>
      <c r="F751" s="521" t="s">
        <v>471</v>
      </c>
      <c r="G751" s="478"/>
      <c r="H751" s="509" t="s">
        <v>488</v>
      </c>
      <c r="I751" s="509" t="s">
        <v>488</v>
      </c>
      <c r="J751" s="509" t="s">
        <v>488</v>
      </c>
      <c r="K751" s="509" t="s">
        <v>488</v>
      </c>
      <c r="L751" s="509"/>
      <c r="M751" s="509"/>
      <c r="N751" s="509"/>
      <c r="O751" s="509"/>
      <c r="P751" s="509"/>
      <c r="Q751" s="588"/>
      <c r="R751" s="588"/>
      <c r="S751" s="588"/>
      <c r="T751" s="509"/>
      <c r="U751" s="509"/>
      <c r="V751" s="509"/>
      <c r="W751" s="509"/>
      <c r="X751" s="535"/>
      <c r="Y751" s="590" t="s">
        <v>1466</v>
      </c>
      <c r="Z751" s="590"/>
      <c r="AA751" s="426"/>
      <c r="AB751" s="426"/>
      <c r="AC751" s="426"/>
      <c r="AD751" s="486"/>
    </row>
    <row r="752" customFormat="false" ht="16.2" hidden="true" customHeight="true" outlineLevel="0" collapsed="false">
      <c r="A752" s="483"/>
      <c r="B752" s="521"/>
      <c r="C752" s="521"/>
      <c r="D752" s="521" t="s">
        <v>265</v>
      </c>
      <c r="E752" s="521"/>
      <c r="F752" s="521" t="s">
        <v>471</v>
      </c>
      <c r="G752" s="478"/>
      <c r="H752" s="509" t="s">
        <v>488</v>
      </c>
      <c r="I752" s="509" t="s">
        <v>488</v>
      </c>
      <c r="J752" s="509" t="s">
        <v>488</v>
      </c>
      <c r="K752" s="509" t="s">
        <v>488</v>
      </c>
      <c r="L752" s="509"/>
      <c r="M752" s="509"/>
      <c r="N752" s="509"/>
      <c r="O752" s="509"/>
      <c r="P752" s="509"/>
      <c r="Q752" s="588"/>
      <c r="R752" s="588"/>
      <c r="S752" s="588"/>
      <c r="T752" s="509"/>
      <c r="U752" s="509"/>
      <c r="V752" s="509"/>
      <c r="W752" s="509"/>
      <c r="X752" s="535"/>
      <c r="Y752" s="590" t="s">
        <v>1467</v>
      </c>
      <c r="Z752" s="590"/>
      <c r="AA752" s="426"/>
      <c r="AB752" s="426"/>
      <c r="AC752" s="426"/>
      <c r="AD752" s="486"/>
    </row>
    <row r="753" customFormat="false" ht="16.2" hidden="true" customHeight="true" outlineLevel="0" collapsed="false">
      <c r="A753" s="483"/>
      <c r="B753" s="521"/>
      <c r="C753" s="521" t="s">
        <v>346</v>
      </c>
      <c r="D753" s="521" t="s">
        <v>264</v>
      </c>
      <c r="E753" s="521"/>
      <c r="F753" s="521" t="s">
        <v>471</v>
      </c>
      <c r="G753" s="478"/>
      <c r="H753" s="509" t="s">
        <v>488</v>
      </c>
      <c r="I753" s="509" t="s">
        <v>488</v>
      </c>
      <c r="J753" s="509" t="s">
        <v>488</v>
      </c>
      <c r="K753" s="509" t="s">
        <v>488</v>
      </c>
      <c r="L753" s="509"/>
      <c r="M753" s="509"/>
      <c r="N753" s="509"/>
      <c r="O753" s="509"/>
      <c r="P753" s="509"/>
      <c r="Q753" s="588"/>
      <c r="R753" s="588"/>
      <c r="S753" s="588"/>
      <c r="T753" s="509"/>
      <c r="U753" s="509"/>
      <c r="V753" s="509"/>
      <c r="W753" s="509"/>
      <c r="X753" s="535"/>
      <c r="Y753" s="590" t="s">
        <v>1468</v>
      </c>
      <c r="Z753" s="590"/>
      <c r="AA753" s="426"/>
      <c r="AB753" s="426"/>
      <c r="AC753" s="426"/>
      <c r="AD753" s="486"/>
    </row>
    <row r="754" customFormat="false" ht="16.2" hidden="true" customHeight="true" outlineLevel="0" collapsed="false">
      <c r="A754" s="483"/>
      <c r="B754" s="521"/>
      <c r="C754" s="521"/>
      <c r="D754" s="521" t="s">
        <v>265</v>
      </c>
      <c r="E754" s="521"/>
      <c r="F754" s="521" t="s">
        <v>471</v>
      </c>
      <c r="G754" s="478"/>
      <c r="H754" s="509" t="s">
        <v>488</v>
      </c>
      <c r="I754" s="509" t="s">
        <v>488</v>
      </c>
      <c r="J754" s="509" t="s">
        <v>488</v>
      </c>
      <c r="K754" s="509" t="s">
        <v>488</v>
      </c>
      <c r="L754" s="509"/>
      <c r="M754" s="509"/>
      <c r="N754" s="509"/>
      <c r="O754" s="509"/>
      <c r="P754" s="509"/>
      <c r="Q754" s="588"/>
      <c r="R754" s="588"/>
      <c r="S754" s="588"/>
      <c r="T754" s="509"/>
      <c r="U754" s="509"/>
      <c r="V754" s="509"/>
      <c r="W754" s="509"/>
      <c r="X754" s="535"/>
      <c r="Y754" s="590" t="s">
        <v>1469</v>
      </c>
      <c r="Z754" s="590"/>
      <c r="AA754" s="426"/>
      <c r="AB754" s="426"/>
      <c r="AC754" s="426"/>
      <c r="AD754" s="486"/>
    </row>
    <row r="755" customFormat="false" ht="16.2" hidden="true" customHeight="true" outlineLevel="0" collapsed="false">
      <c r="A755" s="483" t="s">
        <v>37</v>
      </c>
      <c r="B755" s="31" t="s">
        <v>190</v>
      </c>
      <c r="C755" s="31" t="s">
        <v>341</v>
      </c>
      <c r="D755" s="31" t="s">
        <v>264</v>
      </c>
      <c r="E755" s="31"/>
      <c r="F755" s="31" t="s">
        <v>482</v>
      </c>
      <c r="G755" s="478"/>
      <c r="H755" s="509" t="s">
        <v>488</v>
      </c>
      <c r="I755" s="509" t="s">
        <v>488</v>
      </c>
      <c r="J755" s="509" t="s">
        <v>488</v>
      </c>
      <c r="K755" s="509" t="s">
        <v>488</v>
      </c>
      <c r="L755" s="509"/>
      <c r="M755" s="509"/>
      <c r="N755" s="509"/>
      <c r="O755" s="509"/>
      <c r="P755" s="509"/>
      <c r="Q755" s="588"/>
      <c r="R755" s="588"/>
      <c r="S755" s="588"/>
      <c r="T755" s="509"/>
      <c r="U755" s="509"/>
      <c r="V755" s="509"/>
      <c r="W755" s="509"/>
      <c r="X755" s="535"/>
      <c r="Y755" s="366" t="s">
        <v>1048</v>
      </c>
      <c r="Z755" s="366"/>
      <c r="AA755" s="426" t="s">
        <v>1406</v>
      </c>
      <c r="AB755" s="426" t="s">
        <v>1450</v>
      </c>
      <c r="AC755" s="426"/>
      <c r="AD755" s="486"/>
    </row>
    <row r="756" customFormat="false" ht="16.2" hidden="true" customHeight="true" outlineLevel="0" collapsed="false">
      <c r="A756" s="483"/>
      <c r="B756" s="31"/>
      <c r="C756" s="31"/>
      <c r="D756" s="31" t="s">
        <v>265</v>
      </c>
      <c r="E756" s="31"/>
      <c r="F756" s="31" t="s">
        <v>482</v>
      </c>
      <c r="G756" s="478"/>
      <c r="H756" s="509" t="s">
        <v>488</v>
      </c>
      <c r="I756" s="509" t="s">
        <v>488</v>
      </c>
      <c r="J756" s="509" t="s">
        <v>488</v>
      </c>
      <c r="K756" s="509" t="s">
        <v>488</v>
      </c>
      <c r="L756" s="509"/>
      <c r="M756" s="509"/>
      <c r="N756" s="509"/>
      <c r="O756" s="509"/>
      <c r="P756" s="509"/>
      <c r="Q756" s="588"/>
      <c r="R756" s="588"/>
      <c r="S756" s="588"/>
      <c r="T756" s="509"/>
      <c r="U756" s="509"/>
      <c r="V756" s="509"/>
      <c r="W756" s="509"/>
      <c r="X756" s="535"/>
      <c r="Y756" s="366" t="s">
        <v>1049</v>
      </c>
      <c r="Z756" s="366"/>
      <c r="AA756" s="426"/>
      <c r="AB756" s="426"/>
      <c r="AC756" s="426"/>
      <c r="AD756" s="486"/>
    </row>
    <row r="757" customFormat="false" ht="16.2" hidden="true" customHeight="true" outlineLevel="0" collapsed="false">
      <c r="A757" s="483"/>
      <c r="B757" s="31"/>
      <c r="C757" s="31" t="s">
        <v>342</v>
      </c>
      <c r="D757" s="31" t="s">
        <v>264</v>
      </c>
      <c r="E757" s="31"/>
      <c r="F757" s="31" t="s">
        <v>482</v>
      </c>
      <c r="G757" s="478"/>
      <c r="H757" s="509" t="s">
        <v>488</v>
      </c>
      <c r="I757" s="509" t="s">
        <v>488</v>
      </c>
      <c r="J757" s="509" t="s">
        <v>488</v>
      </c>
      <c r="K757" s="509" t="s">
        <v>488</v>
      </c>
      <c r="L757" s="509"/>
      <c r="M757" s="509"/>
      <c r="N757" s="509"/>
      <c r="O757" s="509"/>
      <c r="P757" s="509"/>
      <c r="Q757" s="588"/>
      <c r="R757" s="588"/>
      <c r="S757" s="588"/>
      <c r="T757" s="509"/>
      <c r="U757" s="509"/>
      <c r="V757" s="509"/>
      <c r="W757" s="509"/>
      <c r="X757" s="535"/>
      <c r="Y757" s="366" t="s">
        <v>1050</v>
      </c>
      <c r="Z757" s="366"/>
      <c r="AA757" s="426"/>
      <c r="AB757" s="426"/>
      <c r="AC757" s="426"/>
      <c r="AD757" s="486"/>
    </row>
    <row r="758" customFormat="false" ht="16.2" hidden="true" customHeight="true" outlineLevel="0" collapsed="false">
      <c r="A758" s="483"/>
      <c r="B758" s="31"/>
      <c r="C758" s="31"/>
      <c r="D758" s="31" t="s">
        <v>265</v>
      </c>
      <c r="E758" s="31"/>
      <c r="F758" s="31" t="s">
        <v>482</v>
      </c>
      <c r="G758" s="478"/>
      <c r="H758" s="509" t="s">
        <v>488</v>
      </c>
      <c r="I758" s="509" t="s">
        <v>488</v>
      </c>
      <c r="J758" s="509" t="s">
        <v>488</v>
      </c>
      <c r="K758" s="509" t="s">
        <v>488</v>
      </c>
      <c r="L758" s="509"/>
      <c r="M758" s="509"/>
      <c r="N758" s="509"/>
      <c r="O758" s="509"/>
      <c r="P758" s="509"/>
      <c r="Q758" s="588"/>
      <c r="R758" s="588"/>
      <c r="S758" s="588"/>
      <c r="T758" s="509"/>
      <c r="U758" s="509"/>
      <c r="V758" s="509"/>
      <c r="W758" s="509"/>
      <c r="X758" s="535"/>
      <c r="Y758" s="366" t="s">
        <v>1051</v>
      </c>
      <c r="Z758" s="366"/>
      <c r="AA758" s="426"/>
      <c r="AB758" s="426"/>
      <c r="AC758" s="426"/>
      <c r="AD758" s="486"/>
    </row>
    <row r="759" customFormat="false" ht="16.2" hidden="true" customHeight="true" outlineLevel="0" collapsed="false">
      <c r="A759" s="483"/>
      <c r="B759" s="31"/>
      <c r="C759" s="31" t="s">
        <v>343</v>
      </c>
      <c r="D759" s="31" t="s">
        <v>264</v>
      </c>
      <c r="E759" s="31"/>
      <c r="F759" s="31" t="s">
        <v>482</v>
      </c>
      <c r="G759" s="478"/>
      <c r="H759" s="509" t="s">
        <v>488</v>
      </c>
      <c r="I759" s="509" t="s">
        <v>488</v>
      </c>
      <c r="J759" s="509" t="s">
        <v>488</v>
      </c>
      <c r="K759" s="509" t="s">
        <v>488</v>
      </c>
      <c r="L759" s="509"/>
      <c r="M759" s="509"/>
      <c r="N759" s="509"/>
      <c r="O759" s="509"/>
      <c r="P759" s="509"/>
      <c r="Q759" s="588"/>
      <c r="R759" s="588"/>
      <c r="S759" s="588"/>
      <c r="T759" s="509"/>
      <c r="U759" s="509"/>
      <c r="V759" s="509"/>
      <c r="W759" s="509"/>
      <c r="X759" s="535"/>
      <c r="Y759" s="366" t="s">
        <v>1052</v>
      </c>
      <c r="Z759" s="366"/>
      <c r="AA759" s="426"/>
      <c r="AB759" s="426"/>
      <c r="AC759" s="426"/>
      <c r="AD759" s="486"/>
    </row>
    <row r="760" customFormat="false" ht="16.2" hidden="true" customHeight="true" outlineLevel="0" collapsed="false">
      <c r="A760" s="483"/>
      <c r="B760" s="31"/>
      <c r="C760" s="31"/>
      <c r="D760" s="31" t="s">
        <v>265</v>
      </c>
      <c r="E760" s="31"/>
      <c r="F760" s="31" t="s">
        <v>482</v>
      </c>
      <c r="G760" s="478"/>
      <c r="H760" s="509" t="s">
        <v>488</v>
      </c>
      <c r="I760" s="509" t="s">
        <v>488</v>
      </c>
      <c r="J760" s="509" t="s">
        <v>488</v>
      </c>
      <c r="K760" s="509" t="s">
        <v>488</v>
      </c>
      <c r="L760" s="509"/>
      <c r="M760" s="509"/>
      <c r="N760" s="509"/>
      <c r="O760" s="509"/>
      <c r="P760" s="509"/>
      <c r="Q760" s="588"/>
      <c r="R760" s="588"/>
      <c r="S760" s="588"/>
      <c r="T760" s="509"/>
      <c r="U760" s="509"/>
      <c r="V760" s="509"/>
      <c r="W760" s="509"/>
      <c r="X760" s="535"/>
      <c r="Y760" s="366" t="s">
        <v>1053</v>
      </c>
      <c r="Z760" s="366"/>
      <c r="AA760" s="426"/>
      <c r="AB760" s="426"/>
      <c r="AC760" s="426"/>
      <c r="AD760" s="486"/>
    </row>
    <row r="761" customFormat="false" ht="16.2" hidden="true" customHeight="true" outlineLevel="0" collapsed="false">
      <c r="A761" s="483"/>
      <c r="B761" s="31"/>
      <c r="C761" s="31" t="s">
        <v>344</v>
      </c>
      <c r="D761" s="31" t="s">
        <v>264</v>
      </c>
      <c r="E761" s="31"/>
      <c r="F761" s="31" t="s">
        <v>482</v>
      </c>
      <c r="G761" s="478"/>
      <c r="H761" s="509" t="s">
        <v>488</v>
      </c>
      <c r="I761" s="509" t="s">
        <v>488</v>
      </c>
      <c r="J761" s="509" t="s">
        <v>488</v>
      </c>
      <c r="K761" s="509" t="s">
        <v>488</v>
      </c>
      <c r="L761" s="509"/>
      <c r="M761" s="509"/>
      <c r="N761" s="509"/>
      <c r="O761" s="509"/>
      <c r="P761" s="509"/>
      <c r="Q761" s="588"/>
      <c r="R761" s="588"/>
      <c r="S761" s="588"/>
      <c r="T761" s="509"/>
      <c r="U761" s="509"/>
      <c r="V761" s="509"/>
      <c r="W761" s="509"/>
      <c r="X761" s="535"/>
      <c r="Y761" s="366" t="s">
        <v>1054</v>
      </c>
      <c r="Z761" s="366"/>
      <c r="AA761" s="426"/>
      <c r="AB761" s="426"/>
      <c r="AC761" s="426"/>
      <c r="AD761" s="486"/>
    </row>
    <row r="762" customFormat="false" ht="16.2" hidden="true" customHeight="true" outlineLevel="0" collapsed="false">
      <c r="A762" s="483"/>
      <c r="B762" s="31"/>
      <c r="C762" s="31"/>
      <c r="D762" s="31" t="s">
        <v>265</v>
      </c>
      <c r="E762" s="31"/>
      <c r="F762" s="31" t="s">
        <v>482</v>
      </c>
      <c r="G762" s="478"/>
      <c r="H762" s="509" t="s">
        <v>488</v>
      </c>
      <c r="I762" s="509" t="s">
        <v>488</v>
      </c>
      <c r="J762" s="509" t="s">
        <v>488</v>
      </c>
      <c r="K762" s="509" t="s">
        <v>488</v>
      </c>
      <c r="L762" s="509"/>
      <c r="M762" s="509"/>
      <c r="N762" s="509"/>
      <c r="O762" s="509"/>
      <c r="P762" s="509"/>
      <c r="Q762" s="588"/>
      <c r="R762" s="588"/>
      <c r="S762" s="588"/>
      <c r="T762" s="509"/>
      <c r="U762" s="509"/>
      <c r="V762" s="509"/>
      <c r="W762" s="509"/>
      <c r="X762" s="535"/>
      <c r="Y762" s="366" t="s">
        <v>1055</v>
      </c>
      <c r="Z762" s="366"/>
      <c r="AA762" s="426"/>
      <c r="AB762" s="426"/>
      <c r="AC762" s="426"/>
      <c r="AD762" s="486"/>
    </row>
    <row r="763" customFormat="false" ht="16.2" hidden="true" customHeight="true" outlineLevel="0" collapsed="false">
      <c r="A763" s="483"/>
      <c r="B763" s="31"/>
      <c r="C763" s="31" t="s">
        <v>345</v>
      </c>
      <c r="D763" s="31" t="s">
        <v>264</v>
      </c>
      <c r="E763" s="31"/>
      <c r="F763" s="31" t="s">
        <v>482</v>
      </c>
      <c r="G763" s="478"/>
      <c r="H763" s="509" t="s">
        <v>488</v>
      </c>
      <c r="I763" s="509" t="s">
        <v>488</v>
      </c>
      <c r="J763" s="509" t="s">
        <v>488</v>
      </c>
      <c r="K763" s="509" t="s">
        <v>488</v>
      </c>
      <c r="L763" s="509"/>
      <c r="M763" s="509"/>
      <c r="N763" s="509"/>
      <c r="O763" s="509"/>
      <c r="P763" s="509"/>
      <c r="Q763" s="588"/>
      <c r="R763" s="588"/>
      <c r="S763" s="588"/>
      <c r="T763" s="509"/>
      <c r="U763" s="509"/>
      <c r="V763" s="509"/>
      <c r="W763" s="509"/>
      <c r="X763" s="535"/>
      <c r="Y763" s="366" t="s">
        <v>1056</v>
      </c>
      <c r="Z763" s="366"/>
      <c r="AA763" s="426"/>
      <c r="AB763" s="426"/>
      <c r="AC763" s="426"/>
      <c r="AD763" s="486"/>
    </row>
    <row r="764" customFormat="false" ht="16.2" hidden="true" customHeight="true" outlineLevel="0" collapsed="false">
      <c r="A764" s="483"/>
      <c r="B764" s="31"/>
      <c r="C764" s="31"/>
      <c r="D764" s="31" t="s">
        <v>265</v>
      </c>
      <c r="E764" s="31"/>
      <c r="F764" s="31" t="s">
        <v>482</v>
      </c>
      <c r="G764" s="478"/>
      <c r="H764" s="509" t="s">
        <v>488</v>
      </c>
      <c r="I764" s="509" t="s">
        <v>488</v>
      </c>
      <c r="J764" s="509" t="s">
        <v>488</v>
      </c>
      <c r="K764" s="509" t="s">
        <v>488</v>
      </c>
      <c r="L764" s="509"/>
      <c r="M764" s="509"/>
      <c r="N764" s="509"/>
      <c r="O764" s="509"/>
      <c r="P764" s="509"/>
      <c r="Q764" s="588"/>
      <c r="R764" s="588"/>
      <c r="S764" s="588"/>
      <c r="T764" s="509"/>
      <c r="U764" s="509"/>
      <c r="V764" s="509"/>
      <c r="W764" s="509"/>
      <c r="X764" s="535"/>
      <c r="Y764" s="366" t="s">
        <v>1057</v>
      </c>
      <c r="Z764" s="366"/>
      <c r="AA764" s="426"/>
      <c r="AB764" s="426"/>
      <c r="AC764" s="426"/>
      <c r="AD764" s="486"/>
    </row>
    <row r="765" customFormat="false" ht="16.2" hidden="true" customHeight="true" outlineLevel="0" collapsed="false">
      <c r="A765" s="483"/>
      <c r="B765" s="31"/>
      <c r="C765" s="31" t="s">
        <v>346</v>
      </c>
      <c r="D765" s="31" t="s">
        <v>264</v>
      </c>
      <c r="E765" s="31"/>
      <c r="F765" s="31" t="s">
        <v>482</v>
      </c>
      <c r="G765" s="478"/>
      <c r="H765" s="509" t="s">
        <v>488</v>
      </c>
      <c r="I765" s="509" t="s">
        <v>488</v>
      </c>
      <c r="J765" s="509" t="s">
        <v>488</v>
      </c>
      <c r="K765" s="509" t="s">
        <v>488</v>
      </c>
      <c r="L765" s="509"/>
      <c r="M765" s="509"/>
      <c r="N765" s="509"/>
      <c r="O765" s="509"/>
      <c r="P765" s="509"/>
      <c r="Q765" s="588"/>
      <c r="R765" s="588"/>
      <c r="S765" s="588"/>
      <c r="T765" s="509"/>
      <c r="U765" s="509"/>
      <c r="V765" s="509"/>
      <c r="W765" s="509"/>
      <c r="X765" s="535"/>
      <c r="Y765" s="366" t="s">
        <v>1058</v>
      </c>
      <c r="Z765" s="366"/>
      <c r="AA765" s="426"/>
      <c r="AB765" s="426"/>
      <c r="AC765" s="426"/>
      <c r="AD765" s="486"/>
    </row>
    <row r="766" customFormat="false" ht="16.2" hidden="true" customHeight="true" outlineLevel="0" collapsed="false">
      <c r="A766" s="483"/>
      <c r="B766" s="31"/>
      <c r="C766" s="31"/>
      <c r="D766" s="31" t="s">
        <v>265</v>
      </c>
      <c r="E766" s="31"/>
      <c r="F766" s="31" t="s">
        <v>482</v>
      </c>
      <c r="G766" s="478"/>
      <c r="H766" s="509" t="s">
        <v>488</v>
      </c>
      <c r="I766" s="509" t="s">
        <v>488</v>
      </c>
      <c r="J766" s="509" t="s">
        <v>488</v>
      </c>
      <c r="K766" s="509" t="s">
        <v>488</v>
      </c>
      <c r="L766" s="509"/>
      <c r="M766" s="509"/>
      <c r="N766" s="509"/>
      <c r="O766" s="509"/>
      <c r="P766" s="509"/>
      <c r="Q766" s="588"/>
      <c r="R766" s="588"/>
      <c r="S766" s="588"/>
      <c r="T766" s="509"/>
      <c r="U766" s="509"/>
      <c r="V766" s="509"/>
      <c r="W766" s="509"/>
      <c r="X766" s="535"/>
      <c r="Y766" s="366" t="s">
        <v>1059</v>
      </c>
      <c r="Z766" s="366"/>
      <c r="AA766" s="426"/>
      <c r="AB766" s="426"/>
      <c r="AC766" s="426"/>
      <c r="AD766" s="486"/>
    </row>
    <row r="767" customFormat="false" ht="16.2" hidden="true" customHeight="true" outlineLevel="0" collapsed="false">
      <c r="A767" s="483" t="s">
        <v>38</v>
      </c>
      <c r="B767" s="31" t="s">
        <v>191</v>
      </c>
      <c r="C767" s="31" t="s">
        <v>264</v>
      </c>
      <c r="D767" s="31"/>
      <c r="E767" s="31"/>
      <c r="F767" s="31" t="s">
        <v>471</v>
      </c>
      <c r="G767" s="478"/>
      <c r="H767" s="509" t="s">
        <v>488</v>
      </c>
      <c r="I767" s="509" t="s">
        <v>488</v>
      </c>
      <c r="J767" s="509" t="s">
        <v>488</v>
      </c>
      <c r="K767" s="509" t="s">
        <v>488</v>
      </c>
      <c r="L767" s="509"/>
      <c r="M767" s="509"/>
      <c r="N767" s="509"/>
      <c r="O767" s="509"/>
      <c r="P767" s="509"/>
      <c r="Q767" s="484"/>
      <c r="R767" s="484"/>
      <c r="S767" s="484"/>
      <c r="T767" s="484"/>
      <c r="U767" s="484"/>
      <c r="V767" s="484"/>
      <c r="W767" s="484"/>
      <c r="X767" s="535"/>
      <c r="Y767" s="366" t="s">
        <v>1060</v>
      </c>
      <c r="Z767" s="366"/>
      <c r="AA767" s="426" t="s">
        <v>1414</v>
      </c>
      <c r="AB767" s="426" t="s">
        <v>1414</v>
      </c>
      <c r="AC767" s="426"/>
      <c r="AD767" s="486"/>
    </row>
    <row r="768" customFormat="false" ht="16.2" hidden="true" customHeight="true" outlineLevel="0" collapsed="false">
      <c r="A768" s="483"/>
      <c r="B768" s="31"/>
      <c r="C768" s="31" t="s">
        <v>265</v>
      </c>
      <c r="D768" s="31"/>
      <c r="E768" s="31"/>
      <c r="F768" s="31" t="s">
        <v>471</v>
      </c>
      <c r="G768" s="478"/>
      <c r="H768" s="509" t="s">
        <v>488</v>
      </c>
      <c r="I768" s="509" t="s">
        <v>488</v>
      </c>
      <c r="J768" s="509" t="s">
        <v>488</v>
      </c>
      <c r="K768" s="509" t="s">
        <v>488</v>
      </c>
      <c r="L768" s="509"/>
      <c r="M768" s="509"/>
      <c r="N768" s="509"/>
      <c r="O768" s="509"/>
      <c r="P768" s="509"/>
      <c r="Q768" s="484"/>
      <c r="R768" s="484"/>
      <c r="S768" s="484"/>
      <c r="T768" s="484"/>
      <c r="U768" s="484"/>
      <c r="V768" s="484"/>
      <c r="W768" s="484"/>
      <c r="X768" s="535"/>
      <c r="Y768" s="366" t="s">
        <v>1061</v>
      </c>
      <c r="Z768" s="366"/>
      <c r="AA768" s="426"/>
      <c r="AB768" s="426"/>
      <c r="AC768" s="426"/>
      <c r="AD768" s="486"/>
    </row>
    <row r="769" customFormat="false" ht="16.2" hidden="true" customHeight="true" outlineLevel="0" collapsed="false">
      <c r="A769" s="483"/>
      <c r="B769" s="31"/>
      <c r="C769" s="31" t="s">
        <v>347</v>
      </c>
      <c r="D769" s="31"/>
      <c r="E769" s="31"/>
      <c r="F769" s="31" t="s">
        <v>473</v>
      </c>
      <c r="G769" s="478"/>
      <c r="H769" s="509" t="s">
        <v>488</v>
      </c>
      <c r="I769" s="509" t="s">
        <v>488</v>
      </c>
      <c r="J769" s="509" t="s">
        <v>488</v>
      </c>
      <c r="K769" s="509" t="s">
        <v>488</v>
      </c>
      <c r="L769" s="509"/>
      <c r="M769" s="509"/>
      <c r="N769" s="509"/>
      <c r="O769" s="509"/>
      <c r="P769" s="509"/>
      <c r="Q769" s="509"/>
      <c r="R769" s="509"/>
      <c r="S769" s="509"/>
      <c r="T769" s="509"/>
      <c r="U769" s="509"/>
      <c r="V769" s="509"/>
      <c r="W769" s="509"/>
      <c r="X769" s="535"/>
      <c r="Y769" s="366" t="s">
        <v>1062</v>
      </c>
      <c r="Z769" s="366" t="s">
        <v>1386</v>
      </c>
      <c r="AA769" s="426"/>
      <c r="AB769" s="426"/>
      <c r="AC769" s="426"/>
      <c r="AD769" s="486"/>
    </row>
    <row r="770" customFormat="false" ht="16.2" hidden="true" customHeight="true" outlineLevel="0" collapsed="false">
      <c r="A770" s="483" t="s">
        <v>39</v>
      </c>
      <c r="B770" s="31" t="s">
        <v>192</v>
      </c>
      <c r="C770" s="31" t="s">
        <v>264</v>
      </c>
      <c r="D770" s="31"/>
      <c r="E770" s="31"/>
      <c r="F770" s="31" t="s">
        <v>471</v>
      </c>
      <c r="G770" s="426"/>
      <c r="H770" s="575" t="s">
        <v>488</v>
      </c>
      <c r="I770" s="591" t="s">
        <v>490</v>
      </c>
      <c r="J770" s="591" t="s">
        <v>490</v>
      </c>
      <c r="K770" s="591" t="s">
        <v>490</v>
      </c>
      <c r="L770" s="591"/>
      <c r="M770" s="591"/>
      <c r="N770" s="591"/>
      <c r="O770" s="488"/>
      <c r="P770" s="488"/>
      <c r="Q770" s="488"/>
      <c r="R770" s="488"/>
      <c r="S770" s="592"/>
      <c r="T770" s="592"/>
      <c r="U770" s="592"/>
      <c r="V770" s="592"/>
      <c r="W770" s="592"/>
      <c r="X770" s="535"/>
      <c r="Y770" s="366" t="s">
        <v>1063</v>
      </c>
      <c r="Z770" s="366"/>
      <c r="AA770" s="426" t="s">
        <v>1411</v>
      </c>
      <c r="AB770" s="426" t="s">
        <v>1411</v>
      </c>
      <c r="AC770" s="426"/>
      <c r="AD770" s="486"/>
    </row>
    <row r="771" customFormat="false" ht="16.2" hidden="true" customHeight="true" outlineLevel="0" collapsed="false">
      <c r="A771" s="483"/>
      <c r="B771" s="31"/>
      <c r="C771" s="31"/>
      <c r="D771" s="31" t="s">
        <v>103</v>
      </c>
      <c r="E771" s="31"/>
      <c r="F771" s="31" t="s">
        <v>473</v>
      </c>
      <c r="G771" s="426"/>
      <c r="H771" s="558" t="s">
        <v>488</v>
      </c>
      <c r="I771" s="591" t="s">
        <v>490</v>
      </c>
      <c r="J771" s="591" t="s">
        <v>490</v>
      </c>
      <c r="K771" s="591" t="s">
        <v>490</v>
      </c>
      <c r="L771" s="591"/>
      <c r="M771" s="591"/>
      <c r="N771" s="591"/>
      <c r="O771" s="492"/>
      <c r="P771" s="492"/>
      <c r="Q771" s="492"/>
      <c r="R771" s="492"/>
      <c r="S771" s="492"/>
      <c r="T771" s="492"/>
      <c r="U771" s="492"/>
      <c r="V771" s="492"/>
      <c r="W771" s="492"/>
      <c r="X771" s="535"/>
      <c r="Y771" s="366" t="s">
        <v>1064</v>
      </c>
      <c r="Z771" s="366" t="s">
        <v>1387</v>
      </c>
      <c r="AA771" s="426"/>
      <c r="AB771" s="426"/>
      <c r="AC771" s="426"/>
      <c r="AD771" s="486"/>
    </row>
    <row r="772" customFormat="false" ht="16.2" hidden="true" customHeight="true" outlineLevel="0" collapsed="false">
      <c r="A772" s="483"/>
      <c r="B772" s="31"/>
      <c r="C772" s="31" t="s">
        <v>265</v>
      </c>
      <c r="D772" s="31"/>
      <c r="E772" s="31"/>
      <c r="F772" s="31" t="s">
        <v>471</v>
      </c>
      <c r="G772" s="426"/>
      <c r="H772" s="558" t="s">
        <v>488</v>
      </c>
      <c r="I772" s="591" t="s">
        <v>490</v>
      </c>
      <c r="J772" s="591" t="s">
        <v>490</v>
      </c>
      <c r="K772" s="591" t="s">
        <v>490</v>
      </c>
      <c r="L772" s="591"/>
      <c r="M772" s="591"/>
      <c r="N772" s="591"/>
      <c r="O772" s="488"/>
      <c r="P772" s="488"/>
      <c r="Q772" s="488"/>
      <c r="R772" s="488"/>
      <c r="S772" s="488"/>
      <c r="T772" s="488"/>
      <c r="U772" s="488"/>
      <c r="V772" s="488"/>
      <c r="W772" s="488"/>
      <c r="X772" s="535"/>
      <c r="Y772" s="366" t="s">
        <v>1065</v>
      </c>
      <c r="Z772" s="366"/>
      <c r="AA772" s="426"/>
      <c r="AB772" s="426"/>
      <c r="AC772" s="426"/>
      <c r="AD772" s="486"/>
    </row>
    <row r="773" customFormat="false" ht="16.2" hidden="true" customHeight="true" outlineLevel="0" collapsed="false">
      <c r="A773" s="483"/>
      <c r="B773" s="31"/>
      <c r="C773" s="31"/>
      <c r="D773" s="31" t="s">
        <v>103</v>
      </c>
      <c r="E773" s="31"/>
      <c r="F773" s="31" t="s">
        <v>473</v>
      </c>
      <c r="G773" s="426"/>
      <c r="H773" s="558" t="s">
        <v>488</v>
      </c>
      <c r="I773" s="591" t="s">
        <v>490</v>
      </c>
      <c r="J773" s="591" t="s">
        <v>490</v>
      </c>
      <c r="K773" s="591" t="s">
        <v>490</v>
      </c>
      <c r="L773" s="591"/>
      <c r="M773" s="591"/>
      <c r="N773" s="591"/>
      <c r="O773" s="492"/>
      <c r="P773" s="492"/>
      <c r="Q773" s="492"/>
      <c r="R773" s="492"/>
      <c r="S773" s="492"/>
      <c r="T773" s="492"/>
      <c r="U773" s="492"/>
      <c r="V773" s="492"/>
      <c r="W773" s="492"/>
      <c r="X773" s="535"/>
      <c r="Y773" s="366" t="s">
        <v>1066</v>
      </c>
      <c r="Z773" s="366" t="s">
        <v>1387</v>
      </c>
      <c r="AA773" s="426"/>
      <c r="AB773" s="426"/>
      <c r="AC773" s="426"/>
      <c r="AD773" s="486"/>
    </row>
    <row r="774" customFormat="false" ht="16.2" hidden="true" customHeight="true" outlineLevel="0" collapsed="false">
      <c r="A774" s="483"/>
      <c r="B774" s="31" t="s">
        <v>193</v>
      </c>
      <c r="C774" s="31" t="s">
        <v>264</v>
      </c>
      <c r="D774" s="31"/>
      <c r="E774" s="31"/>
      <c r="F774" s="31" t="s">
        <v>471</v>
      </c>
      <c r="G774" s="426"/>
      <c r="H774" s="575" t="s">
        <v>488</v>
      </c>
      <c r="I774" s="591" t="s">
        <v>490</v>
      </c>
      <c r="J774" s="591" t="s">
        <v>490</v>
      </c>
      <c r="K774" s="591" t="s">
        <v>490</v>
      </c>
      <c r="L774" s="591"/>
      <c r="M774" s="591"/>
      <c r="N774" s="591"/>
      <c r="O774" s="488"/>
      <c r="P774" s="488"/>
      <c r="Q774" s="592"/>
      <c r="R774" s="592"/>
      <c r="S774" s="592"/>
      <c r="T774" s="592"/>
      <c r="U774" s="592"/>
      <c r="V774" s="592"/>
      <c r="W774" s="592"/>
      <c r="X774" s="535"/>
      <c r="Y774" s="366" t="s">
        <v>1067</v>
      </c>
      <c r="Z774" s="366"/>
      <c r="AA774" s="426"/>
      <c r="AB774" s="426"/>
      <c r="AC774" s="426"/>
      <c r="AD774" s="486"/>
    </row>
    <row r="775" customFormat="false" ht="16.2" hidden="true" customHeight="true" outlineLevel="0" collapsed="false">
      <c r="A775" s="483"/>
      <c r="B775" s="31"/>
      <c r="C775" s="31"/>
      <c r="D775" s="31" t="s">
        <v>103</v>
      </c>
      <c r="E775" s="31"/>
      <c r="F775" s="31" t="s">
        <v>473</v>
      </c>
      <c r="G775" s="426"/>
      <c r="H775" s="558" t="s">
        <v>488</v>
      </c>
      <c r="I775" s="591" t="s">
        <v>490</v>
      </c>
      <c r="J775" s="591" t="s">
        <v>490</v>
      </c>
      <c r="K775" s="591" t="s">
        <v>490</v>
      </c>
      <c r="L775" s="591"/>
      <c r="M775" s="591"/>
      <c r="N775" s="591"/>
      <c r="O775" s="492"/>
      <c r="P775" s="492"/>
      <c r="Q775" s="492"/>
      <c r="R775" s="492"/>
      <c r="S775" s="492"/>
      <c r="T775" s="492"/>
      <c r="U775" s="492"/>
      <c r="V775" s="492"/>
      <c r="W775" s="492"/>
      <c r="X775" s="535"/>
      <c r="Y775" s="366" t="s">
        <v>1068</v>
      </c>
      <c r="Z775" s="366" t="s">
        <v>1388</v>
      </c>
      <c r="AA775" s="426"/>
      <c r="AB775" s="426"/>
      <c r="AC775" s="426"/>
      <c r="AD775" s="486"/>
    </row>
    <row r="776" customFormat="false" ht="16.2" hidden="true" customHeight="true" outlineLevel="0" collapsed="false">
      <c r="A776" s="483"/>
      <c r="B776" s="31"/>
      <c r="C776" s="31" t="s">
        <v>265</v>
      </c>
      <c r="D776" s="31"/>
      <c r="E776" s="31"/>
      <c r="F776" s="31" t="s">
        <v>471</v>
      </c>
      <c r="G776" s="426"/>
      <c r="H776" s="558" t="s">
        <v>488</v>
      </c>
      <c r="I776" s="591" t="s">
        <v>490</v>
      </c>
      <c r="J776" s="591" t="s">
        <v>490</v>
      </c>
      <c r="K776" s="591" t="s">
        <v>490</v>
      </c>
      <c r="L776" s="591"/>
      <c r="M776" s="591"/>
      <c r="N776" s="591"/>
      <c r="O776" s="488"/>
      <c r="P776" s="488"/>
      <c r="Q776" s="488"/>
      <c r="R776" s="488"/>
      <c r="S776" s="488"/>
      <c r="T776" s="488"/>
      <c r="U776" s="488"/>
      <c r="V776" s="488"/>
      <c r="W776" s="488"/>
      <c r="X776" s="535"/>
      <c r="Y776" s="366" t="s">
        <v>1069</v>
      </c>
      <c r="Z776" s="366"/>
      <c r="AA776" s="426"/>
      <c r="AB776" s="426"/>
      <c r="AC776" s="426"/>
      <c r="AD776" s="486"/>
    </row>
    <row r="777" customFormat="false" ht="16.2" hidden="true" customHeight="true" outlineLevel="0" collapsed="false">
      <c r="A777" s="483"/>
      <c r="B777" s="31"/>
      <c r="C777" s="31"/>
      <c r="D777" s="31" t="s">
        <v>103</v>
      </c>
      <c r="E777" s="31"/>
      <c r="F777" s="31" t="s">
        <v>473</v>
      </c>
      <c r="G777" s="426"/>
      <c r="H777" s="558" t="s">
        <v>488</v>
      </c>
      <c r="I777" s="591" t="s">
        <v>490</v>
      </c>
      <c r="J777" s="591" t="s">
        <v>490</v>
      </c>
      <c r="K777" s="591" t="s">
        <v>490</v>
      </c>
      <c r="L777" s="591"/>
      <c r="M777" s="591"/>
      <c r="N777" s="591"/>
      <c r="O777" s="492"/>
      <c r="P777" s="492"/>
      <c r="Q777" s="492"/>
      <c r="R777" s="492"/>
      <c r="S777" s="492"/>
      <c r="T777" s="492"/>
      <c r="U777" s="492"/>
      <c r="V777" s="492"/>
      <c r="W777" s="492"/>
      <c r="X777" s="535"/>
      <c r="Y777" s="366" t="s">
        <v>1070</v>
      </c>
      <c r="Z777" s="366" t="s">
        <v>1388</v>
      </c>
      <c r="AA777" s="426"/>
      <c r="AB777" s="426"/>
      <c r="AC777" s="426"/>
      <c r="AD777" s="486"/>
    </row>
    <row r="778" customFormat="false" ht="16.2" hidden="true" customHeight="true" outlineLevel="0" collapsed="false">
      <c r="A778" s="483"/>
      <c r="B778" s="31" t="s">
        <v>194</v>
      </c>
      <c r="C778" s="31" t="s">
        <v>264</v>
      </c>
      <c r="D778" s="31"/>
      <c r="E778" s="31"/>
      <c r="F778" s="31" t="s">
        <v>471</v>
      </c>
      <c r="G778" s="426"/>
      <c r="H778" s="575" t="s">
        <v>488</v>
      </c>
      <c r="I778" s="591" t="s">
        <v>490</v>
      </c>
      <c r="J778" s="591" t="s">
        <v>490</v>
      </c>
      <c r="K778" s="591" t="s">
        <v>490</v>
      </c>
      <c r="L778" s="591"/>
      <c r="M778" s="591"/>
      <c r="N778" s="591"/>
      <c r="O778" s="488"/>
      <c r="P778" s="488"/>
      <c r="Q778" s="592"/>
      <c r="R778" s="592"/>
      <c r="S778" s="592"/>
      <c r="T778" s="592"/>
      <c r="U778" s="592"/>
      <c r="V778" s="592"/>
      <c r="W778" s="592"/>
      <c r="X778" s="535"/>
      <c r="Y778" s="366" t="s">
        <v>1071</v>
      </c>
      <c r="Z778" s="366"/>
      <c r="AA778" s="426"/>
      <c r="AB778" s="426"/>
      <c r="AC778" s="426"/>
      <c r="AD778" s="486"/>
    </row>
    <row r="779" customFormat="false" ht="16.2" hidden="true" customHeight="true" outlineLevel="0" collapsed="false">
      <c r="A779" s="483"/>
      <c r="B779" s="31"/>
      <c r="C779" s="31"/>
      <c r="D779" s="31" t="s">
        <v>444</v>
      </c>
      <c r="E779" s="31"/>
      <c r="F779" s="31" t="s">
        <v>473</v>
      </c>
      <c r="G779" s="426"/>
      <c r="H779" s="558" t="s">
        <v>488</v>
      </c>
      <c r="I779" s="591" t="s">
        <v>490</v>
      </c>
      <c r="J779" s="591" t="s">
        <v>490</v>
      </c>
      <c r="K779" s="591" t="s">
        <v>490</v>
      </c>
      <c r="L779" s="591"/>
      <c r="M779" s="591"/>
      <c r="N779" s="591"/>
      <c r="O779" s="492"/>
      <c r="P779" s="492"/>
      <c r="Q779" s="492"/>
      <c r="R779" s="492"/>
      <c r="S779" s="492"/>
      <c r="T779" s="492"/>
      <c r="U779" s="492"/>
      <c r="V779" s="492"/>
      <c r="W779" s="492"/>
      <c r="X779" s="535"/>
      <c r="Y779" s="366" t="s">
        <v>1072</v>
      </c>
      <c r="Z779" s="366" t="s">
        <v>1389</v>
      </c>
      <c r="AA779" s="426"/>
      <c r="AB779" s="426"/>
      <c r="AC779" s="426"/>
      <c r="AD779" s="486"/>
    </row>
    <row r="780" customFormat="false" ht="16.2" hidden="true" customHeight="true" outlineLevel="0" collapsed="false">
      <c r="A780" s="483"/>
      <c r="B780" s="31"/>
      <c r="C780" s="31" t="s">
        <v>265</v>
      </c>
      <c r="D780" s="31"/>
      <c r="E780" s="31"/>
      <c r="F780" s="31" t="s">
        <v>471</v>
      </c>
      <c r="G780" s="426"/>
      <c r="H780" s="558" t="s">
        <v>488</v>
      </c>
      <c r="I780" s="591" t="s">
        <v>490</v>
      </c>
      <c r="J780" s="591" t="s">
        <v>490</v>
      </c>
      <c r="K780" s="591" t="s">
        <v>490</v>
      </c>
      <c r="L780" s="591"/>
      <c r="M780" s="591"/>
      <c r="N780" s="591"/>
      <c r="O780" s="488"/>
      <c r="P780" s="488"/>
      <c r="Q780" s="488"/>
      <c r="R780" s="488"/>
      <c r="S780" s="488"/>
      <c r="T780" s="488"/>
      <c r="U780" s="488"/>
      <c r="V780" s="488"/>
      <c r="W780" s="488"/>
      <c r="X780" s="535"/>
      <c r="Y780" s="366" t="s">
        <v>1073</v>
      </c>
      <c r="Z780" s="366"/>
      <c r="AA780" s="426"/>
      <c r="AB780" s="426"/>
      <c r="AC780" s="426"/>
      <c r="AD780" s="486"/>
    </row>
    <row r="781" customFormat="false" ht="16.2" hidden="true" customHeight="true" outlineLevel="0" collapsed="false">
      <c r="A781" s="483"/>
      <c r="B781" s="31"/>
      <c r="C781" s="31"/>
      <c r="D781" s="31" t="s">
        <v>444</v>
      </c>
      <c r="E781" s="31"/>
      <c r="F781" s="31" t="s">
        <v>473</v>
      </c>
      <c r="G781" s="426"/>
      <c r="H781" s="558" t="s">
        <v>488</v>
      </c>
      <c r="I781" s="591" t="s">
        <v>490</v>
      </c>
      <c r="J781" s="591" t="s">
        <v>490</v>
      </c>
      <c r="K781" s="591" t="s">
        <v>490</v>
      </c>
      <c r="L781" s="591"/>
      <c r="M781" s="591"/>
      <c r="N781" s="591"/>
      <c r="O781" s="492"/>
      <c r="P781" s="492"/>
      <c r="Q781" s="492"/>
      <c r="R781" s="492"/>
      <c r="S781" s="492"/>
      <c r="T781" s="492"/>
      <c r="U781" s="492"/>
      <c r="V781" s="492"/>
      <c r="W781" s="492"/>
      <c r="X781" s="535"/>
      <c r="Y781" s="366" t="s">
        <v>1074</v>
      </c>
      <c r="Z781" s="366" t="s">
        <v>1390</v>
      </c>
      <c r="AA781" s="426"/>
      <c r="AB781" s="426"/>
      <c r="AC781" s="426"/>
      <c r="AD781" s="486"/>
    </row>
    <row r="782" customFormat="false" ht="16.2" hidden="true" customHeight="true" outlineLevel="0" collapsed="false">
      <c r="A782" s="593" t="s">
        <v>40</v>
      </c>
      <c r="B782" s="44" t="s">
        <v>195</v>
      </c>
      <c r="C782" s="44" t="s">
        <v>264</v>
      </c>
      <c r="D782" s="44"/>
      <c r="E782" s="44"/>
      <c r="F782" s="44" t="s">
        <v>471</v>
      </c>
      <c r="G782" s="571"/>
      <c r="H782" s="591" t="s">
        <v>490</v>
      </c>
      <c r="I782" s="591" t="s">
        <v>490</v>
      </c>
      <c r="J782" s="591" t="s">
        <v>490</v>
      </c>
      <c r="K782" s="591" t="s">
        <v>490</v>
      </c>
      <c r="L782" s="591"/>
      <c r="M782" s="591"/>
      <c r="N782" s="591"/>
      <c r="O782" s="591"/>
      <c r="P782" s="591"/>
      <c r="Q782" s="591"/>
      <c r="R782" s="591"/>
      <c r="S782" s="571"/>
      <c r="T782" s="571"/>
      <c r="U782" s="571"/>
      <c r="V782" s="571"/>
      <c r="W782" s="571"/>
      <c r="X782" s="571"/>
      <c r="Y782" s="366" t="s">
        <v>1063</v>
      </c>
      <c r="Z782" s="366"/>
      <c r="AA782" s="505" t="s">
        <v>1411</v>
      </c>
      <c r="AB782" s="505" t="s">
        <v>1411</v>
      </c>
      <c r="AC782" s="505"/>
      <c r="AD782" s="594"/>
    </row>
    <row r="783" customFormat="false" ht="16.2" hidden="true" customHeight="true" outlineLevel="0" collapsed="false">
      <c r="A783" s="593"/>
      <c r="B783" s="44"/>
      <c r="C783" s="44"/>
      <c r="D783" s="31" t="s">
        <v>444</v>
      </c>
      <c r="E783" s="31"/>
      <c r="F783" s="44" t="s">
        <v>473</v>
      </c>
      <c r="G783" s="571"/>
      <c r="H783" s="591" t="s">
        <v>490</v>
      </c>
      <c r="I783" s="591" t="s">
        <v>490</v>
      </c>
      <c r="J783" s="591" t="s">
        <v>490</v>
      </c>
      <c r="K783" s="591" t="s">
        <v>490</v>
      </c>
      <c r="L783" s="591"/>
      <c r="M783" s="591"/>
      <c r="N783" s="591"/>
      <c r="O783" s="591"/>
      <c r="P783" s="591"/>
      <c r="Q783" s="591"/>
      <c r="R783" s="591"/>
      <c r="S783" s="595"/>
      <c r="T783" s="595"/>
      <c r="U783" s="596"/>
      <c r="V783" s="596"/>
      <c r="W783" s="596"/>
      <c r="X783" s="571"/>
      <c r="Y783" s="366" t="s">
        <v>1064</v>
      </c>
      <c r="Z783" s="366" t="s">
        <v>1387</v>
      </c>
      <c r="AA783" s="505"/>
      <c r="AB783" s="505"/>
      <c r="AC783" s="505"/>
      <c r="AD783" s="594"/>
    </row>
    <row r="784" customFormat="false" ht="16.2" hidden="true" customHeight="true" outlineLevel="0" collapsed="false">
      <c r="A784" s="593"/>
      <c r="B784" s="44"/>
      <c r="C784" s="44" t="s">
        <v>265</v>
      </c>
      <c r="D784" s="44"/>
      <c r="E784" s="44"/>
      <c r="F784" s="44" t="s">
        <v>471</v>
      </c>
      <c r="G784" s="571"/>
      <c r="H784" s="591" t="s">
        <v>490</v>
      </c>
      <c r="I784" s="591" t="s">
        <v>490</v>
      </c>
      <c r="J784" s="591" t="s">
        <v>490</v>
      </c>
      <c r="K784" s="591" t="s">
        <v>490</v>
      </c>
      <c r="L784" s="591"/>
      <c r="M784" s="591"/>
      <c r="N784" s="591"/>
      <c r="O784" s="591"/>
      <c r="P784" s="591"/>
      <c r="Q784" s="591"/>
      <c r="R784" s="591"/>
      <c r="S784" s="571"/>
      <c r="T784" s="571"/>
      <c r="U784" s="571"/>
      <c r="V784" s="571"/>
      <c r="W784" s="571"/>
      <c r="X784" s="571"/>
      <c r="Y784" s="366" t="s">
        <v>1065</v>
      </c>
      <c r="Z784" s="366"/>
      <c r="AA784" s="505"/>
      <c r="AB784" s="505"/>
      <c r="AC784" s="505"/>
      <c r="AD784" s="594"/>
    </row>
    <row r="785" customFormat="false" ht="16.2" hidden="true" customHeight="true" outlineLevel="0" collapsed="false">
      <c r="A785" s="593"/>
      <c r="B785" s="44"/>
      <c r="C785" s="44"/>
      <c r="D785" s="31" t="s">
        <v>444</v>
      </c>
      <c r="E785" s="31"/>
      <c r="F785" s="44" t="s">
        <v>473</v>
      </c>
      <c r="G785" s="571"/>
      <c r="H785" s="591" t="s">
        <v>490</v>
      </c>
      <c r="I785" s="591" t="s">
        <v>490</v>
      </c>
      <c r="J785" s="591" t="s">
        <v>490</v>
      </c>
      <c r="K785" s="591" t="s">
        <v>490</v>
      </c>
      <c r="L785" s="591"/>
      <c r="M785" s="591"/>
      <c r="N785" s="591"/>
      <c r="O785" s="591"/>
      <c r="P785" s="591"/>
      <c r="Q785" s="591"/>
      <c r="R785" s="591"/>
      <c r="S785" s="595"/>
      <c r="T785" s="595"/>
      <c r="U785" s="595"/>
      <c r="V785" s="595"/>
      <c r="W785" s="595"/>
      <c r="X785" s="571"/>
      <c r="Y785" s="366" t="s">
        <v>1066</v>
      </c>
      <c r="Z785" s="366" t="s">
        <v>1387</v>
      </c>
      <c r="AA785" s="505"/>
      <c r="AB785" s="505"/>
      <c r="AC785" s="505"/>
      <c r="AD785" s="594"/>
    </row>
    <row r="786" customFormat="false" ht="16.2" hidden="true" customHeight="true" outlineLevel="0" collapsed="false">
      <c r="A786" s="593"/>
      <c r="B786" s="44" t="s">
        <v>196</v>
      </c>
      <c r="C786" s="44" t="s">
        <v>264</v>
      </c>
      <c r="D786" s="44"/>
      <c r="E786" s="44"/>
      <c r="F786" s="44" t="s">
        <v>471</v>
      </c>
      <c r="G786" s="571"/>
      <c r="H786" s="591" t="s">
        <v>490</v>
      </c>
      <c r="I786" s="591" t="s">
        <v>490</v>
      </c>
      <c r="J786" s="591" t="s">
        <v>490</v>
      </c>
      <c r="K786" s="591" t="s">
        <v>490</v>
      </c>
      <c r="L786" s="591"/>
      <c r="M786" s="591"/>
      <c r="N786" s="591"/>
      <c r="O786" s="591"/>
      <c r="P786" s="591"/>
      <c r="Q786" s="591"/>
      <c r="R786" s="591"/>
      <c r="S786" s="571"/>
      <c r="T786" s="571"/>
      <c r="U786" s="571"/>
      <c r="V786" s="571"/>
      <c r="W786" s="571"/>
      <c r="X786" s="571"/>
      <c r="Y786" s="366" t="s">
        <v>1067</v>
      </c>
      <c r="Z786" s="366"/>
      <c r="AA786" s="505"/>
      <c r="AB786" s="505"/>
      <c r="AC786" s="505"/>
      <c r="AD786" s="594"/>
    </row>
    <row r="787" customFormat="false" ht="16.2" hidden="true" customHeight="true" outlineLevel="0" collapsed="false">
      <c r="A787" s="593"/>
      <c r="B787" s="44"/>
      <c r="C787" s="44"/>
      <c r="D787" s="31" t="s">
        <v>444</v>
      </c>
      <c r="E787" s="31"/>
      <c r="F787" s="44" t="s">
        <v>473</v>
      </c>
      <c r="G787" s="571"/>
      <c r="H787" s="591" t="s">
        <v>490</v>
      </c>
      <c r="I787" s="591" t="s">
        <v>490</v>
      </c>
      <c r="J787" s="591" t="s">
        <v>490</v>
      </c>
      <c r="K787" s="591" t="s">
        <v>490</v>
      </c>
      <c r="L787" s="591"/>
      <c r="M787" s="591"/>
      <c r="N787" s="591"/>
      <c r="O787" s="591"/>
      <c r="P787" s="591"/>
      <c r="Q787" s="591"/>
      <c r="R787" s="591"/>
      <c r="S787" s="597"/>
      <c r="T787" s="595"/>
      <c r="U787" s="595"/>
      <c r="V787" s="595"/>
      <c r="W787" s="595"/>
      <c r="X787" s="571"/>
      <c r="Y787" s="366" t="s">
        <v>1068</v>
      </c>
      <c r="Z787" s="366" t="s">
        <v>1388</v>
      </c>
      <c r="AA787" s="505"/>
      <c r="AB787" s="505"/>
      <c r="AC787" s="505"/>
      <c r="AD787" s="594"/>
    </row>
    <row r="788" customFormat="false" ht="16.2" hidden="true" customHeight="true" outlineLevel="0" collapsed="false">
      <c r="A788" s="593"/>
      <c r="B788" s="44"/>
      <c r="C788" s="44" t="s">
        <v>265</v>
      </c>
      <c r="D788" s="44"/>
      <c r="E788" s="44"/>
      <c r="F788" s="44" t="s">
        <v>471</v>
      </c>
      <c r="G788" s="571"/>
      <c r="H788" s="591" t="s">
        <v>490</v>
      </c>
      <c r="I788" s="591" t="s">
        <v>490</v>
      </c>
      <c r="J788" s="591" t="s">
        <v>490</v>
      </c>
      <c r="K788" s="591" t="s">
        <v>490</v>
      </c>
      <c r="L788" s="591"/>
      <c r="M788" s="591"/>
      <c r="N788" s="591"/>
      <c r="O788" s="591"/>
      <c r="P788" s="591"/>
      <c r="Q788" s="591"/>
      <c r="R788" s="591"/>
      <c r="S788" s="571"/>
      <c r="T788" s="571"/>
      <c r="U788" s="571"/>
      <c r="V788" s="571"/>
      <c r="W788" s="571"/>
      <c r="X788" s="571"/>
      <c r="Y788" s="366" t="s">
        <v>1069</v>
      </c>
      <c r="Z788" s="366"/>
      <c r="AA788" s="505"/>
      <c r="AB788" s="505"/>
      <c r="AC788" s="505"/>
      <c r="AD788" s="594"/>
    </row>
    <row r="789" customFormat="false" ht="16.2" hidden="true" customHeight="true" outlineLevel="0" collapsed="false">
      <c r="A789" s="593"/>
      <c r="B789" s="44"/>
      <c r="C789" s="44"/>
      <c r="D789" s="31" t="s">
        <v>444</v>
      </c>
      <c r="E789" s="31"/>
      <c r="F789" s="44" t="s">
        <v>473</v>
      </c>
      <c r="G789" s="571"/>
      <c r="H789" s="591" t="s">
        <v>490</v>
      </c>
      <c r="I789" s="591" t="s">
        <v>490</v>
      </c>
      <c r="J789" s="591" t="s">
        <v>490</v>
      </c>
      <c r="K789" s="591" t="s">
        <v>490</v>
      </c>
      <c r="L789" s="591"/>
      <c r="M789" s="591"/>
      <c r="N789" s="591"/>
      <c r="O789" s="591"/>
      <c r="P789" s="591"/>
      <c r="Q789" s="591"/>
      <c r="R789" s="591"/>
      <c r="S789" s="595"/>
      <c r="T789" s="595"/>
      <c r="U789" s="595"/>
      <c r="V789" s="595"/>
      <c r="W789" s="595"/>
      <c r="X789" s="571"/>
      <c r="Y789" s="366" t="s">
        <v>1070</v>
      </c>
      <c r="Z789" s="366" t="s">
        <v>1388</v>
      </c>
      <c r="AA789" s="505"/>
      <c r="AB789" s="505"/>
      <c r="AC789" s="505"/>
      <c r="AD789" s="594"/>
    </row>
    <row r="790" customFormat="false" ht="16.2" hidden="true" customHeight="true" outlineLevel="0" collapsed="false">
      <c r="A790" s="593"/>
      <c r="B790" s="44" t="s">
        <v>197</v>
      </c>
      <c r="C790" s="44" t="s">
        <v>264</v>
      </c>
      <c r="D790" s="44"/>
      <c r="E790" s="44"/>
      <c r="F790" s="44" t="s">
        <v>471</v>
      </c>
      <c r="G790" s="571"/>
      <c r="H790" s="591" t="s">
        <v>490</v>
      </c>
      <c r="I790" s="591" t="s">
        <v>490</v>
      </c>
      <c r="J790" s="591" t="s">
        <v>490</v>
      </c>
      <c r="K790" s="591" t="s">
        <v>490</v>
      </c>
      <c r="L790" s="591"/>
      <c r="M790" s="591"/>
      <c r="N790" s="591"/>
      <c r="O790" s="591"/>
      <c r="P790" s="591"/>
      <c r="Q790" s="591"/>
      <c r="R790" s="591"/>
      <c r="S790" s="571"/>
      <c r="T790" s="571"/>
      <c r="U790" s="571"/>
      <c r="V790" s="571"/>
      <c r="W790" s="571"/>
      <c r="X790" s="571"/>
      <c r="Y790" s="366" t="s">
        <v>1071</v>
      </c>
      <c r="Z790" s="366"/>
      <c r="AA790" s="505"/>
      <c r="AB790" s="505"/>
      <c r="AC790" s="505"/>
      <c r="AD790" s="594"/>
    </row>
    <row r="791" customFormat="false" ht="16.2" hidden="true" customHeight="true" outlineLevel="0" collapsed="false">
      <c r="A791" s="593"/>
      <c r="B791" s="44"/>
      <c r="C791" s="44"/>
      <c r="D791" s="31" t="s">
        <v>444</v>
      </c>
      <c r="E791" s="31"/>
      <c r="F791" s="44" t="s">
        <v>473</v>
      </c>
      <c r="G791" s="571"/>
      <c r="H791" s="591" t="s">
        <v>490</v>
      </c>
      <c r="I791" s="591" t="s">
        <v>490</v>
      </c>
      <c r="J791" s="591" t="s">
        <v>490</v>
      </c>
      <c r="K791" s="591" t="s">
        <v>490</v>
      </c>
      <c r="L791" s="591"/>
      <c r="M791" s="591"/>
      <c r="N791" s="591"/>
      <c r="O791" s="591"/>
      <c r="P791" s="591"/>
      <c r="Q791" s="591"/>
      <c r="R791" s="591"/>
      <c r="S791" s="595"/>
      <c r="T791" s="595"/>
      <c r="U791" s="595"/>
      <c r="V791" s="595"/>
      <c r="W791" s="595"/>
      <c r="X791" s="571"/>
      <c r="Y791" s="366" t="s">
        <v>1072</v>
      </c>
      <c r="Z791" s="366" t="s">
        <v>1389</v>
      </c>
      <c r="AA791" s="505"/>
      <c r="AB791" s="505"/>
      <c r="AC791" s="505"/>
      <c r="AD791" s="594"/>
    </row>
    <row r="792" customFormat="false" ht="16.2" hidden="true" customHeight="true" outlineLevel="0" collapsed="false">
      <c r="A792" s="593"/>
      <c r="B792" s="44"/>
      <c r="C792" s="44" t="s">
        <v>265</v>
      </c>
      <c r="D792" s="44"/>
      <c r="E792" s="44"/>
      <c r="F792" s="44" t="s">
        <v>471</v>
      </c>
      <c r="G792" s="571"/>
      <c r="H792" s="591" t="s">
        <v>490</v>
      </c>
      <c r="I792" s="591" t="s">
        <v>490</v>
      </c>
      <c r="J792" s="591" t="s">
        <v>490</v>
      </c>
      <c r="K792" s="591" t="s">
        <v>490</v>
      </c>
      <c r="L792" s="591"/>
      <c r="M792" s="591"/>
      <c r="N792" s="591"/>
      <c r="O792" s="591"/>
      <c r="P792" s="591"/>
      <c r="Q792" s="591"/>
      <c r="R792" s="591"/>
      <c r="S792" s="571"/>
      <c r="T792" s="571"/>
      <c r="U792" s="571"/>
      <c r="V792" s="571"/>
      <c r="W792" s="571"/>
      <c r="X792" s="571"/>
      <c r="Y792" s="366" t="s">
        <v>1073</v>
      </c>
      <c r="Z792" s="366"/>
      <c r="AA792" s="505"/>
      <c r="AB792" s="505"/>
      <c r="AC792" s="505"/>
      <c r="AD792" s="594"/>
    </row>
    <row r="793" customFormat="false" ht="16.2" hidden="true" customHeight="true" outlineLevel="0" collapsed="false">
      <c r="A793" s="593"/>
      <c r="B793" s="44"/>
      <c r="C793" s="44"/>
      <c r="D793" s="31" t="s">
        <v>444</v>
      </c>
      <c r="E793" s="31"/>
      <c r="F793" s="44" t="s">
        <v>473</v>
      </c>
      <c r="G793" s="571"/>
      <c r="H793" s="591" t="s">
        <v>490</v>
      </c>
      <c r="I793" s="591" t="s">
        <v>490</v>
      </c>
      <c r="J793" s="591" t="s">
        <v>490</v>
      </c>
      <c r="K793" s="591" t="s">
        <v>490</v>
      </c>
      <c r="L793" s="591"/>
      <c r="M793" s="591"/>
      <c r="N793" s="591"/>
      <c r="O793" s="591"/>
      <c r="P793" s="591"/>
      <c r="Q793" s="591"/>
      <c r="R793" s="591"/>
      <c r="S793" s="595"/>
      <c r="T793" s="595"/>
      <c r="U793" s="595"/>
      <c r="V793" s="595"/>
      <c r="W793" s="595"/>
      <c r="X793" s="571"/>
      <c r="Y793" s="366" t="s">
        <v>1074</v>
      </c>
      <c r="Z793" s="366" t="s">
        <v>1390</v>
      </c>
      <c r="AA793" s="505"/>
      <c r="AB793" s="505"/>
      <c r="AC793" s="505"/>
      <c r="AD793" s="594"/>
    </row>
    <row r="794" customFormat="false" ht="16.2" hidden="true" customHeight="true" outlineLevel="0" collapsed="false">
      <c r="A794" s="593"/>
      <c r="B794" s="44" t="s">
        <v>198</v>
      </c>
      <c r="C794" s="44" t="s">
        <v>264</v>
      </c>
      <c r="D794" s="44"/>
      <c r="E794" s="44"/>
      <c r="F794" s="44" t="s">
        <v>471</v>
      </c>
      <c r="G794" s="571"/>
      <c r="H794" s="591" t="s">
        <v>490</v>
      </c>
      <c r="I794" s="591" t="s">
        <v>490</v>
      </c>
      <c r="J794" s="591" t="s">
        <v>490</v>
      </c>
      <c r="K794" s="591" t="s">
        <v>490</v>
      </c>
      <c r="L794" s="591"/>
      <c r="M794" s="591"/>
      <c r="N794" s="591"/>
      <c r="O794" s="591"/>
      <c r="P794" s="591"/>
      <c r="Q794" s="591"/>
      <c r="R794" s="591"/>
      <c r="S794" s="571"/>
      <c r="T794" s="571"/>
      <c r="U794" s="571"/>
      <c r="V794" s="571"/>
      <c r="W794" s="571"/>
      <c r="X794" s="571"/>
      <c r="Y794" s="366" t="s">
        <v>1063</v>
      </c>
      <c r="Z794" s="366"/>
      <c r="AA794" s="505"/>
      <c r="AB794" s="505"/>
      <c r="AC794" s="505"/>
      <c r="AD794" s="594"/>
    </row>
    <row r="795" customFormat="false" ht="16.2" hidden="true" customHeight="true" outlineLevel="0" collapsed="false">
      <c r="A795" s="593"/>
      <c r="B795" s="44"/>
      <c r="C795" s="44"/>
      <c r="D795" s="31" t="s">
        <v>444</v>
      </c>
      <c r="E795" s="31"/>
      <c r="F795" s="44" t="s">
        <v>473</v>
      </c>
      <c r="G795" s="571"/>
      <c r="H795" s="591" t="s">
        <v>490</v>
      </c>
      <c r="I795" s="591" t="s">
        <v>490</v>
      </c>
      <c r="J795" s="591" t="s">
        <v>490</v>
      </c>
      <c r="K795" s="591" t="s">
        <v>490</v>
      </c>
      <c r="L795" s="591"/>
      <c r="M795" s="591"/>
      <c r="N795" s="591"/>
      <c r="O795" s="591"/>
      <c r="P795" s="591"/>
      <c r="Q795" s="591"/>
      <c r="R795" s="591"/>
      <c r="S795" s="571"/>
      <c r="T795" s="595"/>
      <c r="U795" s="595"/>
      <c r="V795" s="595"/>
      <c r="W795" s="595"/>
      <c r="X795" s="571"/>
      <c r="Y795" s="366" t="s">
        <v>1064</v>
      </c>
      <c r="Z795" s="366" t="s">
        <v>1387</v>
      </c>
      <c r="AA795" s="505"/>
      <c r="AB795" s="505"/>
      <c r="AC795" s="505"/>
      <c r="AD795" s="594"/>
    </row>
    <row r="796" customFormat="false" ht="16.2" hidden="true" customHeight="true" outlineLevel="0" collapsed="false">
      <c r="A796" s="593"/>
      <c r="B796" s="44"/>
      <c r="C796" s="44" t="s">
        <v>265</v>
      </c>
      <c r="D796" s="44"/>
      <c r="E796" s="44"/>
      <c r="F796" s="44" t="s">
        <v>471</v>
      </c>
      <c r="G796" s="571"/>
      <c r="H796" s="591" t="s">
        <v>490</v>
      </c>
      <c r="I796" s="591" t="s">
        <v>490</v>
      </c>
      <c r="J796" s="591" t="s">
        <v>490</v>
      </c>
      <c r="K796" s="591" t="s">
        <v>490</v>
      </c>
      <c r="L796" s="591"/>
      <c r="M796" s="591"/>
      <c r="N796" s="591"/>
      <c r="O796" s="591"/>
      <c r="P796" s="591"/>
      <c r="Q796" s="591"/>
      <c r="R796" s="591"/>
      <c r="S796" s="571"/>
      <c r="T796" s="571"/>
      <c r="U796" s="571"/>
      <c r="V796" s="571"/>
      <c r="W796" s="571"/>
      <c r="X796" s="571"/>
      <c r="Y796" s="366" t="s">
        <v>1065</v>
      </c>
      <c r="Z796" s="366"/>
      <c r="AA796" s="505"/>
      <c r="AB796" s="505"/>
      <c r="AC796" s="505"/>
      <c r="AD796" s="594"/>
    </row>
    <row r="797" customFormat="false" ht="16.2" hidden="true" customHeight="true" outlineLevel="0" collapsed="false">
      <c r="A797" s="593"/>
      <c r="B797" s="44"/>
      <c r="C797" s="44"/>
      <c r="D797" s="31" t="s">
        <v>444</v>
      </c>
      <c r="E797" s="31"/>
      <c r="F797" s="44" t="s">
        <v>473</v>
      </c>
      <c r="G797" s="571"/>
      <c r="H797" s="591" t="s">
        <v>490</v>
      </c>
      <c r="I797" s="591" t="s">
        <v>490</v>
      </c>
      <c r="J797" s="591" t="s">
        <v>490</v>
      </c>
      <c r="K797" s="591" t="s">
        <v>490</v>
      </c>
      <c r="L797" s="591"/>
      <c r="M797" s="591"/>
      <c r="N797" s="591"/>
      <c r="O797" s="591"/>
      <c r="P797" s="591"/>
      <c r="Q797" s="591"/>
      <c r="R797" s="591"/>
      <c r="S797" s="595"/>
      <c r="T797" s="595"/>
      <c r="U797" s="595"/>
      <c r="V797" s="595"/>
      <c r="W797" s="595"/>
      <c r="X797" s="571"/>
      <c r="Y797" s="366" t="s">
        <v>1066</v>
      </c>
      <c r="Z797" s="366" t="s">
        <v>1387</v>
      </c>
      <c r="AA797" s="505"/>
      <c r="AB797" s="505"/>
      <c r="AC797" s="505"/>
      <c r="AD797" s="594"/>
    </row>
    <row r="798" customFormat="false" ht="16.2" hidden="true" customHeight="true" outlineLevel="0" collapsed="false">
      <c r="A798" s="593"/>
      <c r="B798" s="44" t="s">
        <v>199</v>
      </c>
      <c r="C798" s="44" t="s">
        <v>264</v>
      </c>
      <c r="D798" s="44"/>
      <c r="E798" s="44"/>
      <c r="F798" s="44" t="s">
        <v>471</v>
      </c>
      <c r="G798" s="571"/>
      <c r="H798" s="591" t="s">
        <v>490</v>
      </c>
      <c r="I798" s="591" t="s">
        <v>490</v>
      </c>
      <c r="J798" s="591" t="s">
        <v>490</v>
      </c>
      <c r="K798" s="591" t="s">
        <v>490</v>
      </c>
      <c r="L798" s="591"/>
      <c r="M798" s="591"/>
      <c r="N798" s="591"/>
      <c r="O798" s="591"/>
      <c r="P798" s="591"/>
      <c r="Q798" s="591"/>
      <c r="R798" s="591"/>
      <c r="S798" s="571"/>
      <c r="T798" s="571"/>
      <c r="U798" s="571"/>
      <c r="V798" s="571"/>
      <c r="W798" s="571"/>
      <c r="X798" s="571"/>
      <c r="Y798" s="366" t="s">
        <v>1067</v>
      </c>
      <c r="Z798" s="366"/>
      <c r="AA798" s="505"/>
      <c r="AB798" s="505"/>
      <c r="AC798" s="505"/>
      <c r="AD798" s="594"/>
    </row>
    <row r="799" customFormat="false" ht="16.2" hidden="true" customHeight="true" outlineLevel="0" collapsed="false">
      <c r="A799" s="593"/>
      <c r="B799" s="44"/>
      <c r="C799" s="44"/>
      <c r="D799" s="31" t="s">
        <v>444</v>
      </c>
      <c r="E799" s="31"/>
      <c r="F799" s="44" t="s">
        <v>473</v>
      </c>
      <c r="G799" s="571"/>
      <c r="H799" s="591" t="s">
        <v>490</v>
      </c>
      <c r="I799" s="591" t="s">
        <v>490</v>
      </c>
      <c r="J799" s="591" t="s">
        <v>490</v>
      </c>
      <c r="K799" s="591" t="s">
        <v>490</v>
      </c>
      <c r="L799" s="591"/>
      <c r="M799" s="591"/>
      <c r="N799" s="591"/>
      <c r="O799" s="591"/>
      <c r="P799" s="591"/>
      <c r="Q799" s="591"/>
      <c r="R799" s="591"/>
      <c r="S799" s="597"/>
      <c r="T799" s="595"/>
      <c r="U799" s="595"/>
      <c r="V799" s="595"/>
      <c r="W799" s="595"/>
      <c r="X799" s="571"/>
      <c r="Y799" s="366" t="s">
        <v>1068</v>
      </c>
      <c r="Z799" s="366" t="s">
        <v>1388</v>
      </c>
      <c r="AA799" s="505"/>
      <c r="AB799" s="505"/>
      <c r="AC799" s="505"/>
      <c r="AD799" s="594"/>
    </row>
    <row r="800" customFormat="false" ht="16.2" hidden="true" customHeight="true" outlineLevel="0" collapsed="false">
      <c r="A800" s="593"/>
      <c r="B800" s="44"/>
      <c r="C800" s="44" t="s">
        <v>265</v>
      </c>
      <c r="D800" s="44"/>
      <c r="E800" s="44"/>
      <c r="F800" s="44" t="s">
        <v>471</v>
      </c>
      <c r="G800" s="571"/>
      <c r="H800" s="591" t="s">
        <v>490</v>
      </c>
      <c r="I800" s="591" t="s">
        <v>490</v>
      </c>
      <c r="J800" s="591" t="s">
        <v>490</v>
      </c>
      <c r="K800" s="591" t="s">
        <v>490</v>
      </c>
      <c r="L800" s="591"/>
      <c r="M800" s="591"/>
      <c r="N800" s="591"/>
      <c r="O800" s="591"/>
      <c r="P800" s="591"/>
      <c r="Q800" s="591"/>
      <c r="R800" s="591"/>
      <c r="S800" s="571"/>
      <c r="T800" s="571"/>
      <c r="U800" s="571"/>
      <c r="V800" s="571"/>
      <c r="W800" s="571"/>
      <c r="X800" s="571"/>
      <c r="Y800" s="366" t="s">
        <v>1069</v>
      </c>
      <c r="Z800" s="366"/>
      <c r="AA800" s="505"/>
      <c r="AB800" s="505"/>
      <c r="AC800" s="505"/>
      <c r="AD800" s="594"/>
    </row>
    <row r="801" customFormat="false" ht="16.2" hidden="true" customHeight="true" outlineLevel="0" collapsed="false">
      <c r="A801" s="593"/>
      <c r="B801" s="44"/>
      <c r="C801" s="44"/>
      <c r="D801" s="31" t="s">
        <v>444</v>
      </c>
      <c r="E801" s="31"/>
      <c r="F801" s="44" t="s">
        <v>473</v>
      </c>
      <c r="G801" s="571"/>
      <c r="H801" s="591" t="s">
        <v>490</v>
      </c>
      <c r="I801" s="591" t="s">
        <v>490</v>
      </c>
      <c r="J801" s="591" t="s">
        <v>490</v>
      </c>
      <c r="K801" s="591" t="s">
        <v>490</v>
      </c>
      <c r="L801" s="591"/>
      <c r="M801" s="591"/>
      <c r="N801" s="591"/>
      <c r="O801" s="591"/>
      <c r="P801" s="591"/>
      <c r="Q801" s="591"/>
      <c r="R801" s="591"/>
      <c r="S801" s="595"/>
      <c r="T801" s="595"/>
      <c r="U801" s="595"/>
      <c r="V801" s="595"/>
      <c r="W801" s="595"/>
      <c r="X801" s="571"/>
      <c r="Y801" s="366" t="s">
        <v>1070</v>
      </c>
      <c r="Z801" s="366" t="s">
        <v>1388</v>
      </c>
      <c r="AA801" s="505"/>
      <c r="AB801" s="505"/>
      <c r="AC801" s="505"/>
      <c r="AD801" s="594"/>
    </row>
    <row r="802" customFormat="false" ht="16.2" hidden="true" customHeight="true" outlineLevel="0" collapsed="false">
      <c r="A802" s="593"/>
      <c r="B802" s="44" t="s">
        <v>200</v>
      </c>
      <c r="C802" s="44" t="s">
        <v>264</v>
      </c>
      <c r="D802" s="44"/>
      <c r="E802" s="44"/>
      <c r="F802" s="44" t="s">
        <v>471</v>
      </c>
      <c r="G802" s="571"/>
      <c r="H802" s="591" t="s">
        <v>490</v>
      </c>
      <c r="I802" s="591" t="s">
        <v>490</v>
      </c>
      <c r="J802" s="591" t="s">
        <v>490</v>
      </c>
      <c r="K802" s="591" t="s">
        <v>490</v>
      </c>
      <c r="L802" s="591"/>
      <c r="M802" s="591"/>
      <c r="N802" s="591"/>
      <c r="O802" s="591"/>
      <c r="P802" s="591"/>
      <c r="Q802" s="591"/>
      <c r="R802" s="591"/>
      <c r="S802" s="571"/>
      <c r="T802" s="571"/>
      <c r="U802" s="571"/>
      <c r="V802" s="571"/>
      <c r="W802" s="571"/>
      <c r="X802" s="571"/>
      <c r="Y802" s="366" t="s">
        <v>1071</v>
      </c>
      <c r="Z802" s="366"/>
      <c r="AA802" s="505"/>
      <c r="AB802" s="505"/>
      <c r="AC802" s="505"/>
      <c r="AD802" s="594"/>
    </row>
    <row r="803" customFormat="false" ht="16.2" hidden="true" customHeight="true" outlineLevel="0" collapsed="false">
      <c r="A803" s="593"/>
      <c r="B803" s="44"/>
      <c r="C803" s="44"/>
      <c r="D803" s="31" t="s">
        <v>444</v>
      </c>
      <c r="E803" s="31"/>
      <c r="F803" s="44" t="s">
        <v>473</v>
      </c>
      <c r="G803" s="571"/>
      <c r="H803" s="591" t="s">
        <v>490</v>
      </c>
      <c r="I803" s="591" t="s">
        <v>490</v>
      </c>
      <c r="J803" s="591" t="s">
        <v>490</v>
      </c>
      <c r="K803" s="591" t="s">
        <v>490</v>
      </c>
      <c r="L803" s="591"/>
      <c r="M803" s="591"/>
      <c r="N803" s="591"/>
      <c r="O803" s="591"/>
      <c r="P803" s="591"/>
      <c r="Q803" s="591"/>
      <c r="R803" s="591"/>
      <c r="S803" s="595"/>
      <c r="T803" s="595"/>
      <c r="U803" s="595"/>
      <c r="V803" s="595"/>
      <c r="W803" s="595"/>
      <c r="X803" s="571"/>
      <c r="Y803" s="366" t="s">
        <v>1072</v>
      </c>
      <c r="Z803" s="366" t="s">
        <v>1389</v>
      </c>
      <c r="AA803" s="505"/>
      <c r="AB803" s="505"/>
      <c r="AC803" s="505"/>
      <c r="AD803" s="594"/>
    </row>
    <row r="804" customFormat="false" ht="16.2" hidden="true" customHeight="true" outlineLevel="0" collapsed="false">
      <c r="A804" s="593"/>
      <c r="B804" s="44"/>
      <c r="C804" s="44" t="s">
        <v>265</v>
      </c>
      <c r="D804" s="44"/>
      <c r="E804" s="44"/>
      <c r="F804" s="44" t="s">
        <v>471</v>
      </c>
      <c r="G804" s="571"/>
      <c r="H804" s="591" t="s">
        <v>490</v>
      </c>
      <c r="I804" s="591" t="s">
        <v>490</v>
      </c>
      <c r="J804" s="591" t="s">
        <v>490</v>
      </c>
      <c r="K804" s="591" t="s">
        <v>490</v>
      </c>
      <c r="L804" s="591"/>
      <c r="M804" s="591"/>
      <c r="N804" s="591"/>
      <c r="O804" s="591"/>
      <c r="P804" s="591"/>
      <c r="Q804" s="591"/>
      <c r="R804" s="591"/>
      <c r="S804" s="571"/>
      <c r="T804" s="571"/>
      <c r="U804" s="571"/>
      <c r="V804" s="571"/>
      <c r="W804" s="571"/>
      <c r="X804" s="571"/>
      <c r="Y804" s="366" t="s">
        <v>1073</v>
      </c>
      <c r="Z804" s="366"/>
      <c r="AA804" s="505"/>
      <c r="AB804" s="505"/>
      <c r="AC804" s="505"/>
      <c r="AD804" s="594"/>
    </row>
    <row r="805" customFormat="false" ht="16.2" hidden="true" customHeight="true" outlineLevel="0" collapsed="false">
      <c r="A805" s="593"/>
      <c r="B805" s="44"/>
      <c r="C805" s="44"/>
      <c r="D805" s="31" t="s">
        <v>444</v>
      </c>
      <c r="E805" s="31"/>
      <c r="F805" s="44" t="s">
        <v>473</v>
      </c>
      <c r="G805" s="571"/>
      <c r="H805" s="591" t="s">
        <v>490</v>
      </c>
      <c r="I805" s="591" t="s">
        <v>490</v>
      </c>
      <c r="J805" s="591" t="s">
        <v>490</v>
      </c>
      <c r="K805" s="591" t="s">
        <v>490</v>
      </c>
      <c r="L805" s="591"/>
      <c r="M805" s="591"/>
      <c r="N805" s="591"/>
      <c r="O805" s="591"/>
      <c r="P805" s="591"/>
      <c r="Q805" s="591"/>
      <c r="R805" s="591"/>
      <c r="S805" s="595"/>
      <c r="T805" s="595"/>
      <c r="U805" s="595"/>
      <c r="V805" s="595"/>
      <c r="W805" s="595"/>
      <c r="X805" s="571"/>
      <c r="Y805" s="366" t="s">
        <v>1074</v>
      </c>
      <c r="Z805" s="366" t="s">
        <v>1390</v>
      </c>
      <c r="AA805" s="505"/>
      <c r="AB805" s="505"/>
      <c r="AC805" s="505"/>
      <c r="AD805" s="594"/>
    </row>
    <row r="806" customFormat="false" ht="16.2" hidden="true" customHeight="true" outlineLevel="0" collapsed="false">
      <c r="A806" s="593"/>
      <c r="B806" s="44" t="s">
        <v>201</v>
      </c>
      <c r="C806" s="44" t="s">
        <v>264</v>
      </c>
      <c r="D806" s="44"/>
      <c r="E806" s="44"/>
      <c r="F806" s="44" t="s">
        <v>471</v>
      </c>
      <c r="G806" s="571"/>
      <c r="H806" s="591" t="s">
        <v>490</v>
      </c>
      <c r="I806" s="591" t="s">
        <v>490</v>
      </c>
      <c r="J806" s="591" t="s">
        <v>490</v>
      </c>
      <c r="K806" s="591" t="s">
        <v>490</v>
      </c>
      <c r="L806" s="591"/>
      <c r="M806" s="591"/>
      <c r="N806" s="591"/>
      <c r="O806" s="591"/>
      <c r="P806" s="591"/>
      <c r="Q806" s="591"/>
      <c r="R806" s="591"/>
      <c r="S806" s="571"/>
      <c r="T806" s="571"/>
      <c r="U806" s="598"/>
      <c r="V806" s="598"/>
      <c r="W806" s="598"/>
      <c r="X806" s="571"/>
      <c r="Y806" s="366" t="s">
        <v>1071</v>
      </c>
      <c r="Z806" s="366"/>
      <c r="AA806" s="505"/>
      <c r="AB806" s="505"/>
      <c r="AC806" s="505"/>
      <c r="AD806" s="594"/>
    </row>
    <row r="807" customFormat="false" ht="16.2" hidden="true" customHeight="true" outlineLevel="0" collapsed="false">
      <c r="A807" s="593"/>
      <c r="B807" s="44"/>
      <c r="C807" s="44"/>
      <c r="D807" s="31" t="s">
        <v>444</v>
      </c>
      <c r="E807" s="31"/>
      <c r="F807" s="44" t="s">
        <v>473</v>
      </c>
      <c r="G807" s="571"/>
      <c r="H807" s="591" t="s">
        <v>490</v>
      </c>
      <c r="I807" s="591" t="s">
        <v>490</v>
      </c>
      <c r="J807" s="591" t="s">
        <v>490</v>
      </c>
      <c r="K807" s="591" t="s">
        <v>490</v>
      </c>
      <c r="L807" s="591"/>
      <c r="M807" s="591"/>
      <c r="N807" s="591"/>
      <c r="O807" s="591"/>
      <c r="P807" s="591"/>
      <c r="Q807" s="591"/>
      <c r="R807" s="591"/>
      <c r="S807" s="595"/>
      <c r="T807" s="595"/>
      <c r="U807" s="599"/>
      <c r="V807" s="599"/>
      <c r="W807" s="599"/>
      <c r="X807" s="571"/>
      <c r="Y807" s="366" t="s">
        <v>1072</v>
      </c>
      <c r="Z807" s="366" t="s">
        <v>1389</v>
      </c>
      <c r="AA807" s="505"/>
      <c r="AB807" s="505"/>
      <c r="AC807" s="505"/>
      <c r="AD807" s="594"/>
    </row>
    <row r="808" customFormat="false" ht="16.2" hidden="true" customHeight="true" outlineLevel="0" collapsed="false">
      <c r="A808" s="593"/>
      <c r="B808" s="44"/>
      <c r="C808" s="44" t="s">
        <v>265</v>
      </c>
      <c r="D808" s="44"/>
      <c r="E808" s="44"/>
      <c r="F808" s="44" t="s">
        <v>471</v>
      </c>
      <c r="G808" s="571"/>
      <c r="H808" s="591" t="s">
        <v>490</v>
      </c>
      <c r="I808" s="591" t="s">
        <v>490</v>
      </c>
      <c r="J808" s="591" t="s">
        <v>490</v>
      </c>
      <c r="K808" s="591" t="s">
        <v>490</v>
      </c>
      <c r="L808" s="591"/>
      <c r="M808" s="591"/>
      <c r="N808" s="591"/>
      <c r="O808" s="591"/>
      <c r="P808" s="591"/>
      <c r="Q808" s="591"/>
      <c r="R808" s="591"/>
      <c r="S808" s="571"/>
      <c r="T808" s="571"/>
      <c r="U808" s="598"/>
      <c r="V808" s="598"/>
      <c r="W808" s="598"/>
      <c r="X808" s="571"/>
      <c r="Y808" s="366" t="s">
        <v>1073</v>
      </c>
      <c r="Z808" s="366"/>
      <c r="AA808" s="505"/>
      <c r="AB808" s="505"/>
      <c r="AC808" s="505"/>
      <c r="AD808" s="594"/>
    </row>
    <row r="809" customFormat="false" ht="16.2" hidden="true" customHeight="true" outlineLevel="0" collapsed="false">
      <c r="A809" s="593"/>
      <c r="B809" s="44"/>
      <c r="C809" s="44"/>
      <c r="D809" s="31" t="s">
        <v>444</v>
      </c>
      <c r="E809" s="31"/>
      <c r="F809" s="44" t="s">
        <v>473</v>
      </c>
      <c r="G809" s="571"/>
      <c r="H809" s="591" t="s">
        <v>490</v>
      </c>
      <c r="I809" s="591" t="s">
        <v>490</v>
      </c>
      <c r="J809" s="591" t="s">
        <v>490</v>
      </c>
      <c r="K809" s="591" t="s">
        <v>490</v>
      </c>
      <c r="L809" s="591"/>
      <c r="M809" s="591"/>
      <c r="N809" s="591"/>
      <c r="O809" s="591"/>
      <c r="P809" s="591"/>
      <c r="Q809" s="591"/>
      <c r="R809" s="591"/>
      <c r="S809" s="595"/>
      <c r="T809" s="595"/>
      <c r="U809" s="599"/>
      <c r="V809" s="599"/>
      <c r="W809" s="599"/>
      <c r="X809" s="571"/>
      <c r="Y809" s="366" t="s">
        <v>1074</v>
      </c>
      <c r="Z809" s="366" t="s">
        <v>1390</v>
      </c>
      <c r="AA809" s="505"/>
      <c r="AB809" s="505"/>
      <c r="AC809" s="505"/>
      <c r="AD809" s="594"/>
    </row>
    <row r="810" customFormat="false" ht="16.2" hidden="true" customHeight="true" outlineLevel="0" collapsed="false">
      <c r="A810" s="483" t="s">
        <v>41</v>
      </c>
      <c r="B810" s="31" t="s">
        <v>179</v>
      </c>
      <c r="C810" s="31" t="s">
        <v>329</v>
      </c>
      <c r="D810" s="31"/>
      <c r="E810" s="31"/>
      <c r="F810" s="31" t="s">
        <v>471</v>
      </c>
      <c r="G810" s="426"/>
      <c r="H810" s="575" t="s">
        <v>488</v>
      </c>
      <c r="I810" s="591" t="s">
        <v>490</v>
      </c>
      <c r="J810" s="591" t="s">
        <v>490</v>
      </c>
      <c r="K810" s="591" t="s">
        <v>490</v>
      </c>
      <c r="L810" s="591"/>
      <c r="M810" s="591"/>
      <c r="N810" s="591"/>
      <c r="O810" s="591"/>
      <c r="P810" s="488"/>
      <c r="Q810" s="488"/>
      <c r="R810" s="488"/>
      <c r="S810" s="592"/>
      <c r="T810" s="592"/>
      <c r="U810" s="592"/>
      <c r="V810" s="592"/>
      <c r="W810" s="592"/>
      <c r="X810" s="535"/>
      <c r="Y810" s="366" t="s">
        <v>1075</v>
      </c>
      <c r="Z810" s="366"/>
      <c r="AA810" s="426" t="s">
        <v>1411</v>
      </c>
      <c r="AB810" s="426" t="s">
        <v>1411</v>
      </c>
      <c r="AC810" s="505"/>
      <c r="AD810" s="486"/>
    </row>
    <row r="811" customFormat="false" ht="16.2" hidden="true" customHeight="true" outlineLevel="0" collapsed="false">
      <c r="A811" s="483"/>
      <c r="B811" s="31"/>
      <c r="C811" s="31" t="s">
        <v>348</v>
      </c>
      <c r="D811" s="31"/>
      <c r="E811" s="31"/>
      <c r="F811" s="31" t="s">
        <v>471</v>
      </c>
      <c r="G811" s="426"/>
      <c r="H811" s="558" t="s">
        <v>488</v>
      </c>
      <c r="I811" s="591" t="s">
        <v>490</v>
      </c>
      <c r="J811" s="591" t="s">
        <v>490</v>
      </c>
      <c r="K811" s="591" t="s">
        <v>490</v>
      </c>
      <c r="L811" s="591"/>
      <c r="M811" s="591"/>
      <c r="N811" s="591"/>
      <c r="O811" s="591"/>
      <c r="P811" s="488"/>
      <c r="Q811" s="488"/>
      <c r="R811" s="488"/>
      <c r="S811" s="488"/>
      <c r="T811" s="488"/>
      <c r="U811" s="488"/>
      <c r="V811" s="488"/>
      <c r="W811" s="488"/>
      <c r="X811" s="535"/>
      <c r="Y811" s="366" t="s">
        <v>1076</v>
      </c>
      <c r="Z811" s="366"/>
      <c r="AA811" s="426"/>
      <c r="AB811" s="426"/>
      <c r="AC811" s="505"/>
      <c r="AD811" s="486"/>
    </row>
    <row r="812" customFormat="false" ht="16.2" hidden="true" customHeight="true" outlineLevel="0" collapsed="false">
      <c r="A812" s="483"/>
      <c r="B812" s="31"/>
      <c r="C812" s="31" t="s">
        <v>349</v>
      </c>
      <c r="D812" s="31"/>
      <c r="E812" s="31"/>
      <c r="F812" s="31" t="s">
        <v>477</v>
      </c>
      <c r="G812" s="426"/>
      <c r="H812" s="558" t="s">
        <v>488</v>
      </c>
      <c r="I812" s="591" t="s">
        <v>490</v>
      </c>
      <c r="J812" s="591" t="s">
        <v>490</v>
      </c>
      <c r="K812" s="591" t="s">
        <v>490</v>
      </c>
      <c r="L812" s="591"/>
      <c r="M812" s="591"/>
      <c r="N812" s="591"/>
      <c r="O812" s="591"/>
      <c r="P812" s="492"/>
      <c r="Q812" s="492"/>
      <c r="R812" s="492"/>
      <c r="S812" s="492"/>
      <c r="T812" s="492"/>
      <c r="U812" s="492"/>
      <c r="V812" s="492"/>
      <c r="W812" s="492"/>
      <c r="X812" s="535"/>
      <c r="Y812" s="568" t="s">
        <v>1077</v>
      </c>
      <c r="Z812" s="568" t="s">
        <v>1075</v>
      </c>
      <c r="AA812" s="426"/>
      <c r="AB812" s="426"/>
      <c r="AC812" s="505"/>
      <c r="AD812" s="486"/>
    </row>
    <row r="813" customFormat="false" ht="16.2" hidden="true" customHeight="true" outlineLevel="0" collapsed="false">
      <c r="A813" s="483"/>
      <c r="B813" s="31" t="s">
        <v>202</v>
      </c>
      <c r="C813" s="31" t="s">
        <v>329</v>
      </c>
      <c r="D813" s="31"/>
      <c r="E813" s="31"/>
      <c r="F813" s="31" t="s">
        <v>471</v>
      </c>
      <c r="G813" s="426"/>
      <c r="H813" s="575" t="s">
        <v>488</v>
      </c>
      <c r="I813" s="591" t="s">
        <v>490</v>
      </c>
      <c r="J813" s="591" t="s">
        <v>490</v>
      </c>
      <c r="K813" s="591" t="s">
        <v>490</v>
      </c>
      <c r="L813" s="591"/>
      <c r="M813" s="591"/>
      <c r="N813" s="591"/>
      <c r="O813" s="591"/>
      <c r="P813" s="592"/>
      <c r="Q813" s="592"/>
      <c r="R813" s="592"/>
      <c r="S813" s="592"/>
      <c r="T813" s="592"/>
      <c r="U813" s="592"/>
      <c r="V813" s="592"/>
      <c r="W813" s="592"/>
      <c r="X813" s="535"/>
      <c r="Y813" s="366" t="s">
        <v>1078</v>
      </c>
      <c r="Z813" s="366"/>
      <c r="AA813" s="426"/>
      <c r="AB813" s="426"/>
      <c r="AC813" s="505"/>
      <c r="AD813" s="486"/>
    </row>
    <row r="814" customFormat="false" ht="16.2" hidden="true" customHeight="true" outlineLevel="0" collapsed="false">
      <c r="A814" s="483"/>
      <c r="B814" s="31"/>
      <c r="C814" s="31" t="s">
        <v>348</v>
      </c>
      <c r="D814" s="31"/>
      <c r="E814" s="31"/>
      <c r="F814" s="31" t="s">
        <v>471</v>
      </c>
      <c r="G814" s="426"/>
      <c r="H814" s="558" t="s">
        <v>488</v>
      </c>
      <c r="I814" s="591" t="s">
        <v>490</v>
      </c>
      <c r="J814" s="591" t="s">
        <v>490</v>
      </c>
      <c r="K814" s="591" t="s">
        <v>490</v>
      </c>
      <c r="L814" s="591"/>
      <c r="M814" s="591"/>
      <c r="N814" s="591"/>
      <c r="O814" s="591"/>
      <c r="P814" s="488"/>
      <c r="Q814" s="488"/>
      <c r="R814" s="488"/>
      <c r="S814" s="488"/>
      <c r="T814" s="488"/>
      <c r="U814" s="488"/>
      <c r="V814" s="488"/>
      <c r="W814" s="488"/>
      <c r="X814" s="535"/>
      <c r="Y814" s="366" t="s">
        <v>1079</v>
      </c>
      <c r="Z814" s="366"/>
      <c r="AA814" s="426"/>
      <c r="AB814" s="426"/>
      <c r="AC814" s="505"/>
      <c r="AD814" s="486"/>
    </row>
    <row r="815" customFormat="false" ht="16.2" hidden="true" customHeight="true" outlineLevel="0" collapsed="false">
      <c r="A815" s="483"/>
      <c r="B815" s="31"/>
      <c r="C815" s="31" t="s">
        <v>349</v>
      </c>
      <c r="D815" s="31"/>
      <c r="E815" s="31"/>
      <c r="F815" s="31" t="s">
        <v>477</v>
      </c>
      <c r="G815" s="426"/>
      <c r="H815" s="558" t="s">
        <v>488</v>
      </c>
      <c r="I815" s="591" t="s">
        <v>490</v>
      </c>
      <c r="J815" s="591" t="s">
        <v>490</v>
      </c>
      <c r="K815" s="591" t="s">
        <v>490</v>
      </c>
      <c r="L815" s="591"/>
      <c r="M815" s="591"/>
      <c r="N815" s="591"/>
      <c r="O815" s="591"/>
      <c r="P815" s="492"/>
      <c r="Q815" s="492"/>
      <c r="R815" s="492"/>
      <c r="S815" s="492"/>
      <c r="T815" s="492"/>
      <c r="U815" s="492"/>
      <c r="V815" s="492"/>
      <c r="W815" s="492"/>
      <c r="X815" s="535"/>
      <c r="Y815" s="568" t="s">
        <v>1080</v>
      </c>
      <c r="Z815" s="568" t="s">
        <v>1075</v>
      </c>
      <c r="AA815" s="426"/>
      <c r="AB815" s="426"/>
      <c r="AC815" s="505"/>
      <c r="AD815" s="486"/>
    </row>
    <row r="816" customFormat="false" ht="16.2" hidden="true" customHeight="true" outlineLevel="0" collapsed="false">
      <c r="A816" s="483" t="s">
        <v>42</v>
      </c>
      <c r="B816" s="31" t="s">
        <v>203</v>
      </c>
      <c r="C816" s="31" t="s">
        <v>264</v>
      </c>
      <c r="D816" s="31"/>
      <c r="E816" s="31"/>
      <c r="F816" s="31" t="s">
        <v>471</v>
      </c>
      <c r="G816" s="478"/>
      <c r="H816" s="509" t="s">
        <v>488</v>
      </c>
      <c r="I816" s="509" t="s">
        <v>490</v>
      </c>
      <c r="J816" s="509" t="s">
        <v>490</v>
      </c>
      <c r="K816" s="509" t="s">
        <v>490</v>
      </c>
      <c r="L816" s="509"/>
      <c r="M816" s="509"/>
      <c r="N816" s="509"/>
      <c r="O816" s="509"/>
      <c r="P816" s="509"/>
      <c r="Q816" s="484"/>
      <c r="R816" s="484"/>
      <c r="S816" s="484"/>
      <c r="T816" s="484"/>
      <c r="U816" s="484"/>
      <c r="V816" s="484"/>
      <c r="W816" s="484"/>
      <c r="X816" s="535"/>
      <c r="Y816" s="366" t="s">
        <v>1081</v>
      </c>
      <c r="Z816" s="366"/>
      <c r="AA816" s="426" t="s">
        <v>1414</v>
      </c>
      <c r="AB816" s="426" t="s">
        <v>1414</v>
      </c>
      <c r="AC816" s="426"/>
      <c r="AD816" s="486"/>
    </row>
    <row r="817" customFormat="false" ht="16.2" hidden="true" customHeight="true" outlineLevel="0" collapsed="false">
      <c r="A817" s="483"/>
      <c r="B817" s="31"/>
      <c r="C817" s="31" t="s">
        <v>265</v>
      </c>
      <c r="D817" s="31"/>
      <c r="E817" s="31"/>
      <c r="F817" s="31" t="s">
        <v>471</v>
      </c>
      <c r="G817" s="478"/>
      <c r="H817" s="509" t="s">
        <v>488</v>
      </c>
      <c r="I817" s="509" t="s">
        <v>490</v>
      </c>
      <c r="J817" s="509" t="s">
        <v>490</v>
      </c>
      <c r="K817" s="509" t="s">
        <v>490</v>
      </c>
      <c r="L817" s="509"/>
      <c r="M817" s="509"/>
      <c r="N817" s="509"/>
      <c r="O817" s="509"/>
      <c r="P817" s="509"/>
      <c r="Q817" s="484"/>
      <c r="R817" s="484"/>
      <c r="S817" s="484"/>
      <c r="T817" s="484"/>
      <c r="U817" s="484"/>
      <c r="V817" s="484"/>
      <c r="W817" s="484"/>
      <c r="X817" s="535"/>
      <c r="Y817" s="366" t="s">
        <v>1082</v>
      </c>
      <c r="Z817" s="366"/>
      <c r="AA817" s="426"/>
      <c r="AB817" s="426"/>
      <c r="AC817" s="426"/>
      <c r="AD817" s="486"/>
    </row>
    <row r="818" customFormat="false" ht="16.2" hidden="true" customHeight="true" outlineLevel="0" collapsed="false">
      <c r="A818" s="483"/>
      <c r="B818" s="31"/>
      <c r="C818" s="31" t="s">
        <v>347</v>
      </c>
      <c r="D818" s="31"/>
      <c r="E818" s="31"/>
      <c r="F818" s="31" t="s">
        <v>473</v>
      </c>
      <c r="G818" s="478"/>
      <c r="H818" s="509" t="s">
        <v>488</v>
      </c>
      <c r="I818" s="509" t="s">
        <v>490</v>
      </c>
      <c r="J818" s="509" t="s">
        <v>490</v>
      </c>
      <c r="K818" s="509" t="s">
        <v>490</v>
      </c>
      <c r="L818" s="509"/>
      <c r="M818" s="509"/>
      <c r="N818" s="509"/>
      <c r="O818" s="509"/>
      <c r="P818" s="509"/>
      <c r="Q818" s="509"/>
      <c r="R818" s="509"/>
      <c r="S818" s="509"/>
      <c r="T818" s="509"/>
      <c r="U818" s="509"/>
      <c r="V818" s="509"/>
      <c r="W818" s="509"/>
      <c r="X818" s="535"/>
      <c r="Y818" s="366" t="s">
        <v>1083</v>
      </c>
      <c r="Z818" s="366" t="s">
        <v>1391</v>
      </c>
      <c r="AA818" s="426"/>
      <c r="AB818" s="426"/>
      <c r="AC818" s="426"/>
      <c r="AD818" s="486"/>
    </row>
    <row r="819" customFormat="false" ht="16.2" hidden="true" customHeight="true" outlineLevel="0" collapsed="false">
      <c r="A819" s="483" t="s">
        <v>43</v>
      </c>
      <c r="B819" s="31" t="s">
        <v>204</v>
      </c>
      <c r="C819" s="31" t="s">
        <v>264</v>
      </c>
      <c r="D819" s="31"/>
      <c r="E819" s="31"/>
      <c r="F819" s="31" t="s">
        <v>471</v>
      </c>
      <c r="G819" s="478"/>
      <c r="H819" s="509" t="s">
        <v>488</v>
      </c>
      <c r="I819" s="509" t="s">
        <v>488</v>
      </c>
      <c r="J819" s="509" t="s">
        <v>488</v>
      </c>
      <c r="K819" s="509" t="s">
        <v>488</v>
      </c>
      <c r="L819" s="509"/>
      <c r="M819" s="509"/>
      <c r="N819" s="509"/>
      <c r="O819" s="484"/>
      <c r="P819" s="484"/>
      <c r="Q819" s="484"/>
      <c r="R819" s="600"/>
      <c r="S819" s="600"/>
      <c r="T819" s="600"/>
      <c r="U819" s="484"/>
      <c r="V819" s="484"/>
      <c r="W819" s="484"/>
      <c r="X819" s="535"/>
      <c r="Y819" s="366" t="s">
        <v>1084</v>
      </c>
      <c r="Z819" s="366"/>
      <c r="AA819" s="426" t="s">
        <v>1470</v>
      </c>
      <c r="AB819" s="426" t="s">
        <v>1411</v>
      </c>
      <c r="AC819" s="538" t="s">
        <v>1471</v>
      </c>
      <c r="AD819" s="581"/>
    </row>
    <row r="820" customFormat="false" ht="16.2" hidden="true" customHeight="true" outlineLevel="0" collapsed="false">
      <c r="A820" s="483"/>
      <c r="B820" s="31"/>
      <c r="C820" s="31" t="s">
        <v>265</v>
      </c>
      <c r="D820" s="31"/>
      <c r="E820" s="31"/>
      <c r="F820" s="31" t="s">
        <v>471</v>
      </c>
      <c r="G820" s="478"/>
      <c r="H820" s="509" t="s">
        <v>488</v>
      </c>
      <c r="I820" s="509" t="s">
        <v>488</v>
      </c>
      <c r="J820" s="509" t="s">
        <v>488</v>
      </c>
      <c r="K820" s="509" t="s">
        <v>488</v>
      </c>
      <c r="L820" s="509"/>
      <c r="M820" s="509"/>
      <c r="N820" s="509"/>
      <c r="O820" s="484"/>
      <c r="P820" s="484"/>
      <c r="Q820" s="484"/>
      <c r="R820" s="600"/>
      <c r="S820" s="600"/>
      <c r="T820" s="600"/>
      <c r="U820" s="484"/>
      <c r="V820" s="484"/>
      <c r="W820" s="484"/>
      <c r="X820" s="535"/>
      <c r="Y820" s="366" t="s">
        <v>1085</v>
      </c>
      <c r="Z820" s="366"/>
      <c r="AA820" s="426"/>
      <c r="AB820" s="426"/>
      <c r="AC820" s="538"/>
      <c r="AD820" s="581"/>
    </row>
    <row r="821" customFormat="false" ht="16.2" hidden="true" customHeight="true" outlineLevel="0" collapsed="false">
      <c r="A821" s="483"/>
      <c r="B821" s="31"/>
      <c r="C821" s="31" t="s">
        <v>350</v>
      </c>
      <c r="D821" s="31"/>
      <c r="E821" s="31"/>
      <c r="F821" s="31" t="s">
        <v>473</v>
      </c>
      <c r="G821" s="478"/>
      <c r="H821" s="509" t="s">
        <v>488</v>
      </c>
      <c r="I821" s="509" t="s">
        <v>488</v>
      </c>
      <c r="J821" s="509" t="s">
        <v>488</v>
      </c>
      <c r="K821" s="509" t="s">
        <v>488</v>
      </c>
      <c r="L821" s="509"/>
      <c r="M821" s="509"/>
      <c r="N821" s="509"/>
      <c r="O821" s="509"/>
      <c r="P821" s="509"/>
      <c r="Q821" s="509"/>
      <c r="R821" s="509"/>
      <c r="S821" s="509"/>
      <c r="T821" s="509"/>
      <c r="U821" s="509"/>
      <c r="V821" s="509"/>
      <c r="W821" s="509"/>
      <c r="X821" s="535"/>
      <c r="Y821" s="366" t="s">
        <v>1086</v>
      </c>
      <c r="Z821" s="366" t="s">
        <v>1392</v>
      </c>
      <c r="AA821" s="426"/>
      <c r="AB821" s="426"/>
      <c r="AC821" s="538"/>
      <c r="AD821" s="581"/>
    </row>
    <row r="822" customFormat="false" ht="16.2" hidden="true" customHeight="true" outlineLevel="0" collapsed="false">
      <c r="A822" s="483"/>
      <c r="B822" s="31" t="s">
        <v>1472</v>
      </c>
      <c r="C822" s="31" t="s">
        <v>264</v>
      </c>
      <c r="D822" s="31"/>
      <c r="E822" s="31"/>
      <c r="F822" s="31" t="s">
        <v>471</v>
      </c>
      <c r="G822" s="478"/>
      <c r="H822" s="509" t="s">
        <v>488</v>
      </c>
      <c r="I822" s="509" t="s">
        <v>488</v>
      </c>
      <c r="J822" s="509" t="s">
        <v>488</v>
      </c>
      <c r="K822" s="509" t="s">
        <v>488</v>
      </c>
      <c r="L822" s="509"/>
      <c r="M822" s="509"/>
      <c r="N822" s="509"/>
      <c r="O822" s="484"/>
      <c r="P822" s="484"/>
      <c r="Q822" s="484"/>
      <c r="R822" s="484"/>
      <c r="S822" s="484"/>
      <c r="T822" s="484"/>
      <c r="U822" s="484"/>
      <c r="V822" s="484"/>
      <c r="W822" s="484"/>
      <c r="X822" s="535"/>
      <c r="Y822" s="366" t="s">
        <v>1473</v>
      </c>
      <c r="Z822" s="366"/>
      <c r="AA822" s="426"/>
      <c r="AB822" s="426"/>
      <c r="AC822" s="538"/>
      <c r="AD822" s="581"/>
    </row>
    <row r="823" customFormat="false" ht="16.2" hidden="true" customHeight="true" outlineLevel="0" collapsed="false">
      <c r="A823" s="483"/>
      <c r="B823" s="31"/>
      <c r="C823" s="31" t="s">
        <v>265</v>
      </c>
      <c r="D823" s="31"/>
      <c r="E823" s="31"/>
      <c r="F823" s="31" t="s">
        <v>471</v>
      </c>
      <c r="G823" s="478"/>
      <c r="H823" s="509" t="s">
        <v>488</v>
      </c>
      <c r="I823" s="509" t="s">
        <v>488</v>
      </c>
      <c r="J823" s="509" t="s">
        <v>488</v>
      </c>
      <c r="K823" s="509" t="s">
        <v>488</v>
      </c>
      <c r="L823" s="509"/>
      <c r="M823" s="509"/>
      <c r="N823" s="509"/>
      <c r="O823" s="484"/>
      <c r="P823" s="484"/>
      <c r="Q823" s="484"/>
      <c r="R823" s="484"/>
      <c r="S823" s="484"/>
      <c r="T823" s="484"/>
      <c r="U823" s="484"/>
      <c r="V823" s="484"/>
      <c r="W823" s="484"/>
      <c r="X823" s="535"/>
      <c r="Y823" s="366" t="s">
        <v>1474</v>
      </c>
      <c r="Z823" s="366"/>
      <c r="AA823" s="426"/>
      <c r="AB823" s="426"/>
      <c r="AC823" s="538"/>
      <c r="AD823" s="581"/>
    </row>
    <row r="824" customFormat="false" ht="16.2" hidden="true" customHeight="true" outlineLevel="0" collapsed="false">
      <c r="A824" s="483"/>
      <c r="B824" s="31"/>
      <c r="C824" s="31" t="s">
        <v>1475</v>
      </c>
      <c r="D824" s="31"/>
      <c r="E824" s="31"/>
      <c r="F824" s="31" t="s">
        <v>473</v>
      </c>
      <c r="G824" s="478"/>
      <c r="H824" s="509" t="s">
        <v>488</v>
      </c>
      <c r="I824" s="509" t="s">
        <v>488</v>
      </c>
      <c r="J824" s="509" t="s">
        <v>488</v>
      </c>
      <c r="K824" s="509" t="s">
        <v>488</v>
      </c>
      <c r="L824" s="509"/>
      <c r="M824" s="509"/>
      <c r="N824" s="509"/>
      <c r="O824" s="509"/>
      <c r="P824" s="509"/>
      <c r="Q824" s="509"/>
      <c r="R824" s="484"/>
      <c r="S824" s="484"/>
      <c r="T824" s="484"/>
      <c r="U824" s="484"/>
      <c r="V824" s="484"/>
      <c r="W824" s="484"/>
      <c r="X824" s="535"/>
      <c r="Y824" s="366" t="s">
        <v>1476</v>
      </c>
      <c r="Z824" s="366" t="s">
        <v>1477</v>
      </c>
      <c r="AA824" s="426"/>
      <c r="AB824" s="426"/>
      <c r="AC824" s="538"/>
      <c r="AD824" s="581"/>
    </row>
    <row r="825" customFormat="false" ht="21.6" hidden="true" customHeight="true" outlineLevel="0" collapsed="false">
      <c r="A825" s="601" t="s">
        <v>44</v>
      </c>
      <c r="B825" s="31" t="s">
        <v>205</v>
      </c>
      <c r="C825" s="31" t="s">
        <v>351</v>
      </c>
      <c r="D825" s="31"/>
      <c r="E825" s="31" t="s">
        <v>464</v>
      </c>
      <c r="F825" s="31" t="s">
        <v>477</v>
      </c>
      <c r="G825" s="478"/>
      <c r="H825" s="509" t="s">
        <v>488</v>
      </c>
      <c r="I825" s="509" t="s">
        <v>488</v>
      </c>
      <c r="J825" s="509" t="s">
        <v>488</v>
      </c>
      <c r="K825" s="509" t="s">
        <v>488</v>
      </c>
      <c r="L825" s="509"/>
      <c r="M825" s="509"/>
      <c r="N825" s="509"/>
      <c r="O825" s="509"/>
      <c r="P825" s="509"/>
      <c r="Q825" s="500"/>
      <c r="R825" s="500"/>
      <c r="S825" s="500"/>
      <c r="T825" s="500"/>
      <c r="U825" s="500"/>
      <c r="V825" s="500"/>
      <c r="W825" s="500"/>
      <c r="X825" s="602"/>
      <c r="Y825" s="367" t="s">
        <v>1087</v>
      </c>
      <c r="Z825" s="366" t="s">
        <v>1393</v>
      </c>
      <c r="AA825" s="426" t="s">
        <v>1415</v>
      </c>
      <c r="AB825" s="426" t="s">
        <v>1450</v>
      </c>
      <c r="AC825" s="426"/>
      <c r="AD825" s="539"/>
    </row>
    <row r="826" customFormat="false" ht="21.6" hidden="true" customHeight="false" outlineLevel="0" collapsed="false">
      <c r="A826" s="601"/>
      <c r="B826" s="31"/>
      <c r="C826" s="31"/>
      <c r="D826" s="31"/>
      <c r="E826" s="31" t="s">
        <v>465</v>
      </c>
      <c r="F826" s="31" t="s">
        <v>477</v>
      </c>
      <c r="G826" s="478"/>
      <c r="H826" s="509" t="s">
        <v>488</v>
      </c>
      <c r="I826" s="509" t="s">
        <v>488</v>
      </c>
      <c r="J826" s="509" t="s">
        <v>488</v>
      </c>
      <c r="K826" s="509" t="s">
        <v>488</v>
      </c>
      <c r="L826" s="509"/>
      <c r="M826" s="509"/>
      <c r="N826" s="509"/>
      <c r="O826" s="509"/>
      <c r="P826" s="509"/>
      <c r="Q826" s="500"/>
      <c r="R826" s="500"/>
      <c r="S826" s="500"/>
      <c r="T826" s="500"/>
      <c r="U826" s="500"/>
      <c r="V826" s="500"/>
      <c r="W826" s="500"/>
      <c r="X826" s="602"/>
      <c r="Y826" s="367" t="s">
        <v>1088</v>
      </c>
      <c r="Z826" s="366" t="s">
        <v>1393</v>
      </c>
      <c r="AA826" s="426"/>
      <c r="AB826" s="426"/>
      <c r="AC826" s="426"/>
      <c r="AD826" s="539"/>
    </row>
    <row r="827" customFormat="false" ht="16.2" hidden="true" customHeight="true" outlineLevel="0" collapsed="false">
      <c r="A827" s="601"/>
      <c r="B827" s="31"/>
      <c r="C827" s="31" t="s">
        <v>352</v>
      </c>
      <c r="D827" s="31"/>
      <c r="E827" s="31" t="s">
        <v>464</v>
      </c>
      <c r="F827" s="31" t="s">
        <v>477</v>
      </c>
      <c r="G827" s="478"/>
      <c r="H827" s="509" t="s">
        <v>488</v>
      </c>
      <c r="I827" s="509" t="s">
        <v>488</v>
      </c>
      <c r="J827" s="509" t="s">
        <v>488</v>
      </c>
      <c r="K827" s="509" t="s">
        <v>488</v>
      </c>
      <c r="L827" s="509"/>
      <c r="M827" s="509"/>
      <c r="N827" s="509"/>
      <c r="O827" s="509"/>
      <c r="P827" s="509"/>
      <c r="Q827" s="500"/>
      <c r="R827" s="500"/>
      <c r="S827" s="500"/>
      <c r="T827" s="500"/>
      <c r="U827" s="500"/>
      <c r="V827" s="500"/>
      <c r="W827" s="500"/>
      <c r="X827" s="602"/>
      <c r="Y827" s="367" t="s">
        <v>1089</v>
      </c>
      <c r="Z827" s="366" t="s">
        <v>1393</v>
      </c>
      <c r="AA827" s="426"/>
      <c r="AB827" s="426"/>
      <c r="AC827" s="426"/>
      <c r="AD827" s="539"/>
    </row>
    <row r="828" customFormat="false" ht="16.2" hidden="true" customHeight="false" outlineLevel="0" collapsed="false">
      <c r="A828" s="601"/>
      <c r="B828" s="31"/>
      <c r="C828" s="31"/>
      <c r="D828" s="31"/>
      <c r="E828" s="31" t="s">
        <v>465</v>
      </c>
      <c r="F828" s="31" t="s">
        <v>477</v>
      </c>
      <c r="G828" s="478"/>
      <c r="H828" s="509" t="s">
        <v>488</v>
      </c>
      <c r="I828" s="509" t="s">
        <v>488</v>
      </c>
      <c r="J828" s="509" t="s">
        <v>488</v>
      </c>
      <c r="K828" s="509" t="s">
        <v>488</v>
      </c>
      <c r="L828" s="509"/>
      <c r="M828" s="509"/>
      <c r="N828" s="509"/>
      <c r="O828" s="509"/>
      <c r="P828" s="509"/>
      <c r="Q828" s="500"/>
      <c r="R828" s="500"/>
      <c r="S828" s="500"/>
      <c r="T828" s="500"/>
      <c r="U828" s="500"/>
      <c r="V828" s="500"/>
      <c r="W828" s="500"/>
      <c r="X828" s="602"/>
      <c r="Y828" s="367" t="s">
        <v>1090</v>
      </c>
      <c r="Z828" s="366" t="s">
        <v>1393</v>
      </c>
      <c r="AA828" s="426"/>
      <c r="AB828" s="426"/>
      <c r="AC828" s="426"/>
      <c r="AD828" s="539"/>
    </row>
    <row r="829" customFormat="false" ht="16.2" hidden="true" customHeight="true" outlineLevel="0" collapsed="false">
      <c r="A829" s="601"/>
      <c r="B829" s="31"/>
      <c r="C829" s="31" t="s">
        <v>353</v>
      </c>
      <c r="D829" s="31"/>
      <c r="E829" s="31" t="s">
        <v>464</v>
      </c>
      <c r="F829" s="31" t="s">
        <v>477</v>
      </c>
      <c r="G829" s="478"/>
      <c r="H829" s="509" t="s">
        <v>488</v>
      </c>
      <c r="I829" s="509" t="s">
        <v>488</v>
      </c>
      <c r="J829" s="509" t="s">
        <v>488</v>
      </c>
      <c r="K829" s="509" t="s">
        <v>488</v>
      </c>
      <c r="L829" s="509"/>
      <c r="M829" s="509"/>
      <c r="N829" s="509"/>
      <c r="O829" s="509"/>
      <c r="P829" s="509"/>
      <c r="Q829" s="500"/>
      <c r="R829" s="500"/>
      <c r="S829" s="500"/>
      <c r="T829" s="500"/>
      <c r="U829" s="500"/>
      <c r="V829" s="500"/>
      <c r="W829" s="500"/>
      <c r="X829" s="602"/>
      <c r="Y829" s="367" t="s">
        <v>1091</v>
      </c>
      <c r="Z829" s="366" t="s">
        <v>1393</v>
      </c>
      <c r="AA829" s="426"/>
      <c r="AB829" s="426"/>
      <c r="AC829" s="426"/>
      <c r="AD829" s="539"/>
    </row>
    <row r="830" customFormat="false" ht="16.2" hidden="true" customHeight="false" outlineLevel="0" collapsed="false">
      <c r="A830" s="601"/>
      <c r="B830" s="31"/>
      <c r="C830" s="31"/>
      <c r="D830" s="31"/>
      <c r="E830" s="31" t="s">
        <v>465</v>
      </c>
      <c r="F830" s="31" t="s">
        <v>477</v>
      </c>
      <c r="G830" s="478"/>
      <c r="H830" s="509" t="s">
        <v>488</v>
      </c>
      <c r="I830" s="509" t="s">
        <v>488</v>
      </c>
      <c r="J830" s="509" t="s">
        <v>488</v>
      </c>
      <c r="K830" s="509" t="s">
        <v>488</v>
      </c>
      <c r="L830" s="509"/>
      <c r="M830" s="509"/>
      <c r="N830" s="509"/>
      <c r="O830" s="509"/>
      <c r="P830" s="509"/>
      <c r="Q830" s="500"/>
      <c r="R830" s="500"/>
      <c r="S830" s="500"/>
      <c r="T830" s="500"/>
      <c r="U830" s="500"/>
      <c r="V830" s="500"/>
      <c r="W830" s="500"/>
      <c r="X830" s="602"/>
      <c r="Y830" s="367" t="s">
        <v>1092</v>
      </c>
      <c r="Z830" s="366" t="s">
        <v>1393</v>
      </c>
      <c r="AA830" s="426"/>
      <c r="AB830" s="426"/>
      <c r="AC830" s="426"/>
      <c r="AD830" s="539"/>
    </row>
    <row r="831" customFormat="false" ht="16.2" hidden="true" customHeight="true" outlineLevel="0" collapsed="false">
      <c r="A831" s="601"/>
      <c r="B831" s="31"/>
      <c r="C831" s="31" t="s">
        <v>354</v>
      </c>
      <c r="D831" s="31"/>
      <c r="E831" s="31" t="s">
        <v>464</v>
      </c>
      <c r="F831" s="31" t="s">
        <v>477</v>
      </c>
      <c r="G831" s="478"/>
      <c r="H831" s="509" t="s">
        <v>488</v>
      </c>
      <c r="I831" s="509" t="s">
        <v>488</v>
      </c>
      <c r="J831" s="509" t="s">
        <v>488</v>
      </c>
      <c r="K831" s="509" t="s">
        <v>488</v>
      </c>
      <c r="L831" s="509"/>
      <c r="M831" s="509"/>
      <c r="N831" s="509"/>
      <c r="O831" s="509"/>
      <c r="P831" s="509"/>
      <c r="Q831" s="500"/>
      <c r="R831" s="500"/>
      <c r="S831" s="500"/>
      <c r="T831" s="500"/>
      <c r="U831" s="500"/>
      <c r="V831" s="500"/>
      <c r="W831" s="500"/>
      <c r="X831" s="602"/>
      <c r="Y831" s="367" t="s">
        <v>1093</v>
      </c>
      <c r="Z831" s="366" t="s">
        <v>1393</v>
      </c>
      <c r="AA831" s="426"/>
      <c r="AB831" s="426"/>
      <c r="AC831" s="426"/>
      <c r="AD831" s="539"/>
    </row>
    <row r="832" customFormat="false" ht="16.2" hidden="true" customHeight="false" outlineLevel="0" collapsed="false">
      <c r="A832" s="601"/>
      <c r="B832" s="31"/>
      <c r="C832" s="31"/>
      <c r="D832" s="31"/>
      <c r="E832" s="31" t="s">
        <v>465</v>
      </c>
      <c r="F832" s="31" t="s">
        <v>477</v>
      </c>
      <c r="G832" s="478"/>
      <c r="H832" s="509" t="s">
        <v>488</v>
      </c>
      <c r="I832" s="509" t="s">
        <v>488</v>
      </c>
      <c r="J832" s="509" t="s">
        <v>488</v>
      </c>
      <c r="K832" s="509" t="s">
        <v>488</v>
      </c>
      <c r="L832" s="509"/>
      <c r="M832" s="509"/>
      <c r="N832" s="509"/>
      <c r="O832" s="509"/>
      <c r="P832" s="509"/>
      <c r="Q832" s="500"/>
      <c r="R832" s="500"/>
      <c r="S832" s="500"/>
      <c r="T832" s="500"/>
      <c r="U832" s="500"/>
      <c r="V832" s="500"/>
      <c r="W832" s="500"/>
      <c r="X832" s="602"/>
      <c r="Y832" s="367" t="s">
        <v>1094</v>
      </c>
      <c r="Z832" s="366" t="s">
        <v>1393</v>
      </c>
      <c r="AA832" s="426"/>
      <c r="AB832" s="426"/>
      <c r="AC832" s="426"/>
      <c r="AD832" s="539"/>
    </row>
    <row r="833" customFormat="false" ht="16.2" hidden="true" customHeight="true" outlineLevel="0" collapsed="false">
      <c r="A833" s="601"/>
      <c r="B833" s="31"/>
      <c r="C833" s="31" t="s">
        <v>355</v>
      </c>
      <c r="D833" s="31"/>
      <c r="E833" s="31" t="s">
        <v>464</v>
      </c>
      <c r="F833" s="31" t="s">
        <v>477</v>
      </c>
      <c r="G833" s="478"/>
      <c r="H833" s="509" t="s">
        <v>488</v>
      </c>
      <c r="I833" s="509" t="s">
        <v>488</v>
      </c>
      <c r="J833" s="509" t="s">
        <v>488</v>
      </c>
      <c r="K833" s="509" t="s">
        <v>488</v>
      </c>
      <c r="L833" s="509"/>
      <c r="M833" s="509"/>
      <c r="N833" s="509"/>
      <c r="O833" s="509"/>
      <c r="P833" s="509"/>
      <c r="Q833" s="500"/>
      <c r="R833" s="500"/>
      <c r="S833" s="500"/>
      <c r="T833" s="500"/>
      <c r="U833" s="500"/>
      <c r="V833" s="500"/>
      <c r="W833" s="500"/>
      <c r="X833" s="602"/>
      <c r="Y833" s="367" t="s">
        <v>1095</v>
      </c>
      <c r="Z833" s="366" t="s">
        <v>1393</v>
      </c>
      <c r="AA833" s="426"/>
      <c r="AB833" s="426"/>
      <c r="AC833" s="426"/>
      <c r="AD833" s="539"/>
    </row>
    <row r="834" customFormat="false" ht="16.2" hidden="true" customHeight="false" outlineLevel="0" collapsed="false">
      <c r="A834" s="601"/>
      <c r="B834" s="31"/>
      <c r="C834" s="31"/>
      <c r="D834" s="31"/>
      <c r="E834" s="31" t="s">
        <v>465</v>
      </c>
      <c r="F834" s="31" t="s">
        <v>477</v>
      </c>
      <c r="G834" s="478"/>
      <c r="H834" s="509" t="s">
        <v>488</v>
      </c>
      <c r="I834" s="509" t="s">
        <v>488</v>
      </c>
      <c r="J834" s="509" t="s">
        <v>488</v>
      </c>
      <c r="K834" s="509" t="s">
        <v>488</v>
      </c>
      <c r="L834" s="509"/>
      <c r="M834" s="509"/>
      <c r="N834" s="509"/>
      <c r="O834" s="509"/>
      <c r="P834" s="509"/>
      <c r="Q834" s="500"/>
      <c r="R834" s="500"/>
      <c r="S834" s="500"/>
      <c r="T834" s="500"/>
      <c r="U834" s="500"/>
      <c r="V834" s="500"/>
      <c r="W834" s="500"/>
      <c r="X834" s="602"/>
      <c r="Y834" s="367" t="s">
        <v>1096</v>
      </c>
      <c r="Z834" s="366" t="s">
        <v>1393</v>
      </c>
      <c r="AA834" s="426"/>
      <c r="AB834" s="426"/>
      <c r="AC834" s="426"/>
      <c r="AD834" s="539"/>
    </row>
    <row r="835" customFormat="false" ht="16.2" hidden="true" customHeight="true" outlineLevel="0" collapsed="false">
      <c r="A835" s="483" t="s">
        <v>45</v>
      </c>
      <c r="B835" s="31" t="s">
        <v>206</v>
      </c>
      <c r="C835" s="31"/>
      <c r="D835" s="31"/>
      <c r="E835" s="31" t="s">
        <v>264</v>
      </c>
      <c r="F835" s="31" t="s">
        <v>471</v>
      </c>
      <c r="G835" s="478"/>
      <c r="H835" s="603" t="s">
        <v>488</v>
      </c>
      <c r="I835" s="603" t="s">
        <v>488</v>
      </c>
      <c r="J835" s="603" t="s">
        <v>488</v>
      </c>
      <c r="K835" s="603" t="s">
        <v>488</v>
      </c>
      <c r="L835" s="603"/>
      <c r="M835" s="603"/>
      <c r="N835" s="603"/>
      <c r="O835" s="603"/>
      <c r="P835" s="603"/>
      <c r="Q835" s="516"/>
      <c r="R835" s="516"/>
      <c r="S835" s="516"/>
      <c r="T835" s="516"/>
      <c r="U835" s="516"/>
      <c r="V835" s="516"/>
      <c r="W835" s="516"/>
      <c r="X835" s="505"/>
      <c r="Y835" s="366" t="s">
        <v>1097</v>
      </c>
      <c r="Z835" s="366"/>
      <c r="AA835" s="426" t="s">
        <v>1411</v>
      </c>
      <c r="AB835" s="426" t="s">
        <v>1411</v>
      </c>
      <c r="AC835" s="426"/>
      <c r="AD835" s="581"/>
    </row>
    <row r="836" customFormat="false" ht="16.2" hidden="true" customHeight="true" outlineLevel="0" collapsed="false">
      <c r="A836" s="483"/>
      <c r="B836" s="31"/>
      <c r="C836" s="31"/>
      <c r="D836" s="31"/>
      <c r="E836" s="31" t="s">
        <v>265</v>
      </c>
      <c r="F836" s="31" t="s">
        <v>471</v>
      </c>
      <c r="G836" s="478"/>
      <c r="H836" s="603" t="s">
        <v>488</v>
      </c>
      <c r="I836" s="603" t="s">
        <v>488</v>
      </c>
      <c r="J836" s="603" t="s">
        <v>488</v>
      </c>
      <c r="K836" s="603" t="s">
        <v>488</v>
      </c>
      <c r="L836" s="603"/>
      <c r="M836" s="603"/>
      <c r="N836" s="603"/>
      <c r="O836" s="603"/>
      <c r="P836" s="603"/>
      <c r="Q836" s="516"/>
      <c r="R836" s="516"/>
      <c r="S836" s="516"/>
      <c r="T836" s="516"/>
      <c r="U836" s="516"/>
      <c r="V836" s="516"/>
      <c r="W836" s="516"/>
      <c r="X836" s="505"/>
      <c r="Y836" s="366" t="s">
        <v>1098</v>
      </c>
      <c r="Z836" s="366"/>
      <c r="AA836" s="426"/>
      <c r="AB836" s="426"/>
      <c r="AC836" s="426"/>
      <c r="AD836" s="581"/>
    </row>
    <row r="837" customFormat="false" ht="16.2" hidden="true" customHeight="false" outlineLevel="0" collapsed="false">
      <c r="A837" s="483"/>
      <c r="B837" s="31"/>
      <c r="C837" s="31"/>
      <c r="D837" s="31"/>
      <c r="E837" s="31" t="s">
        <v>466</v>
      </c>
      <c r="F837" s="31" t="s">
        <v>477</v>
      </c>
      <c r="G837" s="478"/>
      <c r="H837" s="603" t="s">
        <v>488</v>
      </c>
      <c r="I837" s="603" t="s">
        <v>488</v>
      </c>
      <c r="J837" s="603" t="s">
        <v>488</v>
      </c>
      <c r="K837" s="603" t="s">
        <v>488</v>
      </c>
      <c r="L837" s="603"/>
      <c r="M837" s="603"/>
      <c r="N837" s="603"/>
      <c r="O837" s="603"/>
      <c r="P837" s="603"/>
      <c r="Q837" s="603"/>
      <c r="R837" s="603"/>
      <c r="S837" s="603"/>
      <c r="T837" s="603"/>
      <c r="U837" s="603"/>
      <c r="V837" s="603"/>
      <c r="W837" s="603"/>
      <c r="X837" s="505"/>
      <c r="Y837" s="366" t="s">
        <v>1099</v>
      </c>
      <c r="Z837" s="366" t="s">
        <v>1394</v>
      </c>
      <c r="AA837" s="426"/>
      <c r="AB837" s="426"/>
      <c r="AC837" s="426"/>
      <c r="AD837" s="581"/>
    </row>
    <row r="838" customFormat="false" ht="16.2" hidden="true" customHeight="true" outlineLevel="0" collapsed="false">
      <c r="A838" s="483" t="s">
        <v>46</v>
      </c>
      <c r="B838" s="31" t="s">
        <v>1478</v>
      </c>
      <c r="C838" s="31"/>
      <c r="D838" s="31"/>
      <c r="E838" s="31" t="s">
        <v>264</v>
      </c>
      <c r="F838" s="31" t="s">
        <v>471</v>
      </c>
      <c r="G838" s="478"/>
      <c r="H838" s="509" t="s">
        <v>488</v>
      </c>
      <c r="I838" s="509" t="s">
        <v>488</v>
      </c>
      <c r="J838" s="509" t="s">
        <v>488</v>
      </c>
      <c r="K838" s="509" t="s">
        <v>488</v>
      </c>
      <c r="L838" s="576"/>
      <c r="M838" s="576"/>
      <c r="N838" s="576"/>
      <c r="O838" s="576"/>
      <c r="P838" s="576"/>
      <c r="Q838" s="576"/>
      <c r="R838" s="576"/>
      <c r="S838" s="576"/>
      <c r="T838" s="576"/>
      <c r="U838" s="576"/>
      <c r="V838" s="509"/>
      <c r="W838" s="509"/>
      <c r="X838" s="535"/>
      <c r="Y838" s="366" t="s">
        <v>1479</v>
      </c>
      <c r="Z838" s="366"/>
      <c r="AA838" s="426" t="s">
        <v>1470</v>
      </c>
      <c r="AB838" s="426" t="s">
        <v>1480</v>
      </c>
      <c r="AC838" s="604" t="s">
        <v>1481</v>
      </c>
      <c r="AD838" s="605"/>
    </row>
    <row r="839" customFormat="false" ht="16.2" hidden="true" customHeight="true" outlineLevel="0" collapsed="false">
      <c r="A839" s="483"/>
      <c r="B839" s="31"/>
      <c r="C839" s="31"/>
      <c r="D839" s="31"/>
      <c r="E839" s="31" t="s">
        <v>265</v>
      </c>
      <c r="F839" s="31" t="s">
        <v>471</v>
      </c>
      <c r="G839" s="478"/>
      <c r="H839" s="509" t="s">
        <v>488</v>
      </c>
      <c r="I839" s="509" t="s">
        <v>488</v>
      </c>
      <c r="J839" s="509" t="s">
        <v>488</v>
      </c>
      <c r="K839" s="509" t="s">
        <v>488</v>
      </c>
      <c r="L839" s="576"/>
      <c r="M839" s="576"/>
      <c r="N839" s="576"/>
      <c r="O839" s="576"/>
      <c r="P839" s="576"/>
      <c r="Q839" s="576"/>
      <c r="R839" s="576"/>
      <c r="S839" s="576"/>
      <c r="T839" s="576"/>
      <c r="U839" s="576"/>
      <c r="V839" s="509"/>
      <c r="W839" s="509"/>
      <c r="X839" s="535"/>
      <c r="Y839" s="366" t="s">
        <v>1482</v>
      </c>
      <c r="Z839" s="366"/>
      <c r="AA839" s="426"/>
      <c r="AB839" s="426"/>
      <c r="AC839" s="604"/>
      <c r="AD839" s="605"/>
    </row>
    <row r="840" customFormat="false" ht="16.2" hidden="true" customHeight="true" outlineLevel="0" collapsed="false">
      <c r="A840" s="483"/>
      <c r="B840" s="31" t="s">
        <v>208</v>
      </c>
      <c r="C840" s="31"/>
      <c r="D840" s="31"/>
      <c r="E840" s="31" t="s">
        <v>264</v>
      </c>
      <c r="F840" s="31" t="s">
        <v>471</v>
      </c>
      <c r="G840" s="478"/>
      <c r="H840" s="509" t="s">
        <v>488</v>
      </c>
      <c r="I840" s="509" t="s">
        <v>488</v>
      </c>
      <c r="J840" s="509" t="s">
        <v>488</v>
      </c>
      <c r="K840" s="509" t="s">
        <v>488</v>
      </c>
      <c r="L840" s="509"/>
      <c r="M840" s="576"/>
      <c r="N840" s="576"/>
      <c r="O840" s="576"/>
      <c r="P840" s="576"/>
      <c r="Q840" s="576"/>
      <c r="R840" s="576"/>
      <c r="S840" s="576"/>
      <c r="T840" s="576"/>
      <c r="U840" s="576"/>
      <c r="V840" s="509"/>
      <c r="W840" s="509"/>
      <c r="X840" s="535"/>
      <c r="Y840" s="366" t="s">
        <v>1102</v>
      </c>
      <c r="Z840" s="366"/>
      <c r="AA840" s="426"/>
      <c r="AB840" s="426" t="s">
        <v>1411</v>
      </c>
      <c r="AC840" s="604"/>
      <c r="AD840" s="605"/>
    </row>
    <row r="841" customFormat="false" ht="16.2" hidden="true" customHeight="true" outlineLevel="0" collapsed="false">
      <c r="A841" s="483"/>
      <c r="B841" s="31"/>
      <c r="C841" s="31"/>
      <c r="D841" s="31"/>
      <c r="E841" s="31" t="s">
        <v>265</v>
      </c>
      <c r="F841" s="31" t="s">
        <v>471</v>
      </c>
      <c r="G841" s="478"/>
      <c r="H841" s="509" t="s">
        <v>488</v>
      </c>
      <c r="I841" s="509" t="s">
        <v>488</v>
      </c>
      <c r="J841" s="509" t="s">
        <v>488</v>
      </c>
      <c r="K841" s="509" t="s">
        <v>488</v>
      </c>
      <c r="L841" s="509"/>
      <c r="M841" s="576"/>
      <c r="N841" s="576"/>
      <c r="O841" s="576"/>
      <c r="P841" s="576"/>
      <c r="Q841" s="576"/>
      <c r="R841" s="576"/>
      <c r="S841" s="576"/>
      <c r="T841" s="576"/>
      <c r="U841" s="576"/>
      <c r="V841" s="509"/>
      <c r="W841" s="509"/>
      <c r="X841" s="535"/>
      <c r="Y841" s="366" t="s">
        <v>1103</v>
      </c>
      <c r="Z841" s="366"/>
      <c r="AA841" s="426"/>
      <c r="AB841" s="426"/>
      <c r="AC841" s="604"/>
      <c r="AD841" s="605"/>
    </row>
    <row r="842" customFormat="false" ht="16.2" hidden="true" customHeight="true" outlineLevel="0" collapsed="false">
      <c r="A842" s="483" t="s">
        <v>1483</v>
      </c>
      <c r="B842" s="31" t="s">
        <v>1484</v>
      </c>
      <c r="C842" s="31"/>
      <c r="D842" s="31"/>
      <c r="E842" s="31" t="s">
        <v>264</v>
      </c>
      <c r="F842" s="31" t="s">
        <v>471</v>
      </c>
      <c r="G842" s="478"/>
      <c r="H842" s="509" t="s">
        <v>488</v>
      </c>
      <c r="I842" s="509" t="s">
        <v>488</v>
      </c>
      <c r="J842" s="509" t="s">
        <v>488</v>
      </c>
      <c r="K842" s="509" t="s">
        <v>488</v>
      </c>
      <c r="L842" s="509"/>
      <c r="M842" s="576"/>
      <c r="N842" s="576"/>
      <c r="O842" s="576"/>
      <c r="P842" s="576"/>
      <c r="Q842" s="576"/>
      <c r="R842" s="576"/>
      <c r="S842" s="576"/>
      <c r="T842" s="576"/>
      <c r="U842" s="576"/>
      <c r="V842" s="576"/>
      <c r="W842" s="576"/>
      <c r="X842" s="535"/>
      <c r="Y842" s="590" t="s">
        <v>1485</v>
      </c>
      <c r="Z842" s="590"/>
      <c r="AA842" s="426" t="s">
        <v>1486</v>
      </c>
      <c r="AB842" s="426" t="s">
        <v>1405</v>
      </c>
      <c r="AC842" s="606" t="s">
        <v>1487</v>
      </c>
      <c r="AD842" s="607"/>
    </row>
    <row r="843" customFormat="false" ht="16.2" hidden="true" customHeight="true" outlineLevel="0" collapsed="false">
      <c r="A843" s="483"/>
      <c r="B843" s="31"/>
      <c r="C843" s="31"/>
      <c r="D843" s="31"/>
      <c r="E843" s="31" t="s">
        <v>265</v>
      </c>
      <c r="F843" s="31" t="s">
        <v>471</v>
      </c>
      <c r="G843" s="478"/>
      <c r="H843" s="509"/>
      <c r="I843" s="509"/>
      <c r="J843" s="509"/>
      <c r="K843" s="509"/>
      <c r="L843" s="509"/>
      <c r="M843" s="576"/>
      <c r="N843" s="576"/>
      <c r="O843" s="576"/>
      <c r="P843" s="576"/>
      <c r="Q843" s="576"/>
      <c r="R843" s="576"/>
      <c r="S843" s="576"/>
      <c r="T843" s="576"/>
      <c r="U843" s="576"/>
      <c r="V843" s="576"/>
      <c r="W843" s="576"/>
      <c r="X843" s="535"/>
      <c r="Y843" s="590" t="s">
        <v>1488</v>
      </c>
      <c r="Z843" s="590"/>
      <c r="AA843" s="426"/>
      <c r="AB843" s="426"/>
      <c r="AC843" s="606"/>
      <c r="AD843" s="607"/>
    </row>
    <row r="844" customFormat="false" ht="16.2" hidden="true" customHeight="true" outlineLevel="0" collapsed="false">
      <c r="A844" s="483"/>
      <c r="B844" s="31"/>
      <c r="C844" s="31"/>
      <c r="D844" s="31"/>
      <c r="E844" s="521" t="s">
        <v>466</v>
      </c>
      <c r="F844" s="521" t="s">
        <v>473</v>
      </c>
      <c r="G844" s="608"/>
      <c r="H844" s="609" t="s">
        <v>488</v>
      </c>
      <c r="I844" s="609" t="s">
        <v>488</v>
      </c>
      <c r="J844" s="609" t="s">
        <v>488</v>
      </c>
      <c r="K844" s="609" t="s">
        <v>488</v>
      </c>
      <c r="L844" s="609"/>
      <c r="M844" s="610"/>
      <c r="N844" s="610"/>
      <c r="O844" s="610"/>
      <c r="P844" s="610"/>
      <c r="Q844" s="610"/>
      <c r="R844" s="610"/>
      <c r="S844" s="610"/>
      <c r="T844" s="610"/>
      <c r="U844" s="610"/>
      <c r="V844" s="610"/>
      <c r="W844" s="610"/>
      <c r="X844" s="611"/>
      <c r="Y844" s="590" t="s">
        <v>1489</v>
      </c>
      <c r="Z844" s="590" t="s">
        <v>1490</v>
      </c>
      <c r="AA844" s="426"/>
      <c r="AB844" s="426"/>
      <c r="AC844" s="606"/>
      <c r="AD844" s="607"/>
    </row>
    <row r="845" customFormat="false" ht="16.2" hidden="true" customHeight="true" outlineLevel="0" collapsed="false">
      <c r="A845" s="483"/>
      <c r="B845" s="31" t="s">
        <v>1491</v>
      </c>
      <c r="C845" s="31"/>
      <c r="D845" s="31"/>
      <c r="E845" s="31" t="s">
        <v>264</v>
      </c>
      <c r="F845" s="31" t="s">
        <v>471</v>
      </c>
      <c r="G845" s="478"/>
      <c r="H845" s="509" t="s">
        <v>488</v>
      </c>
      <c r="I845" s="509" t="s">
        <v>488</v>
      </c>
      <c r="J845" s="509" t="s">
        <v>488</v>
      </c>
      <c r="K845" s="509" t="s">
        <v>488</v>
      </c>
      <c r="L845" s="509"/>
      <c r="M845" s="576"/>
      <c r="N845" s="576"/>
      <c r="O845" s="576"/>
      <c r="P845" s="576"/>
      <c r="Q845" s="576"/>
      <c r="R845" s="576"/>
      <c r="S845" s="576"/>
      <c r="T845" s="576"/>
      <c r="U845" s="576"/>
      <c r="V845" s="576"/>
      <c r="W845" s="576"/>
      <c r="X845" s="535"/>
      <c r="Y845" s="590" t="s">
        <v>1492</v>
      </c>
      <c r="Z845" s="590"/>
      <c r="AA845" s="426" t="s">
        <v>1470</v>
      </c>
      <c r="AB845" s="426" t="s">
        <v>1411</v>
      </c>
      <c r="AC845" s="538" t="s">
        <v>1493</v>
      </c>
      <c r="AD845" s="612"/>
    </row>
    <row r="846" customFormat="false" ht="16.2" hidden="true" customHeight="true" outlineLevel="0" collapsed="false">
      <c r="A846" s="483"/>
      <c r="B846" s="31"/>
      <c r="C846" s="31"/>
      <c r="D846" s="31"/>
      <c r="E846" s="31" t="s">
        <v>265</v>
      </c>
      <c r="F846" s="31" t="s">
        <v>471</v>
      </c>
      <c r="G846" s="478"/>
      <c r="H846" s="509"/>
      <c r="I846" s="509"/>
      <c r="J846" s="509"/>
      <c r="K846" s="509"/>
      <c r="L846" s="509"/>
      <c r="M846" s="576"/>
      <c r="N846" s="576"/>
      <c r="O846" s="576"/>
      <c r="P846" s="576"/>
      <c r="Q846" s="576"/>
      <c r="R846" s="576"/>
      <c r="S846" s="576"/>
      <c r="T846" s="576"/>
      <c r="U846" s="576"/>
      <c r="V846" s="576"/>
      <c r="W846" s="576"/>
      <c r="X846" s="535"/>
      <c r="Y846" s="590" t="s">
        <v>1494</v>
      </c>
      <c r="Z846" s="590"/>
      <c r="AA846" s="426"/>
      <c r="AB846" s="426"/>
      <c r="AC846" s="538"/>
      <c r="AD846" s="612"/>
    </row>
    <row r="847" customFormat="false" ht="16.2" hidden="true" customHeight="true" outlineLevel="0" collapsed="false">
      <c r="A847" s="483"/>
      <c r="B847" s="31"/>
      <c r="C847" s="31"/>
      <c r="D847" s="31"/>
      <c r="E847" s="521" t="s">
        <v>466</v>
      </c>
      <c r="F847" s="521" t="s">
        <v>473</v>
      </c>
      <c r="G847" s="608"/>
      <c r="H847" s="609" t="s">
        <v>488</v>
      </c>
      <c r="I847" s="609" t="s">
        <v>488</v>
      </c>
      <c r="J847" s="609" t="s">
        <v>488</v>
      </c>
      <c r="K847" s="609" t="s">
        <v>488</v>
      </c>
      <c r="L847" s="609"/>
      <c r="M847" s="610"/>
      <c r="N847" s="610"/>
      <c r="O847" s="610"/>
      <c r="P847" s="610"/>
      <c r="Q847" s="610"/>
      <c r="R847" s="610"/>
      <c r="S847" s="610"/>
      <c r="T847" s="610"/>
      <c r="U847" s="610"/>
      <c r="V847" s="610"/>
      <c r="W847" s="610"/>
      <c r="X847" s="611"/>
      <c r="Y847" s="590" t="s">
        <v>1495</v>
      </c>
      <c r="Z847" s="590" t="s">
        <v>1496</v>
      </c>
      <c r="AA847" s="426"/>
      <c r="AB847" s="426"/>
      <c r="AC847" s="538"/>
      <c r="AD847" s="612"/>
    </row>
    <row r="848" customFormat="false" ht="16.2" hidden="true" customHeight="true" outlineLevel="0" collapsed="false">
      <c r="A848" s="483"/>
      <c r="B848" s="31" t="s">
        <v>1497</v>
      </c>
      <c r="C848" s="31"/>
      <c r="D848" s="31"/>
      <c r="E848" s="31" t="s">
        <v>264</v>
      </c>
      <c r="F848" s="31" t="s">
        <v>471</v>
      </c>
      <c r="G848" s="478"/>
      <c r="H848" s="509" t="s">
        <v>488</v>
      </c>
      <c r="I848" s="509" t="s">
        <v>488</v>
      </c>
      <c r="J848" s="509" t="s">
        <v>488</v>
      </c>
      <c r="K848" s="509" t="s">
        <v>488</v>
      </c>
      <c r="L848" s="509"/>
      <c r="M848" s="576"/>
      <c r="N848" s="576"/>
      <c r="O848" s="576"/>
      <c r="P848" s="576"/>
      <c r="Q848" s="576"/>
      <c r="R848" s="576"/>
      <c r="S848" s="576"/>
      <c r="T848" s="576"/>
      <c r="U848" s="576"/>
      <c r="V848" s="576"/>
      <c r="W848" s="576"/>
      <c r="X848" s="535"/>
      <c r="Y848" s="590" t="s">
        <v>1498</v>
      </c>
      <c r="Z848" s="590"/>
      <c r="AA848" s="426"/>
      <c r="AB848" s="426"/>
      <c r="AC848" s="538"/>
      <c r="AD848" s="612"/>
    </row>
    <row r="849" customFormat="false" ht="16.2" hidden="true" customHeight="true" outlineLevel="0" collapsed="false">
      <c r="A849" s="483"/>
      <c r="B849" s="31"/>
      <c r="C849" s="31"/>
      <c r="D849" s="31"/>
      <c r="E849" s="31" t="s">
        <v>265</v>
      </c>
      <c r="F849" s="31" t="s">
        <v>471</v>
      </c>
      <c r="G849" s="478"/>
      <c r="H849" s="509"/>
      <c r="I849" s="509"/>
      <c r="J849" s="509"/>
      <c r="K849" s="509"/>
      <c r="L849" s="509"/>
      <c r="M849" s="576"/>
      <c r="N849" s="576"/>
      <c r="O849" s="576"/>
      <c r="P849" s="576"/>
      <c r="Q849" s="576"/>
      <c r="R849" s="576"/>
      <c r="S849" s="576"/>
      <c r="T849" s="576"/>
      <c r="U849" s="576"/>
      <c r="V849" s="576"/>
      <c r="W849" s="576"/>
      <c r="X849" s="535"/>
      <c r="Y849" s="590" t="s">
        <v>1499</v>
      </c>
      <c r="Z849" s="590"/>
      <c r="AA849" s="426"/>
      <c r="AB849" s="426"/>
      <c r="AC849" s="538"/>
      <c r="AD849" s="612"/>
    </row>
    <row r="850" customFormat="false" ht="16.2" hidden="true" customHeight="true" outlineLevel="0" collapsed="false">
      <c r="A850" s="483"/>
      <c r="B850" s="31"/>
      <c r="C850" s="31"/>
      <c r="D850" s="31"/>
      <c r="E850" s="521" t="s">
        <v>466</v>
      </c>
      <c r="F850" s="521" t="s">
        <v>473</v>
      </c>
      <c r="G850" s="608"/>
      <c r="H850" s="609" t="s">
        <v>488</v>
      </c>
      <c r="I850" s="609" t="s">
        <v>488</v>
      </c>
      <c r="J850" s="609" t="s">
        <v>488</v>
      </c>
      <c r="K850" s="609" t="s">
        <v>488</v>
      </c>
      <c r="L850" s="609"/>
      <c r="M850" s="610"/>
      <c r="N850" s="610"/>
      <c r="O850" s="610"/>
      <c r="P850" s="610"/>
      <c r="Q850" s="610"/>
      <c r="R850" s="610"/>
      <c r="S850" s="610"/>
      <c r="T850" s="610"/>
      <c r="U850" s="610"/>
      <c r="V850" s="610"/>
      <c r="W850" s="610"/>
      <c r="X850" s="611"/>
      <c r="Y850" s="590" t="s">
        <v>1500</v>
      </c>
      <c r="Z850" s="590" t="s">
        <v>1501</v>
      </c>
      <c r="AA850" s="426"/>
      <c r="AB850" s="426"/>
      <c r="AC850" s="538"/>
      <c r="AD850" s="612"/>
    </row>
    <row r="851" customFormat="false" ht="16.2" hidden="true" customHeight="true" outlineLevel="0" collapsed="false">
      <c r="A851" s="483"/>
      <c r="B851" s="31" t="s">
        <v>1502</v>
      </c>
      <c r="C851" s="31"/>
      <c r="D851" s="31"/>
      <c r="E851" s="31" t="s">
        <v>264</v>
      </c>
      <c r="F851" s="31" t="s">
        <v>471</v>
      </c>
      <c r="G851" s="478"/>
      <c r="H851" s="509" t="s">
        <v>488</v>
      </c>
      <c r="I851" s="509" t="s">
        <v>488</v>
      </c>
      <c r="J851" s="509" t="s">
        <v>488</v>
      </c>
      <c r="K851" s="509" t="s">
        <v>488</v>
      </c>
      <c r="L851" s="509"/>
      <c r="M851" s="576"/>
      <c r="N851" s="576"/>
      <c r="O851" s="576"/>
      <c r="P851" s="576"/>
      <c r="Q851" s="576"/>
      <c r="R851" s="576"/>
      <c r="S851" s="576"/>
      <c r="T851" s="576"/>
      <c r="U851" s="576"/>
      <c r="V851" s="576"/>
      <c r="W851" s="576"/>
      <c r="X851" s="535"/>
      <c r="Y851" s="590" t="s">
        <v>1503</v>
      </c>
      <c r="Z851" s="590"/>
      <c r="AA851" s="426" t="s">
        <v>1504</v>
      </c>
      <c r="AB851" s="426" t="s">
        <v>1416</v>
      </c>
      <c r="AC851" s="604" t="s">
        <v>1505</v>
      </c>
      <c r="AD851" s="605"/>
    </row>
    <row r="852" customFormat="false" ht="16.2" hidden="true" customHeight="true" outlineLevel="0" collapsed="false">
      <c r="A852" s="483"/>
      <c r="B852" s="31"/>
      <c r="C852" s="31"/>
      <c r="D852" s="31"/>
      <c r="E852" s="31" t="s">
        <v>265</v>
      </c>
      <c r="F852" s="31" t="s">
        <v>471</v>
      </c>
      <c r="G852" s="478"/>
      <c r="H852" s="509"/>
      <c r="I852" s="509"/>
      <c r="J852" s="509"/>
      <c r="K852" s="509"/>
      <c r="L852" s="509"/>
      <c r="M852" s="576"/>
      <c r="N852" s="576"/>
      <c r="O852" s="576"/>
      <c r="P852" s="576"/>
      <c r="Q852" s="576"/>
      <c r="R852" s="576"/>
      <c r="S852" s="576"/>
      <c r="T852" s="576"/>
      <c r="U852" s="576"/>
      <c r="V852" s="576"/>
      <c r="W852" s="576"/>
      <c r="X852" s="535"/>
      <c r="Y852" s="590" t="s">
        <v>1506</v>
      </c>
      <c r="Z852" s="590"/>
      <c r="AA852" s="426"/>
      <c r="AB852" s="426"/>
      <c r="AC852" s="604"/>
      <c r="AD852" s="605"/>
    </row>
    <row r="853" customFormat="false" ht="16.2" hidden="true" customHeight="true" outlineLevel="0" collapsed="false">
      <c r="A853" s="483"/>
      <c r="B853" s="31"/>
      <c r="C853" s="31"/>
      <c r="D853" s="31"/>
      <c r="E853" s="521" t="s">
        <v>466</v>
      </c>
      <c r="F853" s="521" t="s">
        <v>473</v>
      </c>
      <c r="G853" s="608"/>
      <c r="H853" s="609" t="s">
        <v>488</v>
      </c>
      <c r="I853" s="609" t="s">
        <v>488</v>
      </c>
      <c r="J853" s="609" t="s">
        <v>488</v>
      </c>
      <c r="K853" s="609" t="s">
        <v>488</v>
      </c>
      <c r="L853" s="609"/>
      <c r="M853" s="610"/>
      <c r="N853" s="610"/>
      <c r="O853" s="610"/>
      <c r="P853" s="610"/>
      <c r="Q853" s="610"/>
      <c r="R853" s="610"/>
      <c r="S853" s="610"/>
      <c r="T853" s="610"/>
      <c r="U853" s="610"/>
      <c r="V853" s="610"/>
      <c r="W853" s="610"/>
      <c r="X853" s="611"/>
      <c r="Y853" s="590" t="s">
        <v>1507</v>
      </c>
      <c r="Z853" s="590" t="s">
        <v>1508</v>
      </c>
      <c r="AA853" s="426"/>
      <c r="AB853" s="426"/>
      <c r="AC853" s="604"/>
      <c r="AD853" s="605"/>
    </row>
    <row r="854" customFormat="false" ht="16.2" hidden="true" customHeight="true" outlineLevel="0" collapsed="false">
      <c r="A854" s="483"/>
      <c r="B854" s="31" t="s">
        <v>1509</v>
      </c>
      <c r="C854" s="31"/>
      <c r="D854" s="31"/>
      <c r="E854" s="31" t="s">
        <v>264</v>
      </c>
      <c r="F854" s="31" t="s">
        <v>471</v>
      </c>
      <c r="G854" s="478"/>
      <c r="H854" s="509" t="s">
        <v>488</v>
      </c>
      <c r="I854" s="509" t="s">
        <v>488</v>
      </c>
      <c r="J854" s="509" t="s">
        <v>488</v>
      </c>
      <c r="K854" s="509" t="s">
        <v>488</v>
      </c>
      <c r="L854" s="509"/>
      <c r="M854" s="576"/>
      <c r="N854" s="576"/>
      <c r="O854" s="576"/>
      <c r="P854" s="576"/>
      <c r="Q854" s="576"/>
      <c r="R854" s="576"/>
      <c r="S854" s="576"/>
      <c r="T854" s="576"/>
      <c r="U854" s="576"/>
      <c r="V854" s="576"/>
      <c r="W854" s="576"/>
      <c r="X854" s="535"/>
      <c r="Y854" s="366" t="s">
        <v>1104</v>
      </c>
      <c r="Z854" s="366"/>
      <c r="AA854" s="426" t="s">
        <v>1470</v>
      </c>
      <c r="AB854" s="426" t="s">
        <v>1480</v>
      </c>
      <c r="AC854" s="604" t="s">
        <v>1510</v>
      </c>
      <c r="AD854" s="605"/>
    </row>
    <row r="855" customFormat="false" ht="16.2" hidden="true" customHeight="true" outlineLevel="0" collapsed="false">
      <c r="A855" s="483"/>
      <c r="B855" s="31"/>
      <c r="C855" s="31"/>
      <c r="D855" s="31"/>
      <c r="E855" s="31" t="s">
        <v>265</v>
      </c>
      <c r="F855" s="31" t="s">
        <v>471</v>
      </c>
      <c r="G855" s="478"/>
      <c r="H855" s="509"/>
      <c r="I855" s="509"/>
      <c r="J855" s="509"/>
      <c r="K855" s="509"/>
      <c r="L855" s="509"/>
      <c r="M855" s="576"/>
      <c r="N855" s="576"/>
      <c r="O855" s="576"/>
      <c r="P855" s="576"/>
      <c r="Q855" s="576"/>
      <c r="R855" s="576"/>
      <c r="S855" s="576"/>
      <c r="T855" s="576"/>
      <c r="U855" s="576"/>
      <c r="V855" s="576"/>
      <c r="W855" s="576"/>
      <c r="X855" s="535"/>
      <c r="Y855" s="366" t="s">
        <v>1105</v>
      </c>
      <c r="Z855" s="366"/>
      <c r="AA855" s="426"/>
      <c r="AB855" s="426"/>
      <c r="AC855" s="604"/>
      <c r="AD855" s="605"/>
    </row>
    <row r="856" customFormat="false" ht="16.2" hidden="true" customHeight="true" outlineLevel="0" collapsed="false">
      <c r="A856" s="483"/>
      <c r="B856" s="31"/>
      <c r="C856" s="31"/>
      <c r="D856" s="31"/>
      <c r="E856" s="521" t="s">
        <v>466</v>
      </c>
      <c r="F856" s="521" t="s">
        <v>473</v>
      </c>
      <c r="G856" s="608"/>
      <c r="H856" s="609" t="s">
        <v>488</v>
      </c>
      <c r="I856" s="609" t="s">
        <v>488</v>
      </c>
      <c r="J856" s="609" t="s">
        <v>488</v>
      </c>
      <c r="K856" s="609" t="s">
        <v>488</v>
      </c>
      <c r="L856" s="609"/>
      <c r="M856" s="610"/>
      <c r="N856" s="610"/>
      <c r="O856" s="610"/>
      <c r="P856" s="610"/>
      <c r="Q856" s="610"/>
      <c r="R856" s="610"/>
      <c r="S856" s="610"/>
      <c r="T856" s="610"/>
      <c r="U856" s="610"/>
      <c r="V856" s="610"/>
      <c r="W856" s="610"/>
      <c r="X856" s="611"/>
      <c r="Y856" s="590" t="s">
        <v>1511</v>
      </c>
      <c r="Z856" s="590" t="s">
        <v>1512</v>
      </c>
      <c r="AA856" s="426"/>
      <c r="AB856" s="426"/>
      <c r="AC856" s="604"/>
      <c r="AD856" s="605"/>
    </row>
    <row r="857" customFormat="false" ht="16.2" hidden="true" customHeight="true" outlineLevel="0" collapsed="false">
      <c r="A857" s="483"/>
      <c r="B857" s="31" t="s">
        <v>1513</v>
      </c>
      <c r="C857" s="31"/>
      <c r="D857" s="31"/>
      <c r="E857" s="31" t="s">
        <v>264</v>
      </c>
      <c r="F857" s="31" t="s">
        <v>471</v>
      </c>
      <c r="G857" s="478"/>
      <c r="H857" s="509" t="s">
        <v>488</v>
      </c>
      <c r="I857" s="509" t="s">
        <v>488</v>
      </c>
      <c r="J857" s="509" t="s">
        <v>488</v>
      </c>
      <c r="K857" s="509" t="s">
        <v>488</v>
      </c>
      <c r="L857" s="509"/>
      <c r="M857" s="576"/>
      <c r="N857" s="576"/>
      <c r="O857" s="576"/>
      <c r="P857" s="576"/>
      <c r="Q857" s="576"/>
      <c r="R857" s="576"/>
      <c r="S857" s="576"/>
      <c r="T857" s="576"/>
      <c r="U857" s="576"/>
      <c r="V857" s="576"/>
      <c r="W857" s="576"/>
      <c r="X857" s="535"/>
      <c r="Y857" s="590" t="s">
        <v>1514</v>
      </c>
      <c r="Z857" s="590"/>
      <c r="AA857" s="426" t="s">
        <v>1515</v>
      </c>
      <c r="AB857" s="426" t="s">
        <v>1516</v>
      </c>
      <c r="AC857" s="538" t="s">
        <v>1517</v>
      </c>
      <c r="AD857" s="605"/>
    </row>
    <row r="858" customFormat="false" ht="16.2" hidden="true" customHeight="true" outlineLevel="0" collapsed="false">
      <c r="A858" s="483"/>
      <c r="B858" s="31"/>
      <c r="C858" s="31"/>
      <c r="D858" s="31"/>
      <c r="E858" s="31" t="s">
        <v>265</v>
      </c>
      <c r="F858" s="31" t="s">
        <v>471</v>
      </c>
      <c r="G858" s="478"/>
      <c r="H858" s="509"/>
      <c r="I858" s="509"/>
      <c r="J858" s="509"/>
      <c r="K858" s="509"/>
      <c r="L858" s="509"/>
      <c r="M858" s="576"/>
      <c r="N858" s="576"/>
      <c r="O858" s="576"/>
      <c r="P858" s="576"/>
      <c r="Q858" s="576"/>
      <c r="R858" s="576"/>
      <c r="S858" s="576"/>
      <c r="T858" s="576"/>
      <c r="U858" s="576"/>
      <c r="V858" s="576"/>
      <c r="W858" s="576"/>
      <c r="X858" s="535"/>
      <c r="Y858" s="590" t="s">
        <v>1518</v>
      </c>
      <c r="Z858" s="590"/>
      <c r="AA858" s="426"/>
      <c r="AB858" s="426"/>
      <c r="AC858" s="538"/>
      <c r="AD858" s="605"/>
    </row>
    <row r="859" customFormat="false" ht="16.2" hidden="true" customHeight="true" outlineLevel="0" collapsed="false">
      <c r="A859" s="483"/>
      <c r="B859" s="31"/>
      <c r="C859" s="31"/>
      <c r="D859" s="31"/>
      <c r="E859" s="521" t="s">
        <v>466</v>
      </c>
      <c r="F859" s="521" t="s">
        <v>473</v>
      </c>
      <c r="G859" s="608"/>
      <c r="H859" s="609" t="s">
        <v>488</v>
      </c>
      <c r="I859" s="609" t="s">
        <v>488</v>
      </c>
      <c r="J859" s="609" t="s">
        <v>488</v>
      </c>
      <c r="K859" s="609" t="s">
        <v>488</v>
      </c>
      <c r="L859" s="609"/>
      <c r="M859" s="610"/>
      <c r="N859" s="610"/>
      <c r="O859" s="610"/>
      <c r="P859" s="610"/>
      <c r="Q859" s="610"/>
      <c r="R859" s="610"/>
      <c r="S859" s="610"/>
      <c r="T859" s="610"/>
      <c r="U859" s="610"/>
      <c r="V859" s="610"/>
      <c r="W859" s="610"/>
      <c r="X859" s="611"/>
      <c r="Y859" s="590" t="s">
        <v>1519</v>
      </c>
      <c r="Z859" s="590" t="s">
        <v>1520</v>
      </c>
      <c r="AA859" s="426"/>
      <c r="AB859" s="426"/>
      <c r="AC859" s="538"/>
      <c r="AD859" s="605"/>
    </row>
    <row r="860" customFormat="false" ht="16.2" hidden="true" customHeight="true" outlineLevel="0" collapsed="false">
      <c r="A860" s="483" t="s">
        <v>48</v>
      </c>
      <c r="B860" s="31" t="s">
        <v>210</v>
      </c>
      <c r="C860" s="31"/>
      <c r="D860" s="31"/>
      <c r="E860" s="31" t="s">
        <v>467</v>
      </c>
      <c r="F860" s="31" t="s">
        <v>473</v>
      </c>
      <c r="G860" s="478"/>
      <c r="H860" s="562" t="s">
        <v>488</v>
      </c>
      <c r="I860" s="562" t="s">
        <v>488</v>
      </c>
      <c r="J860" s="562" t="s">
        <v>488</v>
      </c>
      <c r="K860" s="562" t="s">
        <v>488</v>
      </c>
      <c r="L860" s="562"/>
      <c r="M860" s="562"/>
      <c r="N860" s="562"/>
      <c r="O860" s="562"/>
      <c r="P860" s="562"/>
      <c r="Q860" s="562"/>
      <c r="R860" s="562"/>
      <c r="S860" s="500"/>
      <c r="T860" s="500"/>
      <c r="U860" s="500"/>
      <c r="V860" s="500"/>
      <c r="W860" s="500"/>
      <c r="X860" s="563"/>
      <c r="Y860" s="366" t="s">
        <v>1106</v>
      </c>
      <c r="Z860" s="366" t="s">
        <v>1395</v>
      </c>
      <c r="AA860" s="426" t="s">
        <v>1521</v>
      </c>
      <c r="AB860" s="426" t="s">
        <v>1409</v>
      </c>
      <c r="AC860" s="426"/>
      <c r="AD860" s="564"/>
    </row>
    <row r="861" customFormat="false" ht="16.2" hidden="true" customHeight="false" outlineLevel="0" collapsed="false">
      <c r="A861" s="483"/>
      <c r="B861" s="31"/>
      <c r="C861" s="31"/>
      <c r="D861" s="31"/>
      <c r="E861" s="31" t="s">
        <v>264</v>
      </c>
      <c r="F861" s="31" t="s">
        <v>473</v>
      </c>
      <c r="G861" s="478"/>
      <c r="H861" s="562" t="s">
        <v>488</v>
      </c>
      <c r="I861" s="562" t="s">
        <v>488</v>
      </c>
      <c r="J861" s="562" t="s">
        <v>488</v>
      </c>
      <c r="K861" s="562" t="s">
        <v>488</v>
      </c>
      <c r="L861" s="562"/>
      <c r="M861" s="562"/>
      <c r="N861" s="562"/>
      <c r="O861" s="562"/>
      <c r="P861" s="562"/>
      <c r="Q861" s="562"/>
      <c r="R861" s="562"/>
      <c r="S861" s="500"/>
      <c r="T861" s="500"/>
      <c r="U861" s="500"/>
      <c r="V861" s="500"/>
      <c r="W861" s="500"/>
      <c r="X861" s="563"/>
      <c r="Y861" s="366" t="s">
        <v>1107</v>
      </c>
      <c r="Z861" s="366" t="s">
        <v>1396</v>
      </c>
      <c r="AA861" s="426"/>
      <c r="AB861" s="426"/>
      <c r="AC861" s="426"/>
      <c r="AD861" s="564"/>
    </row>
    <row r="862" customFormat="false" ht="16.2" hidden="true" customHeight="false" outlineLevel="0" collapsed="false">
      <c r="A862" s="483"/>
      <c r="B862" s="31"/>
      <c r="C862" s="31"/>
      <c r="D862" s="31"/>
      <c r="E862" s="31" t="s">
        <v>265</v>
      </c>
      <c r="F862" s="31" t="s">
        <v>473</v>
      </c>
      <c r="G862" s="478"/>
      <c r="H862" s="562" t="s">
        <v>488</v>
      </c>
      <c r="I862" s="562" t="s">
        <v>488</v>
      </c>
      <c r="J862" s="562" t="s">
        <v>488</v>
      </c>
      <c r="K862" s="562" t="s">
        <v>488</v>
      </c>
      <c r="L862" s="562"/>
      <c r="M862" s="562"/>
      <c r="N862" s="562"/>
      <c r="O862" s="562"/>
      <c r="P862" s="562"/>
      <c r="Q862" s="562"/>
      <c r="R862" s="562"/>
      <c r="S862" s="500"/>
      <c r="T862" s="500"/>
      <c r="U862" s="500"/>
      <c r="V862" s="500"/>
      <c r="W862" s="500"/>
      <c r="X862" s="563"/>
      <c r="Y862" s="366" t="s">
        <v>1108</v>
      </c>
      <c r="Z862" s="366" t="s">
        <v>1397</v>
      </c>
      <c r="AA862" s="426"/>
      <c r="AB862" s="426"/>
      <c r="AC862" s="426"/>
      <c r="AD862" s="564"/>
    </row>
    <row r="863" customFormat="false" ht="16.2" hidden="true" customHeight="true" outlineLevel="0" collapsed="false">
      <c r="A863" s="483"/>
      <c r="B863" s="31" t="s">
        <v>211</v>
      </c>
      <c r="C863" s="31"/>
      <c r="D863" s="31"/>
      <c r="E863" s="31" t="s">
        <v>467</v>
      </c>
      <c r="F863" s="31" t="s">
        <v>477</v>
      </c>
      <c r="G863" s="478"/>
      <c r="H863" s="562" t="s">
        <v>488</v>
      </c>
      <c r="I863" s="562" t="s">
        <v>488</v>
      </c>
      <c r="J863" s="562" t="s">
        <v>488</v>
      </c>
      <c r="K863" s="562" t="s">
        <v>488</v>
      </c>
      <c r="L863" s="562"/>
      <c r="M863" s="562"/>
      <c r="N863" s="562"/>
      <c r="O863" s="562"/>
      <c r="P863" s="562"/>
      <c r="Q863" s="562"/>
      <c r="R863" s="562"/>
      <c r="S863" s="500"/>
      <c r="T863" s="500"/>
      <c r="U863" s="500"/>
      <c r="V863" s="500"/>
      <c r="W863" s="500"/>
      <c r="X863" s="563"/>
      <c r="Y863" s="366" t="s">
        <v>1109</v>
      </c>
      <c r="Z863" s="366" t="s">
        <v>1398</v>
      </c>
      <c r="AA863" s="426"/>
      <c r="AB863" s="426"/>
      <c r="AC863" s="426"/>
      <c r="AD863" s="564"/>
    </row>
    <row r="864" customFormat="false" ht="16.2" hidden="true" customHeight="false" outlineLevel="0" collapsed="false">
      <c r="A864" s="483"/>
      <c r="B864" s="31"/>
      <c r="C864" s="31"/>
      <c r="D864" s="31"/>
      <c r="E864" s="31" t="s">
        <v>264</v>
      </c>
      <c r="F864" s="31" t="s">
        <v>477</v>
      </c>
      <c r="G864" s="478"/>
      <c r="H864" s="562" t="s">
        <v>488</v>
      </c>
      <c r="I864" s="562" t="s">
        <v>488</v>
      </c>
      <c r="J864" s="562" t="s">
        <v>488</v>
      </c>
      <c r="K864" s="562" t="s">
        <v>488</v>
      </c>
      <c r="L864" s="562"/>
      <c r="M864" s="562"/>
      <c r="N864" s="562"/>
      <c r="O864" s="562"/>
      <c r="P864" s="562"/>
      <c r="Q864" s="562"/>
      <c r="R864" s="562"/>
      <c r="S864" s="500"/>
      <c r="T864" s="500"/>
      <c r="U864" s="500"/>
      <c r="V864" s="500"/>
      <c r="W864" s="500"/>
      <c r="X864" s="563"/>
      <c r="Y864" s="366" t="s">
        <v>1110</v>
      </c>
      <c r="Z864" s="366" t="s">
        <v>1399</v>
      </c>
      <c r="AA864" s="426"/>
      <c r="AB864" s="426"/>
      <c r="AC864" s="426"/>
      <c r="AD864" s="564"/>
    </row>
    <row r="865" customFormat="false" ht="16.2" hidden="true" customHeight="false" outlineLevel="0" collapsed="false">
      <c r="A865" s="483"/>
      <c r="B865" s="31"/>
      <c r="C865" s="31"/>
      <c r="D865" s="31"/>
      <c r="E865" s="31" t="s">
        <v>265</v>
      </c>
      <c r="F865" s="31" t="s">
        <v>477</v>
      </c>
      <c r="G865" s="478"/>
      <c r="H865" s="562" t="s">
        <v>488</v>
      </c>
      <c r="I865" s="562" t="s">
        <v>488</v>
      </c>
      <c r="J865" s="562" t="s">
        <v>488</v>
      </c>
      <c r="K865" s="562" t="s">
        <v>488</v>
      </c>
      <c r="L865" s="562"/>
      <c r="M865" s="562"/>
      <c r="N865" s="562"/>
      <c r="O865" s="562"/>
      <c r="P865" s="562"/>
      <c r="Q865" s="562"/>
      <c r="R865" s="562"/>
      <c r="S865" s="500"/>
      <c r="T865" s="500"/>
      <c r="U865" s="500"/>
      <c r="V865" s="500"/>
      <c r="W865" s="500"/>
      <c r="X865" s="563"/>
      <c r="Y865" s="366" t="s">
        <v>1111</v>
      </c>
      <c r="Z865" s="366" t="s">
        <v>1400</v>
      </c>
      <c r="AA865" s="426"/>
      <c r="AB865" s="426"/>
      <c r="AC865" s="426"/>
      <c r="AD865" s="564"/>
    </row>
    <row r="866" customFormat="false" ht="16.2" hidden="true" customHeight="true" outlineLevel="0" collapsed="false">
      <c r="A866" s="483"/>
      <c r="B866" s="31" t="s">
        <v>212</v>
      </c>
      <c r="C866" s="31"/>
      <c r="D866" s="31"/>
      <c r="E866" s="31" t="s">
        <v>467</v>
      </c>
      <c r="F866" s="31" t="s">
        <v>477</v>
      </c>
      <c r="G866" s="478"/>
      <c r="H866" s="562" t="s">
        <v>488</v>
      </c>
      <c r="I866" s="562" t="s">
        <v>488</v>
      </c>
      <c r="J866" s="562" t="s">
        <v>488</v>
      </c>
      <c r="K866" s="562" t="s">
        <v>488</v>
      </c>
      <c r="L866" s="562"/>
      <c r="M866" s="562"/>
      <c r="N866" s="562"/>
      <c r="O866" s="562"/>
      <c r="P866" s="562"/>
      <c r="Q866" s="562"/>
      <c r="R866" s="562"/>
      <c r="S866" s="500"/>
      <c r="T866" s="500"/>
      <c r="U866" s="500"/>
      <c r="V866" s="500"/>
      <c r="W866" s="500"/>
      <c r="X866" s="563"/>
      <c r="Y866" s="366" t="s">
        <v>1112</v>
      </c>
      <c r="Z866" s="366" t="s">
        <v>1398</v>
      </c>
      <c r="AA866" s="426"/>
      <c r="AB866" s="426"/>
      <c r="AC866" s="426"/>
      <c r="AD866" s="564"/>
    </row>
    <row r="867" customFormat="false" ht="16.2" hidden="true" customHeight="false" outlineLevel="0" collapsed="false">
      <c r="A867" s="483"/>
      <c r="B867" s="31"/>
      <c r="C867" s="31"/>
      <c r="D867" s="31"/>
      <c r="E867" s="31" t="s">
        <v>264</v>
      </c>
      <c r="F867" s="31" t="s">
        <v>477</v>
      </c>
      <c r="G867" s="478"/>
      <c r="H867" s="562" t="s">
        <v>488</v>
      </c>
      <c r="I867" s="562" t="s">
        <v>488</v>
      </c>
      <c r="J867" s="562" t="s">
        <v>488</v>
      </c>
      <c r="K867" s="562" t="s">
        <v>488</v>
      </c>
      <c r="L867" s="562"/>
      <c r="M867" s="562"/>
      <c r="N867" s="562"/>
      <c r="O867" s="562"/>
      <c r="P867" s="562"/>
      <c r="Q867" s="562"/>
      <c r="R867" s="562"/>
      <c r="S867" s="500"/>
      <c r="T867" s="500"/>
      <c r="U867" s="500"/>
      <c r="V867" s="500"/>
      <c r="W867" s="500"/>
      <c r="X867" s="563"/>
      <c r="Y867" s="366" t="s">
        <v>1113</v>
      </c>
      <c r="Z867" s="366" t="s">
        <v>1399</v>
      </c>
      <c r="AA867" s="426"/>
      <c r="AB867" s="426"/>
      <c r="AC867" s="426"/>
      <c r="AD867" s="564"/>
    </row>
    <row r="868" customFormat="false" ht="16.2" hidden="true" customHeight="false" outlineLevel="0" collapsed="false">
      <c r="A868" s="483"/>
      <c r="B868" s="31"/>
      <c r="C868" s="31"/>
      <c r="D868" s="31"/>
      <c r="E868" s="31" t="s">
        <v>265</v>
      </c>
      <c r="F868" s="31" t="s">
        <v>477</v>
      </c>
      <c r="G868" s="478"/>
      <c r="H868" s="513" t="s">
        <v>488</v>
      </c>
      <c r="I868" s="513" t="s">
        <v>488</v>
      </c>
      <c r="J868" s="513" t="s">
        <v>488</v>
      </c>
      <c r="K868" s="513" t="s">
        <v>488</v>
      </c>
      <c r="L868" s="513"/>
      <c r="M868" s="513"/>
      <c r="N868" s="513"/>
      <c r="O868" s="513"/>
      <c r="P868" s="513"/>
      <c r="Q868" s="553"/>
      <c r="R868" s="553"/>
      <c r="S868" s="500"/>
      <c r="T868" s="500"/>
      <c r="U868" s="500"/>
      <c r="V868" s="500"/>
      <c r="W868" s="500"/>
      <c r="X868" s="563"/>
      <c r="Y868" s="366" t="s">
        <v>1114</v>
      </c>
      <c r="Z868" s="366" t="s">
        <v>1400</v>
      </c>
      <c r="AA868" s="426"/>
      <c r="AB868" s="426"/>
      <c r="AC868" s="426"/>
      <c r="AD868" s="564"/>
    </row>
    <row r="869" customFormat="false" ht="16.2" hidden="true" customHeight="true" outlineLevel="0" collapsed="false">
      <c r="A869" s="613" t="s">
        <v>49</v>
      </c>
      <c r="B869" s="31" t="s">
        <v>213</v>
      </c>
      <c r="C869" s="31"/>
      <c r="D869" s="31" t="s">
        <v>264</v>
      </c>
      <c r="E869" s="31"/>
      <c r="F869" s="31" t="s">
        <v>471</v>
      </c>
      <c r="G869" s="614"/>
      <c r="H869" s="615" t="s">
        <v>488</v>
      </c>
      <c r="I869" s="615" t="s">
        <v>488</v>
      </c>
      <c r="J869" s="615" t="s">
        <v>488</v>
      </c>
      <c r="K869" s="615" t="s">
        <v>488</v>
      </c>
      <c r="L869" s="615"/>
      <c r="M869" s="615"/>
      <c r="N869" s="615"/>
      <c r="O869" s="615"/>
      <c r="P869" s="615"/>
      <c r="Q869" s="615"/>
      <c r="R869" s="615"/>
      <c r="S869" s="615"/>
      <c r="T869" s="615"/>
      <c r="U869" s="615"/>
      <c r="V869" s="615"/>
      <c r="W869" s="615"/>
      <c r="X869" s="616"/>
      <c r="Y869" s="366" t="s">
        <v>1115</v>
      </c>
      <c r="Z869" s="366"/>
      <c r="AA869" s="426" t="s">
        <v>1414</v>
      </c>
      <c r="AB869" s="426" t="s">
        <v>1414</v>
      </c>
      <c r="AC869" s="426"/>
      <c r="AD869" s="617"/>
    </row>
    <row r="870" customFormat="false" ht="16.2" hidden="true" customHeight="true" outlineLevel="0" collapsed="false">
      <c r="A870" s="613"/>
      <c r="B870" s="31"/>
      <c r="C870" s="31"/>
      <c r="D870" s="31" t="s">
        <v>265</v>
      </c>
      <c r="E870" s="31"/>
      <c r="F870" s="31" t="s">
        <v>471</v>
      </c>
      <c r="G870" s="614"/>
      <c r="H870" s="615" t="s">
        <v>488</v>
      </c>
      <c r="I870" s="615" t="s">
        <v>488</v>
      </c>
      <c r="J870" s="615" t="s">
        <v>488</v>
      </c>
      <c r="K870" s="615" t="s">
        <v>488</v>
      </c>
      <c r="L870" s="615"/>
      <c r="M870" s="615"/>
      <c r="N870" s="615"/>
      <c r="O870" s="615"/>
      <c r="P870" s="615"/>
      <c r="Q870" s="615"/>
      <c r="R870" s="615"/>
      <c r="S870" s="615"/>
      <c r="T870" s="615"/>
      <c r="U870" s="615"/>
      <c r="V870" s="615"/>
      <c r="W870" s="615"/>
      <c r="X870" s="616"/>
      <c r="Y870" s="366" t="s">
        <v>1116</v>
      </c>
      <c r="Z870" s="366"/>
      <c r="AA870" s="426"/>
      <c r="AB870" s="426"/>
      <c r="AC870" s="426"/>
      <c r="AD870" s="617"/>
    </row>
    <row r="871" customFormat="false" ht="16.2" hidden="true" customHeight="true" outlineLevel="0" collapsed="false">
      <c r="A871" s="613"/>
      <c r="B871" s="31" t="s">
        <v>214</v>
      </c>
      <c r="C871" s="31"/>
      <c r="D871" s="31" t="s">
        <v>264</v>
      </c>
      <c r="E871" s="31"/>
      <c r="F871" s="31" t="s">
        <v>483</v>
      </c>
      <c r="G871" s="614"/>
      <c r="H871" s="615" t="s">
        <v>488</v>
      </c>
      <c r="I871" s="615" t="s">
        <v>488</v>
      </c>
      <c r="J871" s="615" t="s">
        <v>488</v>
      </c>
      <c r="K871" s="615" t="s">
        <v>488</v>
      </c>
      <c r="L871" s="615"/>
      <c r="M871" s="615"/>
      <c r="N871" s="615"/>
      <c r="O871" s="615"/>
      <c r="P871" s="615"/>
      <c r="Q871" s="615"/>
      <c r="R871" s="615"/>
      <c r="S871" s="615"/>
      <c r="T871" s="615"/>
      <c r="U871" s="615"/>
      <c r="V871" s="615"/>
      <c r="W871" s="615"/>
      <c r="X871" s="616"/>
      <c r="Y871" s="366" t="s">
        <v>1117</v>
      </c>
      <c r="Z871" s="366"/>
      <c r="AA871" s="426"/>
      <c r="AB871" s="426"/>
      <c r="AC871" s="426"/>
      <c r="AD871" s="617"/>
    </row>
    <row r="872" customFormat="false" ht="16.2" hidden="true" customHeight="true" outlineLevel="0" collapsed="false">
      <c r="A872" s="613"/>
      <c r="B872" s="31"/>
      <c r="C872" s="31"/>
      <c r="D872" s="31" t="s">
        <v>265</v>
      </c>
      <c r="E872" s="31"/>
      <c r="F872" s="31" t="s">
        <v>483</v>
      </c>
      <c r="G872" s="614"/>
      <c r="H872" s="615" t="s">
        <v>488</v>
      </c>
      <c r="I872" s="615" t="s">
        <v>488</v>
      </c>
      <c r="J872" s="615" t="s">
        <v>488</v>
      </c>
      <c r="K872" s="615" t="s">
        <v>488</v>
      </c>
      <c r="L872" s="615"/>
      <c r="M872" s="615"/>
      <c r="N872" s="615"/>
      <c r="O872" s="615"/>
      <c r="P872" s="615"/>
      <c r="Q872" s="615"/>
      <c r="R872" s="615"/>
      <c r="S872" s="615"/>
      <c r="T872" s="615"/>
      <c r="U872" s="615"/>
      <c r="V872" s="615"/>
      <c r="W872" s="615"/>
      <c r="X872" s="616"/>
      <c r="Y872" s="366" t="s">
        <v>1118</v>
      </c>
      <c r="Z872" s="366"/>
      <c r="AA872" s="426"/>
      <c r="AB872" s="426"/>
      <c r="AC872" s="426"/>
      <c r="AD872" s="617"/>
    </row>
    <row r="873" customFormat="false" ht="16.2" hidden="true" customHeight="true" outlineLevel="0" collapsed="false">
      <c r="A873" s="483" t="s">
        <v>50</v>
      </c>
      <c r="B873" s="31" t="s">
        <v>215</v>
      </c>
      <c r="C873" s="31" t="s">
        <v>356</v>
      </c>
      <c r="D873" s="31" t="s">
        <v>264</v>
      </c>
      <c r="E873" s="31"/>
      <c r="F873" s="31" t="s">
        <v>471</v>
      </c>
      <c r="G873" s="477"/>
      <c r="H873" s="477"/>
      <c r="I873" s="477"/>
      <c r="J873" s="477"/>
      <c r="K873" s="477"/>
      <c r="L873" s="477"/>
      <c r="M873" s="477"/>
      <c r="N873" s="477"/>
      <c r="O873" s="477"/>
      <c r="P873" s="477"/>
      <c r="Q873" s="477"/>
      <c r="R873" s="477"/>
      <c r="S873" s="477"/>
      <c r="T873" s="477"/>
      <c r="U873" s="618"/>
      <c r="V873" s="477"/>
      <c r="W873" s="477"/>
      <c r="X873" s="479"/>
      <c r="Y873" s="366" t="s">
        <v>1119</v>
      </c>
      <c r="Z873" s="366"/>
      <c r="AA873" s="426" t="s">
        <v>1404</v>
      </c>
      <c r="AB873" s="426" t="s">
        <v>1404</v>
      </c>
      <c r="AC873" s="426"/>
      <c r="AD873" s="619"/>
    </row>
    <row r="874" customFormat="false" ht="16.2" hidden="true" customHeight="true" outlineLevel="0" collapsed="false">
      <c r="A874" s="483"/>
      <c r="B874" s="31"/>
      <c r="C874" s="31"/>
      <c r="D874" s="31" t="s">
        <v>265</v>
      </c>
      <c r="E874" s="31"/>
      <c r="F874" s="31" t="s">
        <v>471</v>
      </c>
      <c r="G874" s="477"/>
      <c r="H874" s="477"/>
      <c r="I874" s="477"/>
      <c r="J874" s="477"/>
      <c r="K874" s="477"/>
      <c r="L874" s="477"/>
      <c r="M874" s="477"/>
      <c r="N874" s="477"/>
      <c r="O874" s="477"/>
      <c r="P874" s="477"/>
      <c r="Q874" s="477"/>
      <c r="R874" s="477"/>
      <c r="S874" s="477"/>
      <c r="T874" s="477"/>
      <c r="U874" s="618"/>
      <c r="V874" s="477"/>
      <c r="W874" s="477"/>
      <c r="X874" s="479"/>
      <c r="Y874" s="366" t="s">
        <v>1120</v>
      </c>
      <c r="Z874" s="366"/>
      <c r="AA874" s="426"/>
      <c r="AB874" s="426"/>
      <c r="AC874" s="426"/>
      <c r="AD874" s="619"/>
    </row>
    <row r="875" customFormat="false" ht="16.2" hidden="true" customHeight="true" outlineLevel="0" collapsed="false">
      <c r="A875" s="483"/>
      <c r="B875" s="31" t="s">
        <v>216</v>
      </c>
      <c r="C875" s="31" t="s">
        <v>356</v>
      </c>
      <c r="D875" s="31" t="s">
        <v>264</v>
      </c>
      <c r="E875" s="31"/>
      <c r="F875" s="31" t="s">
        <v>471</v>
      </c>
      <c r="G875" s="477"/>
      <c r="H875" s="477"/>
      <c r="I875" s="477"/>
      <c r="J875" s="477"/>
      <c r="K875" s="477"/>
      <c r="L875" s="477"/>
      <c r="M875" s="477"/>
      <c r="N875" s="477"/>
      <c r="O875" s="477"/>
      <c r="P875" s="477"/>
      <c r="Q875" s="477"/>
      <c r="R875" s="477"/>
      <c r="S875" s="477"/>
      <c r="T875" s="477"/>
      <c r="U875" s="618"/>
      <c r="V875" s="477"/>
      <c r="W875" s="477"/>
      <c r="X875" s="479"/>
      <c r="Y875" s="366" t="s">
        <v>1119</v>
      </c>
      <c r="Z875" s="366"/>
      <c r="AA875" s="426"/>
      <c r="AB875" s="426"/>
      <c r="AC875" s="426"/>
      <c r="AD875" s="619"/>
    </row>
    <row r="876" customFormat="false" ht="16.2" hidden="true" customHeight="true" outlineLevel="0" collapsed="false">
      <c r="A876" s="483"/>
      <c r="B876" s="31"/>
      <c r="C876" s="31"/>
      <c r="D876" s="31" t="s">
        <v>265</v>
      </c>
      <c r="E876" s="31"/>
      <c r="F876" s="31" t="s">
        <v>471</v>
      </c>
      <c r="G876" s="477"/>
      <c r="H876" s="477"/>
      <c r="I876" s="477"/>
      <c r="J876" s="477"/>
      <c r="K876" s="477"/>
      <c r="L876" s="477"/>
      <c r="M876" s="477"/>
      <c r="N876" s="477"/>
      <c r="O876" s="477"/>
      <c r="P876" s="477"/>
      <c r="Q876" s="477"/>
      <c r="R876" s="477"/>
      <c r="S876" s="477"/>
      <c r="T876" s="477"/>
      <c r="U876" s="618"/>
      <c r="V876" s="477"/>
      <c r="W876" s="477"/>
      <c r="X876" s="479"/>
      <c r="Y876" s="366" t="s">
        <v>1120</v>
      </c>
      <c r="Z876" s="366"/>
      <c r="AA876" s="426"/>
      <c r="AB876" s="426"/>
      <c r="AC876" s="426"/>
      <c r="AD876" s="619"/>
    </row>
    <row r="877" customFormat="false" ht="16.2" hidden="true" customHeight="true" outlineLevel="0" collapsed="false">
      <c r="A877" s="483"/>
      <c r="B877" s="31" t="s">
        <v>217</v>
      </c>
      <c r="C877" s="31" t="s">
        <v>357</v>
      </c>
      <c r="D877" s="31" t="s">
        <v>264</v>
      </c>
      <c r="E877" s="31"/>
      <c r="F877" s="31" t="s">
        <v>471</v>
      </c>
      <c r="G877" s="477"/>
      <c r="H877" s="477"/>
      <c r="I877" s="477"/>
      <c r="J877" s="477"/>
      <c r="K877" s="477"/>
      <c r="L877" s="477"/>
      <c r="M877" s="477"/>
      <c r="N877" s="477"/>
      <c r="O877" s="477"/>
      <c r="P877" s="477"/>
      <c r="Q877" s="477"/>
      <c r="R877" s="477"/>
      <c r="S877" s="477"/>
      <c r="T877" s="477"/>
      <c r="U877" s="618"/>
      <c r="V877" s="477"/>
      <c r="W877" s="477"/>
      <c r="X877" s="479"/>
      <c r="Y877" s="366" t="s">
        <v>1119</v>
      </c>
      <c r="Z877" s="366"/>
      <c r="AA877" s="426"/>
      <c r="AB877" s="426"/>
      <c r="AC877" s="426"/>
      <c r="AD877" s="619"/>
    </row>
    <row r="878" customFormat="false" ht="16.2" hidden="true" customHeight="true" outlineLevel="0" collapsed="false">
      <c r="A878" s="483"/>
      <c r="B878" s="31"/>
      <c r="C878" s="31"/>
      <c r="D878" s="31" t="s">
        <v>265</v>
      </c>
      <c r="E878" s="31"/>
      <c r="F878" s="31" t="s">
        <v>471</v>
      </c>
      <c r="G878" s="477"/>
      <c r="H878" s="477"/>
      <c r="I878" s="477"/>
      <c r="J878" s="477"/>
      <c r="K878" s="477"/>
      <c r="L878" s="477"/>
      <c r="M878" s="477"/>
      <c r="N878" s="477"/>
      <c r="O878" s="477"/>
      <c r="P878" s="477"/>
      <c r="Q878" s="477"/>
      <c r="R878" s="477"/>
      <c r="S878" s="477"/>
      <c r="T878" s="477"/>
      <c r="U878" s="618"/>
      <c r="V878" s="477"/>
      <c r="W878" s="477"/>
      <c r="X878" s="479"/>
      <c r="Y878" s="366" t="s">
        <v>1120</v>
      </c>
      <c r="Z878" s="366"/>
      <c r="AA878" s="426"/>
      <c r="AB878" s="426"/>
      <c r="AC878" s="426"/>
      <c r="AD878" s="619"/>
    </row>
    <row r="879" customFormat="false" ht="16.2" hidden="true" customHeight="true" outlineLevel="0" collapsed="false">
      <c r="A879" s="483"/>
      <c r="B879" s="31"/>
      <c r="C879" s="31" t="s">
        <v>358</v>
      </c>
      <c r="D879" s="31" t="s">
        <v>264</v>
      </c>
      <c r="E879" s="31"/>
      <c r="F879" s="31" t="s">
        <v>471</v>
      </c>
      <c r="G879" s="477"/>
      <c r="H879" s="477"/>
      <c r="I879" s="477"/>
      <c r="J879" s="477"/>
      <c r="K879" s="477"/>
      <c r="L879" s="477"/>
      <c r="M879" s="477"/>
      <c r="N879" s="477"/>
      <c r="O879" s="477"/>
      <c r="P879" s="477"/>
      <c r="Q879" s="477"/>
      <c r="R879" s="477"/>
      <c r="S879" s="477"/>
      <c r="T879" s="477"/>
      <c r="U879" s="618"/>
      <c r="V879" s="477"/>
      <c r="W879" s="477"/>
      <c r="X879" s="479"/>
      <c r="Y879" s="366" t="s">
        <v>1119</v>
      </c>
      <c r="Z879" s="366"/>
      <c r="AA879" s="426"/>
      <c r="AB879" s="426"/>
      <c r="AC879" s="426"/>
      <c r="AD879" s="619"/>
    </row>
    <row r="880" customFormat="false" ht="16.2" hidden="true" customHeight="true" outlineLevel="0" collapsed="false">
      <c r="A880" s="483"/>
      <c r="B880" s="31"/>
      <c r="C880" s="31"/>
      <c r="D880" s="31" t="s">
        <v>265</v>
      </c>
      <c r="E880" s="31"/>
      <c r="F880" s="31" t="s">
        <v>471</v>
      </c>
      <c r="G880" s="477"/>
      <c r="H880" s="477"/>
      <c r="I880" s="477"/>
      <c r="J880" s="477"/>
      <c r="K880" s="477"/>
      <c r="L880" s="477"/>
      <c r="M880" s="477"/>
      <c r="N880" s="477"/>
      <c r="O880" s="477"/>
      <c r="P880" s="477"/>
      <c r="Q880" s="477"/>
      <c r="R880" s="477"/>
      <c r="S880" s="477"/>
      <c r="T880" s="477"/>
      <c r="U880" s="618"/>
      <c r="V880" s="477"/>
      <c r="W880" s="477"/>
      <c r="X880" s="479"/>
      <c r="Y880" s="366" t="s">
        <v>1120</v>
      </c>
      <c r="Z880" s="366"/>
      <c r="AA880" s="426"/>
      <c r="AB880" s="426"/>
      <c r="AC880" s="426"/>
      <c r="AD880" s="619"/>
    </row>
    <row r="881" customFormat="false" ht="16.2" hidden="true" customHeight="true" outlineLevel="0" collapsed="false">
      <c r="A881" s="569" t="s">
        <v>1522</v>
      </c>
      <c r="B881" s="31" t="s">
        <v>1523</v>
      </c>
      <c r="C881" s="31"/>
      <c r="D881" s="31" t="s">
        <v>264</v>
      </c>
      <c r="E881" s="496"/>
      <c r="F881" s="31" t="s">
        <v>484</v>
      </c>
      <c r="G881" s="478"/>
      <c r="H881" s="478"/>
      <c r="I881" s="478"/>
      <c r="J881" s="478"/>
      <c r="K881" s="478"/>
      <c r="L881" s="620"/>
      <c r="M881" s="620"/>
      <c r="N881" s="620"/>
      <c r="O881" s="620"/>
      <c r="P881" s="620"/>
      <c r="Q881" s="620"/>
      <c r="R881" s="620"/>
      <c r="S881" s="620"/>
      <c r="T881" s="620"/>
      <c r="U881" s="620"/>
      <c r="V881" s="620"/>
      <c r="W881" s="620"/>
      <c r="X881" s="621"/>
      <c r="Y881" s="366" t="s">
        <v>1524</v>
      </c>
      <c r="Z881" s="366"/>
      <c r="AA881" s="505" t="s">
        <v>1525</v>
      </c>
      <c r="AB881" s="505" t="s">
        <v>1526</v>
      </c>
      <c r="AC881" s="552" t="s">
        <v>1527</v>
      </c>
      <c r="AD881" s="622"/>
    </row>
    <row r="882" customFormat="false" ht="21.6" hidden="true" customHeight="false" outlineLevel="0" collapsed="false">
      <c r="A882" s="569"/>
      <c r="B882" s="31"/>
      <c r="C882" s="31"/>
      <c r="D882" s="31"/>
      <c r="E882" s="31" t="s">
        <v>1528</v>
      </c>
      <c r="F882" s="31" t="s">
        <v>473</v>
      </c>
      <c r="G882" s="478"/>
      <c r="H882" s="478"/>
      <c r="I882" s="478"/>
      <c r="J882" s="478"/>
      <c r="K882" s="478"/>
      <c r="L882" s="623"/>
      <c r="M882" s="623"/>
      <c r="N882" s="623"/>
      <c r="O882" s="623"/>
      <c r="P882" s="623"/>
      <c r="Q882" s="623"/>
      <c r="R882" s="623"/>
      <c r="S882" s="623"/>
      <c r="T882" s="623"/>
      <c r="U882" s="623"/>
      <c r="V882" s="623"/>
      <c r="W882" s="623"/>
      <c r="X882" s="621"/>
      <c r="Y882" s="366" t="s">
        <v>1529</v>
      </c>
      <c r="Z882" s="366" t="s">
        <v>1530</v>
      </c>
      <c r="AA882" s="505"/>
      <c r="AB882" s="505"/>
      <c r="AC882" s="505"/>
      <c r="AD882" s="622"/>
    </row>
    <row r="883" customFormat="false" ht="16.2" hidden="true" customHeight="true" outlineLevel="0" collapsed="false">
      <c r="A883" s="569"/>
      <c r="B883" s="31"/>
      <c r="C883" s="31"/>
      <c r="D883" s="31" t="s">
        <v>265</v>
      </c>
      <c r="E883" s="496"/>
      <c r="F883" s="31" t="s">
        <v>484</v>
      </c>
      <c r="G883" s="478"/>
      <c r="H883" s="478"/>
      <c r="I883" s="478"/>
      <c r="J883" s="478"/>
      <c r="K883" s="478"/>
      <c r="L883" s="620"/>
      <c r="M883" s="620"/>
      <c r="N883" s="620"/>
      <c r="O883" s="620"/>
      <c r="P883" s="620"/>
      <c r="Q883" s="620"/>
      <c r="R883" s="620"/>
      <c r="S883" s="620"/>
      <c r="T883" s="620"/>
      <c r="U883" s="620"/>
      <c r="V883" s="620"/>
      <c r="W883" s="620"/>
      <c r="X883" s="621"/>
      <c r="Y883" s="366" t="s">
        <v>1531</v>
      </c>
      <c r="Z883" s="366"/>
      <c r="AA883" s="505"/>
      <c r="AB883" s="505"/>
      <c r="AC883" s="505"/>
      <c r="AD883" s="622"/>
    </row>
    <row r="884" customFormat="false" ht="21.6" hidden="true" customHeight="false" outlineLevel="0" collapsed="false">
      <c r="A884" s="569"/>
      <c r="B884" s="31"/>
      <c r="C884" s="31"/>
      <c r="D884" s="31"/>
      <c r="E884" s="496" t="s">
        <v>1528</v>
      </c>
      <c r="F884" s="31" t="s">
        <v>473</v>
      </c>
      <c r="G884" s="478"/>
      <c r="H884" s="478"/>
      <c r="I884" s="478"/>
      <c r="J884" s="478"/>
      <c r="K884" s="478"/>
      <c r="L884" s="623"/>
      <c r="M884" s="623"/>
      <c r="N884" s="623"/>
      <c r="O884" s="623"/>
      <c r="P884" s="623"/>
      <c r="Q884" s="623"/>
      <c r="R884" s="623"/>
      <c r="S884" s="623"/>
      <c r="T884" s="623"/>
      <c r="U884" s="623"/>
      <c r="V884" s="623"/>
      <c r="W884" s="623"/>
      <c r="X884" s="621"/>
      <c r="Y884" s="366" t="s">
        <v>1532</v>
      </c>
      <c r="Z884" s="366" t="s">
        <v>1530</v>
      </c>
      <c r="AA884" s="505"/>
      <c r="AB884" s="505"/>
      <c r="AC884" s="505"/>
      <c r="AD884" s="622"/>
    </row>
    <row r="885" customFormat="false" ht="16.2" hidden="true" customHeight="true" outlineLevel="0" collapsed="false">
      <c r="A885" s="483" t="s">
        <v>1533</v>
      </c>
      <c r="B885" s="31" t="s">
        <v>138</v>
      </c>
      <c r="C885" s="31" t="s">
        <v>143</v>
      </c>
      <c r="D885" s="31"/>
      <c r="E885" s="31"/>
      <c r="F885" s="31" t="s">
        <v>471</v>
      </c>
      <c r="G885" s="478"/>
      <c r="H885" s="534"/>
      <c r="I885" s="534"/>
      <c r="J885" s="534"/>
      <c r="K885" s="534"/>
      <c r="L885" s="534"/>
      <c r="M885" s="534"/>
      <c r="N885" s="534"/>
      <c r="O885" s="534"/>
      <c r="P885" s="534"/>
      <c r="Q885" s="534"/>
      <c r="R885" s="534"/>
      <c r="S885" s="534"/>
      <c r="T885" s="534"/>
      <c r="U885" s="534"/>
      <c r="V885" s="534"/>
      <c r="W885" s="534"/>
      <c r="X885" s="534"/>
      <c r="Y885" s="366" t="s">
        <v>1534</v>
      </c>
      <c r="Z885" s="366"/>
      <c r="AA885" s="426" t="s">
        <v>1411</v>
      </c>
      <c r="AB885" s="426" t="s">
        <v>1411</v>
      </c>
      <c r="AC885" s="426"/>
      <c r="AD885" s="624"/>
    </row>
    <row r="886" customFormat="false" ht="16.2" hidden="true" customHeight="true" outlineLevel="0" collapsed="false">
      <c r="A886" s="483"/>
      <c r="B886" s="31"/>
      <c r="C886" s="31" t="s">
        <v>264</v>
      </c>
      <c r="D886" s="31"/>
      <c r="E886" s="31"/>
      <c r="F886" s="31" t="s">
        <v>471</v>
      </c>
      <c r="G886" s="478"/>
      <c r="H886" s="534"/>
      <c r="I886" s="534"/>
      <c r="J886" s="534"/>
      <c r="K886" s="534"/>
      <c r="L886" s="534"/>
      <c r="M886" s="534"/>
      <c r="N886" s="534"/>
      <c r="O886" s="534"/>
      <c r="P886" s="534"/>
      <c r="Q886" s="534"/>
      <c r="R886" s="534"/>
      <c r="S886" s="534"/>
      <c r="T886" s="534"/>
      <c r="U886" s="534"/>
      <c r="V886" s="534"/>
      <c r="W886" s="534"/>
      <c r="X886" s="534"/>
      <c r="Y886" s="366" t="s">
        <v>1535</v>
      </c>
      <c r="Z886" s="366"/>
      <c r="AA886" s="426"/>
      <c r="AB886" s="426"/>
      <c r="AC886" s="426"/>
      <c r="AD886" s="624"/>
    </row>
    <row r="887" customFormat="false" ht="16.2" hidden="true" customHeight="true" outlineLevel="0" collapsed="false">
      <c r="A887" s="483"/>
      <c r="B887" s="31"/>
      <c r="C887" s="31" t="s">
        <v>265</v>
      </c>
      <c r="D887" s="31"/>
      <c r="E887" s="31"/>
      <c r="F887" s="31" t="s">
        <v>471</v>
      </c>
      <c r="G887" s="625"/>
      <c r="H887" s="534"/>
      <c r="I887" s="534"/>
      <c r="J887" s="534"/>
      <c r="K887" s="534"/>
      <c r="L887" s="534"/>
      <c r="M887" s="534"/>
      <c r="N887" s="534"/>
      <c r="O887" s="534"/>
      <c r="P887" s="534"/>
      <c r="Q887" s="534"/>
      <c r="R887" s="534"/>
      <c r="S887" s="534"/>
      <c r="T887" s="534"/>
      <c r="U887" s="534"/>
      <c r="V887" s="534"/>
      <c r="W887" s="534"/>
      <c r="X887" s="534"/>
      <c r="Y887" s="366" t="s">
        <v>1536</v>
      </c>
      <c r="Z887" s="366"/>
      <c r="AA887" s="426"/>
      <c r="AB887" s="426"/>
      <c r="AC887" s="626"/>
      <c r="AD887" s="624"/>
    </row>
    <row r="888" customFormat="false" ht="16.2" hidden="true" customHeight="true" outlineLevel="0" collapsed="false">
      <c r="A888" s="483"/>
      <c r="B888" s="31" t="s">
        <v>466</v>
      </c>
      <c r="C888" s="31"/>
      <c r="D888" s="31"/>
      <c r="E888" s="31"/>
      <c r="F888" s="31" t="s">
        <v>477</v>
      </c>
      <c r="G888" s="625"/>
      <c r="H888" s="627"/>
      <c r="I888" s="627"/>
      <c r="J888" s="627"/>
      <c r="K888" s="627"/>
      <c r="L888" s="627"/>
      <c r="M888" s="627"/>
      <c r="N888" s="627"/>
      <c r="O888" s="627"/>
      <c r="P888" s="627"/>
      <c r="Q888" s="627"/>
      <c r="R888" s="627"/>
      <c r="S888" s="627"/>
      <c r="T888" s="627"/>
      <c r="U888" s="627"/>
      <c r="V888" s="627"/>
      <c r="W888" s="627"/>
      <c r="X888" s="627"/>
      <c r="Y888" s="568" t="s">
        <v>1537</v>
      </c>
      <c r="Z888" s="568" t="s">
        <v>1534</v>
      </c>
      <c r="AA888" s="426"/>
      <c r="AB888" s="426"/>
      <c r="AC888" s="626"/>
      <c r="AD888" s="624"/>
    </row>
    <row r="889" customFormat="false" ht="16.2" hidden="true" customHeight="true" outlineLevel="0" collapsed="false">
      <c r="A889" s="483" t="s">
        <v>1538</v>
      </c>
      <c r="B889" s="31" t="s">
        <v>138</v>
      </c>
      <c r="C889" s="31" t="s">
        <v>264</v>
      </c>
      <c r="D889" s="31"/>
      <c r="E889" s="31"/>
      <c r="F889" s="31" t="s">
        <v>471</v>
      </c>
      <c r="G889" s="628"/>
      <c r="H889" s="628"/>
      <c r="I889" s="628"/>
      <c r="J889" s="628"/>
      <c r="K889" s="628"/>
      <c r="L889" s="628"/>
      <c r="M889" s="628"/>
      <c r="N889" s="628"/>
      <c r="O889" s="628"/>
      <c r="P889" s="628"/>
      <c r="Q889" s="628"/>
      <c r="R889" s="628"/>
      <c r="S889" s="628"/>
      <c r="T889" s="627"/>
      <c r="U889" s="627"/>
      <c r="V889" s="627"/>
      <c r="W889" s="627"/>
      <c r="X889" s="627"/>
      <c r="Y889" s="366" t="s">
        <v>1539</v>
      </c>
      <c r="Z889" s="366"/>
      <c r="AA889" s="629" t="s">
        <v>1416</v>
      </c>
      <c r="AB889" s="629" t="s">
        <v>1416</v>
      </c>
      <c r="AC889" s="604"/>
      <c r="AD889" s="622"/>
    </row>
    <row r="890" customFormat="false" ht="16.2" hidden="true" customHeight="true" outlineLevel="0" collapsed="false">
      <c r="A890" s="483"/>
      <c r="B890" s="31"/>
      <c r="C890" s="31" t="s">
        <v>265</v>
      </c>
      <c r="D890" s="31"/>
      <c r="E890" s="31"/>
      <c r="F890" s="31" t="s">
        <v>471</v>
      </c>
      <c r="G890" s="628"/>
      <c r="H890" s="628"/>
      <c r="I890" s="628"/>
      <c r="J890" s="628"/>
      <c r="K890" s="628"/>
      <c r="L890" s="628"/>
      <c r="M890" s="628"/>
      <c r="N890" s="628"/>
      <c r="O890" s="628"/>
      <c r="P890" s="628"/>
      <c r="Q890" s="628"/>
      <c r="R890" s="628"/>
      <c r="S890" s="628"/>
      <c r="T890" s="627"/>
      <c r="U890" s="627"/>
      <c r="V890" s="627"/>
      <c r="W890" s="627"/>
      <c r="X890" s="627"/>
      <c r="Y890" s="366" t="s">
        <v>1540</v>
      </c>
      <c r="Z890" s="366"/>
      <c r="AA890" s="629"/>
      <c r="AB890" s="629"/>
      <c r="AC890" s="604"/>
      <c r="AD890" s="622"/>
    </row>
    <row r="891" customFormat="false" ht="16.2" hidden="true" customHeight="true" outlineLevel="0" collapsed="false">
      <c r="A891" s="630" t="s">
        <v>51</v>
      </c>
      <c r="B891" s="31" t="s">
        <v>218</v>
      </c>
      <c r="C891" s="31" t="s">
        <v>359</v>
      </c>
      <c r="D891" s="31"/>
      <c r="E891" s="31"/>
      <c r="F891" s="31" t="s">
        <v>471</v>
      </c>
      <c r="G891" s="478"/>
      <c r="H891" s="511" t="n">
        <v>563</v>
      </c>
      <c r="I891" s="511" t="n">
        <v>512</v>
      </c>
      <c r="J891" s="511" t="n">
        <v>512</v>
      </c>
      <c r="K891" s="511" t="n">
        <v>512</v>
      </c>
      <c r="L891" s="511"/>
      <c r="M891" s="511"/>
      <c r="N891" s="511"/>
      <c r="O891" s="511"/>
      <c r="P891" s="511"/>
      <c r="Q891" s="511"/>
      <c r="R891" s="511"/>
      <c r="S891" s="511"/>
      <c r="T891" s="511"/>
      <c r="U891" s="511"/>
      <c r="V891" s="511"/>
      <c r="W891" s="511"/>
      <c r="X891" s="621"/>
      <c r="Y891" s="366" t="s">
        <v>1121</v>
      </c>
      <c r="Z891" s="366"/>
      <c r="AA891" s="426" t="s">
        <v>1416</v>
      </c>
      <c r="AB891" s="426" t="s">
        <v>1416</v>
      </c>
      <c r="AC891" s="426"/>
      <c r="AD891" s="631" t="s">
        <v>1541</v>
      </c>
    </row>
    <row r="892" customFormat="false" ht="16.2" hidden="true" customHeight="true" outlineLevel="0" collapsed="false">
      <c r="A892" s="630"/>
      <c r="B892" s="31"/>
      <c r="C892" s="31" t="s">
        <v>360</v>
      </c>
      <c r="D892" s="31"/>
      <c r="E892" s="31" t="s">
        <v>264</v>
      </c>
      <c r="F892" s="31" t="s">
        <v>471</v>
      </c>
      <c r="G892" s="478"/>
      <c r="H892" s="632" t="n">
        <v>275</v>
      </c>
      <c r="I892" s="632" t="n">
        <v>263</v>
      </c>
      <c r="J892" s="511" t="n">
        <v>178</v>
      </c>
      <c r="K892" s="511" t="n">
        <v>170</v>
      </c>
      <c r="L892" s="511"/>
      <c r="M892" s="511"/>
      <c r="N892" s="511"/>
      <c r="O892" s="511"/>
      <c r="P892" s="511"/>
      <c r="Q892" s="511"/>
      <c r="R892" s="511"/>
      <c r="S892" s="511"/>
      <c r="T892" s="511"/>
      <c r="U892" s="511"/>
      <c r="V892" s="511"/>
      <c r="W892" s="511"/>
      <c r="X892" s="621"/>
      <c r="Y892" s="366" t="s">
        <v>1122</v>
      </c>
      <c r="Z892" s="366"/>
      <c r="AA892" s="426"/>
      <c r="AB892" s="426"/>
      <c r="AC892" s="426"/>
      <c r="AD892" s="631"/>
    </row>
    <row r="893" customFormat="false" ht="16.2" hidden="true" customHeight="true" outlineLevel="0" collapsed="false">
      <c r="A893" s="630"/>
      <c r="B893" s="31"/>
      <c r="C893" s="31"/>
      <c r="D893" s="31"/>
      <c r="E893" s="31" t="s">
        <v>265</v>
      </c>
      <c r="F893" s="31" t="s">
        <v>471</v>
      </c>
      <c r="G893" s="478"/>
      <c r="H893" s="632"/>
      <c r="I893" s="632"/>
      <c r="J893" s="511" t="n">
        <v>100</v>
      </c>
      <c r="K893" s="511" t="n">
        <v>102</v>
      </c>
      <c r="L893" s="511"/>
      <c r="M893" s="511"/>
      <c r="N893" s="511"/>
      <c r="O893" s="511"/>
      <c r="P893" s="511"/>
      <c r="Q893" s="511"/>
      <c r="R893" s="511"/>
      <c r="S893" s="511"/>
      <c r="T893" s="511"/>
      <c r="U893" s="511"/>
      <c r="V893" s="511"/>
      <c r="W893" s="511"/>
      <c r="X893" s="621"/>
      <c r="Y893" s="366" t="s">
        <v>1123</v>
      </c>
      <c r="Z893" s="366"/>
      <c r="AA893" s="426"/>
      <c r="AB893" s="426"/>
      <c r="AC893" s="426"/>
      <c r="AD893" s="631"/>
    </row>
    <row r="894" customFormat="false" ht="16.2" hidden="true" customHeight="true" outlineLevel="0" collapsed="false">
      <c r="A894" s="630"/>
      <c r="B894" s="31"/>
      <c r="C894" s="521" t="s">
        <v>1542</v>
      </c>
      <c r="D894" s="521"/>
      <c r="E894" s="521" t="s">
        <v>264</v>
      </c>
      <c r="F894" s="521" t="s">
        <v>471</v>
      </c>
      <c r="G894" s="478"/>
      <c r="H894" s="632"/>
      <c r="I894" s="632"/>
      <c r="J894" s="511"/>
      <c r="K894" s="511"/>
      <c r="L894" s="511"/>
      <c r="M894" s="511"/>
      <c r="N894" s="511"/>
      <c r="O894" s="511"/>
      <c r="P894" s="511"/>
      <c r="Q894" s="511"/>
      <c r="R894" s="511"/>
      <c r="S894" s="511"/>
      <c r="T894" s="511"/>
      <c r="U894" s="511"/>
      <c r="V894" s="511"/>
      <c r="W894" s="511"/>
      <c r="X894" s="621"/>
      <c r="Y894" s="590" t="s">
        <v>1543</v>
      </c>
      <c r="Z894" s="590"/>
      <c r="AA894" s="426"/>
      <c r="AB894" s="426"/>
      <c r="AC894" s="426"/>
      <c r="AD894" s="631"/>
    </row>
    <row r="895" customFormat="false" ht="16.2" hidden="true" customHeight="true" outlineLevel="0" collapsed="false">
      <c r="A895" s="630"/>
      <c r="B895" s="31"/>
      <c r="C895" s="31"/>
      <c r="D895" s="521"/>
      <c r="E895" s="521" t="s">
        <v>265</v>
      </c>
      <c r="F895" s="521" t="s">
        <v>471</v>
      </c>
      <c r="G895" s="608"/>
      <c r="H895" s="633"/>
      <c r="I895" s="633"/>
      <c r="J895" s="634"/>
      <c r="K895" s="634"/>
      <c r="L895" s="634"/>
      <c r="M895" s="634"/>
      <c r="N895" s="634"/>
      <c r="O895" s="634"/>
      <c r="P895" s="634"/>
      <c r="Q895" s="634"/>
      <c r="R895" s="634"/>
      <c r="S895" s="634"/>
      <c r="T895" s="634"/>
      <c r="U895" s="634"/>
      <c r="V895" s="634"/>
      <c r="W895" s="634"/>
      <c r="X895" s="635"/>
      <c r="Y895" s="590" t="s">
        <v>1544</v>
      </c>
      <c r="Z895" s="590"/>
      <c r="AA895" s="426"/>
      <c r="AB895" s="426"/>
      <c r="AC895" s="636"/>
      <c r="AD895" s="631"/>
    </row>
    <row r="896" customFormat="false" ht="16.2" hidden="true" customHeight="true" outlineLevel="0" collapsed="false">
      <c r="A896" s="630"/>
      <c r="B896" s="31" t="s">
        <v>219</v>
      </c>
      <c r="C896" s="31" t="s">
        <v>359</v>
      </c>
      <c r="D896" s="31"/>
      <c r="E896" s="31"/>
      <c r="F896" s="31" t="s">
        <v>471</v>
      </c>
      <c r="G896" s="478"/>
      <c r="H896" s="511" t="n">
        <v>1517</v>
      </c>
      <c r="I896" s="511" t="n">
        <v>1787</v>
      </c>
      <c r="J896" s="511" t="n">
        <v>2110</v>
      </c>
      <c r="K896" s="511" t="n">
        <v>2343</v>
      </c>
      <c r="L896" s="511"/>
      <c r="M896" s="511"/>
      <c r="N896" s="511"/>
      <c r="O896" s="511"/>
      <c r="P896" s="511"/>
      <c r="Q896" s="511"/>
      <c r="R896" s="511"/>
      <c r="S896" s="511"/>
      <c r="T896" s="511"/>
      <c r="U896" s="511"/>
      <c r="V896" s="511"/>
      <c r="W896" s="511"/>
      <c r="X896" s="621"/>
      <c r="Y896" s="366" t="s">
        <v>1124</v>
      </c>
      <c r="Z896" s="366"/>
      <c r="AA896" s="426"/>
      <c r="AB896" s="426"/>
      <c r="AC896" s="426"/>
      <c r="AD896" s="631"/>
    </row>
    <row r="897" customFormat="false" ht="16.2" hidden="true" customHeight="true" outlineLevel="0" collapsed="false">
      <c r="A897" s="630"/>
      <c r="B897" s="31"/>
      <c r="C897" s="31" t="s">
        <v>360</v>
      </c>
      <c r="D897" s="31" t="s">
        <v>264</v>
      </c>
      <c r="E897" s="31"/>
      <c r="F897" s="31" t="s">
        <v>471</v>
      </c>
      <c r="G897" s="478"/>
      <c r="H897" s="632" t="n">
        <v>985</v>
      </c>
      <c r="I897" s="632" t="n">
        <v>1309</v>
      </c>
      <c r="J897" s="511" t="n">
        <v>755</v>
      </c>
      <c r="K897" s="511" t="n">
        <v>817</v>
      </c>
      <c r="L897" s="511"/>
      <c r="M897" s="511"/>
      <c r="N897" s="511"/>
      <c r="O897" s="511"/>
      <c r="P897" s="511"/>
      <c r="Q897" s="511"/>
      <c r="R897" s="511"/>
      <c r="S897" s="511"/>
      <c r="T897" s="511"/>
      <c r="U897" s="511"/>
      <c r="V897" s="511"/>
      <c r="W897" s="511"/>
      <c r="X897" s="621"/>
      <c r="Y897" s="366" t="s">
        <v>1125</v>
      </c>
      <c r="Z897" s="366"/>
      <c r="AA897" s="426"/>
      <c r="AB897" s="426"/>
      <c r="AC897" s="426"/>
      <c r="AD897" s="631"/>
    </row>
    <row r="898" customFormat="false" ht="16.2" hidden="true" customHeight="true" outlineLevel="0" collapsed="false">
      <c r="A898" s="630"/>
      <c r="B898" s="31"/>
      <c r="C898" s="31"/>
      <c r="D898" s="31" t="s">
        <v>265</v>
      </c>
      <c r="E898" s="31"/>
      <c r="F898" s="31" t="s">
        <v>471</v>
      </c>
      <c r="G898" s="478"/>
      <c r="H898" s="632"/>
      <c r="I898" s="632"/>
      <c r="J898" s="511" t="n">
        <v>836</v>
      </c>
      <c r="K898" s="511" t="n">
        <v>948</v>
      </c>
      <c r="L898" s="511"/>
      <c r="M898" s="511"/>
      <c r="N898" s="511"/>
      <c r="O898" s="511"/>
      <c r="P898" s="511"/>
      <c r="Q898" s="511"/>
      <c r="R898" s="511"/>
      <c r="S898" s="511"/>
      <c r="T898" s="511"/>
      <c r="U898" s="511"/>
      <c r="V898" s="511"/>
      <c r="W898" s="511"/>
      <c r="X898" s="621"/>
      <c r="Y898" s="366" t="s">
        <v>1126</v>
      </c>
      <c r="Z898" s="366"/>
      <c r="AA898" s="426"/>
      <c r="AB898" s="426"/>
      <c r="AC898" s="426"/>
      <c r="AD898" s="631"/>
    </row>
    <row r="899" customFormat="false" ht="16.2" hidden="true" customHeight="true" outlineLevel="0" collapsed="false">
      <c r="A899" s="630"/>
      <c r="B899" s="31" t="s">
        <v>220</v>
      </c>
      <c r="C899" s="31" t="s">
        <v>359</v>
      </c>
      <c r="D899" s="31"/>
      <c r="E899" s="31"/>
      <c r="F899" s="31" t="s">
        <v>471</v>
      </c>
      <c r="G899" s="478"/>
      <c r="H899" s="511" t="n">
        <v>111</v>
      </c>
      <c r="I899" s="511" t="n">
        <v>111</v>
      </c>
      <c r="J899" s="511" t="n">
        <v>111</v>
      </c>
      <c r="K899" s="511" t="n">
        <v>311</v>
      </c>
      <c r="L899" s="511"/>
      <c r="M899" s="511"/>
      <c r="N899" s="511"/>
      <c r="O899" s="511"/>
      <c r="P899" s="511"/>
      <c r="Q899" s="511"/>
      <c r="R899" s="511"/>
      <c r="S899" s="511"/>
      <c r="T899" s="511"/>
      <c r="U899" s="511"/>
      <c r="V899" s="511"/>
      <c r="W899" s="511"/>
      <c r="X899" s="621"/>
      <c r="Y899" s="366" t="s">
        <v>1127</v>
      </c>
      <c r="Z899" s="366"/>
      <c r="AA899" s="426"/>
      <c r="AB899" s="426"/>
      <c r="AC899" s="426"/>
      <c r="AD899" s="631"/>
    </row>
    <row r="900" customFormat="false" ht="16.2" hidden="true" customHeight="true" outlineLevel="0" collapsed="false">
      <c r="A900" s="630"/>
      <c r="B900" s="31"/>
      <c r="C900" s="31" t="s">
        <v>360</v>
      </c>
      <c r="D900" s="31"/>
      <c r="E900" s="31" t="s">
        <v>264</v>
      </c>
      <c r="F900" s="31" t="s">
        <v>471</v>
      </c>
      <c r="G900" s="478"/>
      <c r="H900" s="632" t="n">
        <v>82</v>
      </c>
      <c r="I900" s="632" t="n">
        <v>102</v>
      </c>
      <c r="J900" s="511" t="n">
        <v>31</v>
      </c>
      <c r="K900" s="511" t="n">
        <v>38</v>
      </c>
      <c r="L900" s="511"/>
      <c r="M900" s="511"/>
      <c r="N900" s="511"/>
      <c r="O900" s="511"/>
      <c r="P900" s="511"/>
      <c r="Q900" s="511"/>
      <c r="R900" s="511"/>
      <c r="S900" s="511"/>
      <c r="T900" s="511"/>
      <c r="U900" s="511"/>
      <c r="V900" s="511"/>
      <c r="W900" s="511"/>
      <c r="X900" s="621"/>
      <c r="Y900" s="366" t="s">
        <v>1128</v>
      </c>
      <c r="Z900" s="366"/>
      <c r="AA900" s="426"/>
      <c r="AB900" s="426"/>
      <c r="AC900" s="426"/>
      <c r="AD900" s="631"/>
    </row>
    <row r="901" customFormat="false" ht="16.2" hidden="true" customHeight="true" outlineLevel="0" collapsed="false">
      <c r="A901" s="630"/>
      <c r="B901" s="31"/>
      <c r="C901" s="31"/>
      <c r="D901" s="31"/>
      <c r="E901" s="31" t="s">
        <v>265</v>
      </c>
      <c r="F901" s="31" t="s">
        <v>471</v>
      </c>
      <c r="G901" s="478"/>
      <c r="H901" s="632"/>
      <c r="I901" s="632"/>
      <c r="J901" s="511"/>
      <c r="K901" s="511"/>
      <c r="L901" s="511"/>
      <c r="M901" s="511"/>
      <c r="N901" s="511"/>
      <c r="O901" s="511"/>
      <c r="P901" s="511"/>
      <c r="Q901" s="511"/>
      <c r="R901" s="511"/>
      <c r="S901" s="511"/>
      <c r="T901" s="511"/>
      <c r="U901" s="511"/>
      <c r="V901" s="511"/>
      <c r="W901" s="511"/>
      <c r="X901" s="621"/>
      <c r="Y901" s="366" t="s">
        <v>1129</v>
      </c>
      <c r="Z901" s="366"/>
      <c r="AA901" s="426"/>
      <c r="AB901" s="426"/>
      <c r="AC901" s="426"/>
      <c r="AD901" s="631"/>
    </row>
    <row r="902" customFormat="false" ht="16.2" hidden="true" customHeight="true" outlineLevel="0" collapsed="false">
      <c r="A902" s="630"/>
      <c r="B902" s="31"/>
      <c r="C902" s="521" t="s">
        <v>1542</v>
      </c>
      <c r="D902" s="521"/>
      <c r="E902" s="521" t="s">
        <v>264</v>
      </c>
      <c r="F902" s="521" t="s">
        <v>471</v>
      </c>
      <c r="G902" s="478"/>
      <c r="H902" s="632"/>
      <c r="I902" s="632"/>
      <c r="J902" s="511"/>
      <c r="K902" s="511"/>
      <c r="L902" s="511"/>
      <c r="M902" s="511"/>
      <c r="N902" s="511"/>
      <c r="O902" s="511"/>
      <c r="P902" s="511"/>
      <c r="Q902" s="511"/>
      <c r="R902" s="511"/>
      <c r="S902" s="511"/>
      <c r="T902" s="511"/>
      <c r="U902" s="511"/>
      <c r="V902" s="511"/>
      <c r="W902" s="511"/>
      <c r="X902" s="621"/>
      <c r="Y902" s="590" t="s">
        <v>1545</v>
      </c>
      <c r="Z902" s="590"/>
      <c r="AA902" s="426"/>
      <c r="AB902" s="426"/>
      <c r="AC902" s="426"/>
      <c r="AD902" s="637"/>
    </row>
    <row r="903" customFormat="false" ht="16.2" hidden="true" customHeight="true" outlineLevel="0" collapsed="false">
      <c r="A903" s="630"/>
      <c r="B903" s="31"/>
      <c r="C903" s="31"/>
      <c r="D903" s="521"/>
      <c r="E903" s="521" t="s">
        <v>265</v>
      </c>
      <c r="F903" s="521" t="s">
        <v>471</v>
      </c>
      <c r="G903" s="608"/>
      <c r="H903" s="633"/>
      <c r="I903" s="633"/>
      <c r="J903" s="634"/>
      <c r="K903" s="634"/>
      <c r="L903" s="634"/>
      <c r="M903" s="634"/>
      <c r="N903" s="634"/>
      <c r="O903" s="634"/>
      <c r="P903" s="634"/>
      <c r="Q903" s="634"/>
      <c r="R903" s="634"/>
      <c r="S903" s="634"/>
      <c r="T903" s="634"/>
      <c r="U903" s="634"/>
      <c r="V903" s="634"/>
      <c r="W903" s="634"/>
      <c r="X903" s="635"/>
      <c r="Y903" s="590" t="s">
        <v>1546</v>
      </c>
      <c r="Z903" s="590"/>
      <c r="AA903" s="636"/>
      <c r="AB903" s="636"/>
      <c r="AC903" s="636"/>
      <c r="AD903" s="638"/>
    </row>
    <row r="904" customFormat="false" ht="16.2" hidden="true" customHeight="true" outlineLevel="0" collapsed="false">
      <c r="A904" s="483" t="s">
        <v>52</v>
      </c>
      <c r="B904" s="31" t="s">
        <v>221</v>
      </c>
      <c r="C904" s="31"/>
      <c r="D904" s="31" t="s">
        <v>264</v>
      </c>
      <c r="E904" s="31"/>
      <c r="F904" s="31" t="s">
        <v>471</v>
      </c>
      <c r="G904" s="478"/>
      <c r="H904" s="511" t="n">
        <v>2197</v>
      </c>
      <c r="I904" s="511" t="n">
        <v>1942</v>
      </c>
      <c r="J904" s="511" t="n">
        <v>1836</v>
      </c>
      <c r="K904" s="511" t="n">
        <v>1748</v>
      </c>
      <c r="L904" s="511"/>
      <c r="M904" s="511"/>
      <c r="N904" s="511"/>
      <c r="O904" s="511"/>
      <c r="P904" s="511"/>
      <c r="Q904" s="511"/>
      <c r="R904" s="511"/>
      <c r="S904" s="511"/>
      <c r="T904" s="511"/>
      <c r="U904" s="511"/>
      <c r="V904" s="511"/>
      <c r="W904" s="511"/>
      <c r="X904" s="621"/>
      <c r="Y904" s="366" t="s">
        <v>1130</v>
      </c>
      <c r="Z904" s="366"/>
      <c r="AA904" s="426" t="s">
        <v>1416</v>
      </c>
      <c r="AB904" s="426" t="s">
        <v>1416</v>
      </c>
      <c r="AC904" s="426"/>
      <c r="AD904" s="639"/>
    </row>
    <row r="905" customFormat="false" ht="16.2" hidden="true" customHeight="true" outlineLevel="0" collapsed="false">
      <c r="A905" s="483"/>
      <c r="B905" s="31"/>
      <c r="C905" s="31"/>
      <c r="D905" s="31" t="s">
        <v>265</v>
      </c>
      <c r="E905" s="31"/>
      <c r="F905" s="31" t="s">
        <v>471</v>
      </c>
      <c r="G905" s="31" t="s">
        <v>471</v>
      </c>
      <c r="H905" s="511"/>
      <c r="I905" s="511"/>
      <c r="J905" s="511"/>
      <c r="K905" s="511"/>
      <c r="L905" s="511"/>
      <c r="M905" s="511"/>
      <c r="N905" s="511"/>
      <c r="O905" s="511"/>
      <c r="P905" s="511"/>
      <c r="Q905" s="511"/>
      <c r="R905" s="511"/>
      <c r="S905" s="511"/>
      <c r="T905" s="511"/>
      <c r="U905" s="511"/>
      <c r="V905" s="511"/>
      <c r="W905" s="511"/>
      <c r="X905" s="621"/>
      <c r="Y905" s="366" t="s">
        <v>1131</v>
      </c>
      <c r="Z905" s="366"/>
      <c r="AA905" s="426"/>
      <c r="AB905" s="426"/>
      <c r="AC905" s="426"/>
      <c r="AD905" s="639"/>
    </row>
    <row r="906" customFormat="false" ht="16.2" hidden="true" customHeight="true" outlineLevel="0" collapsed="false">
      <c r="A906" s="483"/>
      <c r="B906" s="31" t="s">
        <v>222</v>
      </c>
      <c r="C906" s="31"/>
      <c r="D906" s="31" t="s">
        <v>264</v>
      </c>
      <c r="E906" s="31"/>
      <c r="F906" s="31" t="s">
        <v>471</v>
      </c>
      <c r="G906" s="478"/>
      <c r="H906" s="511" t="n">
        <v>5126</v>
      </c>
      <c r="I906" s="511" t="n">
        <v>4794</v>
      </c>
      <c r="J906" s="511" t="n">
        <v>5685</v>
      </c>
      <c r="K906" s="511" t="n">
        <v>5436</v>
      </c>
      <c r="L906" s="511"/>
      <c r="M906" s="511"/>
      <c r="N906" s="511"/>
      <c r="O906" s="511"/>
      <c r="P906" s="511"/>
      <c r="Q906" s="511"/>
      <c r="R906" s="511"/>
      <c r="S906" s="511"/>
      <c r="T906" s="511"/>
      <c r="U906" s="511"/>
      <c r="V906" s="511"/>
      <c r="W906" s="511"/>
      <c r="X906" s="621"/>
      <c r="Y906" s="366" t="s">
        <v>1132</v>
      </c>
      <c r="Z906" s="366"/>
      <c r="AA906" s="426"/>
      <c r="AB906" s="426"/>
      <c r="AC906" s="426"/>
      <c r="AD906" s="639"/>
    </row>
    <row r="907" customFormat="false" ht="16.2" hidden="true" customHeight="true" outlineLevel="0" collapsed="false">
      <c r="A907" s="483"/>
      <c r="B907" s="31"/>
      <c r="C907" s="31"/>
      <c r="D907" s="31" t="s">
        <v>265</v>
      </c>
      <c r="E907" s="31"/>
      <c r="F907" s="31" t="s">
        <v>471</v>
      </c>
      <c r="G907" s="478"/>
      <c r="H907" s="511" t="n">
        <v>7689</v>
      </c>
      <c r="I907" s="511" t="n">
        <v>10309</v>
      </c>
      <c r="J907" s="511" t="n">
        <v>13133</v>
      </c>
      <c r="K907" s="511" t="n">
        <v>14312</v>
      </c>
      <c r="L907" s="511"/>
      <c r="M907" s="511"/>
      <c r="N907" s="511"/>
      <c r="O907" s="511"/>
      <c r="P907" s="511"/>
      <c r="Q907" s="511"/>
      <c r="R907" s="511"/>
      <c r="S907" s="511"/>
      <c r="T907" s="511"/>
      <c r="U907" s="511"/>
      <c r="V907" s="511"/>
      <c r="W907" s="511"/>
      <c r="X907" s="621"/>
      <c r="Y907" s="366" t="s">
        <v>1133</v>
      </c>
      <c r="Z907" s="366"/>
      <c r="AA907" s="426"/>
      <c r="AB907" s="426"/>
      <c r="AC907" s="426"/>
      <c r="AD907" s="639"/>
    </row>
    <row r="908" customFormat="false" ht="16.2" hidden="true" customHeight="true" outlineLevel="0" collapsed="false">
      <c r="A908" s="483"/>
      <c r="B908" s="31" t="s">
        <v>223</v>
      </c>
      <c r="C908" s="31"/>
      <c r="D908" s="31"/>
      <c r="E908" s="31"/>
      <c r="F908" s="31" t="s">
        <v>472</v>
      </c>
      <c r="G908" s="478"/>
      <c r="H908" s="640" t="n">
        <v>66.6666666666667</v>
      </c>
      <c r="I908" s="640" t="n">
        <v>46.5030555825007</v>
      </c>
      <c r="J908" s="640" t="n">
        <v>43.2879007081398</v>
      </c>
      <c r="K908" s="640" t="n">
        <v>37.9821129122415</v>
      </c>
      <c r="L908" s="640"/>
      <c r="M908" s="640"/>
      <c r="N908" s="640"/>
      <c r="O908" s="640"/>
      <c r="P908" s="640"/>
      <c r="Q908" s="640"/>
      <c r="R908" s="640"/>
      <c r="S908" s="640"/>
      <c r="T908" s="640"/>
      <c r="U908" s="640"/>
      <c r="V908" s="640"/>
      <c r="W908" s="640"/>
      <c r="X908" s="621"/>
      <c r="Y908" s="366" t="s">
        <v>1134</v>
      </c>
      <c r="Z908" s="366" t="s">
        <v>1133</v>
      </c>
      <c r="AA908" s="426"/>
      <c r="AB908" s="426"/>
      <c r="AC908" s="426"/>
      <c r="AD908" s="639"/>
    </row>
    <row r="909" customFormat="false" ht="16.2" hidden="true" customHeight="true" outlineLevel="0" collapsed="false">
      <c r="A909" s="601" t="s">
        <v>53</v>
      </c>
      <c r="B909" s="31" t="s">
        <v>224</v>
      </c>
      <c r="C909" s="31" t="s">
        <v>143</v>
      </c>
      <c r="D909" s="31" t="s">
        <v>264</v>
      </c>
      <c r="E909" s="31"/>
      <c r="F909" s="31" t="s">
        <v>471</v>
      </c>
      <c r="G909" s="625"/>
      <c r="H909" s="511" t="n">
        <v>24</v>
      </c>
      <c r="I909" s="511" t="n">
        <v>18</v>
      </c>
      <c r="J909" s="511" t="n">
        <v>18</v>
      </c>
      <c r="K909" s="511" t="n">
        <v>3</v>
      </c>
      <c r="L909" s="511"/>
      <c r="M909" s="511"/>
      <c r="N909" s="511"/>
      <c r="O909" s="511"/>
      <c r="P909" s="511"/>
      <c r="Q909" s="511"/>
      <c r="R909" s="511"/>
      <c r="S909" s="511"/>
      <c r="T909" s="511"/>
      <c r="U909" s="511"/>
      <c r="V909" s="511"/>
      <c r="W909" s="511"/>
      <c r="X909" s="621"/>
      <c r="Y909" s="366" t="s">
        <v>1135</v>
      </c>
      <c r="Z909" s="366"/>
      <c r="AA909" s="426" t="s">
        <v>1416</v>
      </c>
      <c r="AB909" s="426" t="s">
        <v>1416</v>
      </c>
      <c r="AC909" s="426"/>
      <c r="AD909" s="639"/>
    </row>
    <row r="910" customFormat="false" ht="16.2" hidden="true" customHeight="true" outlineLevel="0" collapsed="false">
      <c r="A910" s="601"/>
      <c r="B910" s="31"/>
      <c r="C910" s="31"/>
      <c r="D910" s="31" t="s">
        <v>265</v>
      </c>
      <c r="E910" s="31"/>
      <c r="F910" s="31" t="s">
        <v>471</v>
      </c>
      <c r="G910" s="625"/>
      <c r="H910" s="511" t="n">
        <v>60</v>
      </c>
      <c r="I910" s="511" t="n">
        <v>28</v>
      </c>
      <c r="J910" s="511" t="n">
        <v>73</v>
      </c>
      <c r="K910" s="511" t="n">
        <v>44</v>
      </c>
      <c r="L910" s="511"/>
      <c r="M910" s="511"/>
      <c r="N910" s="511"/>
      <c r="O910" s="511"/>
      <c r="P910" s="511"/>
      <c r="Q910" s="511"/>
      <c r="R910" s="511"/>
      <c r="S910" s="511"/>
      <c r="T910" s="511"/>
      <c r="U910" s="511"/>
      <c r="V910" s="511"/>
      <c r="W910" s="511"/>
      <c r="X910" s="621"/>
      <c r="Y910" s="366" t="s">
        <v>1136</v>
      </c>
      <c r="Z910" s="366"/>
      <c r="AA910" s="426"/>
      <c r="AB910" s="426"/>
      <c r="AC910" s="426"/>
      <c r="AD910" s="639"/>
    </row>
    <row r="911" customFormat="false" ht="16.2" hidden="true" customHeight="true" outlineLevel="0" collapsed="false">
      <c r="A911" s="601"/>
      <c r="B911" s="31"/>
      <c r="C911" s="31" t="s">
        <v>361</v>
      </c>
      <c r="D911" s="31" t="s">
        <v>264</v>
      </c>
      <c r="E911" s="31"/>
      <c r="F911" s="31" t="s">
        <v>471</v>
      </c>
      <c r="G911" s="625"/>
      <c r="H911" s="511" t="n">
        <v>0</v>
      </c>
      <c r="I911" s="511" t="n">
        <v>0</v>
      </c>
      <c r="J911" s="511" t="n">
        <v>0</v>
      </c>
      <c r="K911" s="511" t="n">
        <v>0</v>
      </c>
      <c r="L911" s="511"/>
      <c r="M911" s="511"/>
      <c r="N911" s="511"/>
      <c r="O911" s="511"/>
      <c r="P911" s="511"/>
      <c r="Q911" s="511"/>
      <c r="R911" s="511"/>
      <c r="S911" s="511"/>
      <c r="T911" s="511"/>
      <c r="U911" s="511"/>
      <c r="V911" s="511"/>
      <c r="W911" s="511"/>
      <c r="X911" s="621"/>
      <c r="Y911" s="366" t="s">
        <v>1137</v>
      </c>
      <c r="Z911" s="366"/>
      <c r="AA911" s="426"/>
      <c r="AB911" s="426"/>
      <c r="AC911" s="426"/>
      <c r="AD911" s="639"/>
    </row>
    <row r="912" customFormat="false" ht="16.2" hidden="true" customHeight="true" outlineLevel="0" collapsed="false">
      <c r="A912" s="601"/>
      <c r="B912" s="31"/>
      <c r="C912" s="31"/>
      <c r="D912" s="31" t="s">
        <v>265</v>
      </c>
      <c r="E912" s="31"/>
      <c r="F912" s="31" t="s">
        <v>471</v>
      </c>
      <c r="G912" s="625"/>
      <c r="H912" s="511" t="n">
        <v>0</v>
      </c>
      <c r="I912" s="511" t="n">
        <v>0</v>
      </c>
      <c r="J912" s="511" t="n">
        <v>0</v>
      </c>
      <c r="K912" s="511" t="n">
        <v>0</v>
      </c>
      <c r="L912" s="511"/>
      <c r="M912" s="511"/>
      <c r="N912" s="511"/>
      <c r="O912" s="511"/>
      <c r="P912" s="511"/>
      <c r="Q912" s="511"/>
      <c r="R912" s="511"/>
      <c r="S912" s="511"/>
      <c r="T912" s="511"/>
      <c r="U912" s="511"/>
      <c r="V912" s="511"/>
      <c r="W912" s="511"/>
      <c r="X912" s="621"/>
      <c r="Y912" s="366" t="s">
        <v>1138</v>
      </c>
      <c r="Z912" s="366"/>
      <c r="AA912" s="426"/>
      <c r="AB912" s="426"/>
      <c r="AC912" s="426"/>
      <c r="AD912" s="639"/>
    </row>
    <row r="913" customFormat="false" ht="16.2" hidden="true" customHeight="true" outlineLevel="0" collapsed="false">
      <c r="A913" s="601"/>
      <c r="B913" s="31"/>
      <c r="C913" s="31" t="s">
        <v>362</v>
      </c>
      <c r="D913" s="31" t="s">
        <v>264</v>
      </c>
      <c r="E913" s="31"/>
      <c r="F913" s="31" t="s">
        <v>471</v>
      </c>
      <c r="G913" s="625"/>
      <c r="H913" s="511" t="n">
        <v>24</v>
      </c>
      <c r="I913" s="511" t="n">
        <v>18</v>
      </c>
      <c r="J913" s="511" t="n">
        <v>18</v>
      </c>
      <c r="K913" s="511" t="n">
        <v>3</v>
      </c>
      <c r="L913" s="511"/>
      <c r="M913" s="511"/>
      <c r="N913" s="511"/>
      <c r="O913" s="511"/>
      <c r="P913" s="511"/>
      <c r="Q913" s="511"/>
      <c r="R913" s="511"/>
      <c r="S913" s="511"/>
      <c r="T913" s="511"/>
      <c r="U913" s="511"/>
      <c r="V913" s="511"/>
      <c r="W913" s="511"/>
      <c r="X913" s="621"/>
      <c r="Y913" s="366" t="s">
        <v>1139</v>
      </c>
      <c r="Z913" s="366"/>
      <c r="AA913" s="426"/>
      <c r="AB913" s="426"/>
      <c r="AC913" s="426"/>
      <c r="AD913" s="639"/>
    </row>
    <row r="914" customFormat="false" ht="16.2" hidden="true" customHeight="true" outlineLevel="0" collapsed="false">
      <c r="A914" s="601"/>
      <c r="B914" s="31"/>
      <c r="C914" s="31"/>
      <c r="D914" s="31" t="s">
        <v>265</v>
      </c>
      <c r="E914" s="31"/>
      <c r="F914" s="31" t="s">
        <v>471</v>
      </c>
      <c r="G914" s="625"/>
      <c r="H914" s="511" t="n">
        <v>60</v>
      </c>
      <c r="I914" s="511" t="n">
        <v>28</v>
      </c>
      <c r="J914" s="511" t="n">
        <v>73</v>
      </c>
      <c r="K914" s="511" t="n">
        <v>44</v>
      </c>
      <c r="L914" s="511"/>
      <c r="M914" s="511"/>
      <c r="N914" s="511"/>
      <c r="O914" s="511"/>
      <c r="P914" s="511"/>
      <c r="Q914" s="511"/>
      <c r="R914" s="511"/>
      <c r="S914" s="511"/>
      <c r="T914" s="511"/>
      <c r="U914" s="511"/>
      <c r="V914" s="511"/>
      <c r="W914" s="511"/>
      <c r="X914" s="621"/>
      <c r="Y914" s="366" t="s">
        <v>1140</v>
      </c>
      <c r="Z914" s="366"/>
      <c r="AA914" s="426"/>
      <c r="AB914" s="426"/>
      <c r="AC914" s="426"/>
      <c r="AD914" s="639"/>
    </row>
    <row r="915" customFormat="false" ht="16.2" hidden="true" customHeight="true" outlineLevel="0" collapsed="false">
      <c r="A915" s="601"/>
      <c r="B915" s="31" t="s">
        <v>225</v>
      </c>
      <c r="C915" s="31" t="s">
        <v>363</v>
      </c>
      <c r="D915" s="31" t="s">
        <v>264</v>
      </c>
      <c r="E915" s="31"/>
      <c r="F915" s="31" t="s">
        <v>471</v>
      </c>
      <c r="G915" s="625"/>
      <c r="H915" s="511" t="n">
        <v>6</v>
      </c>
      <c r="I915" s="511" t="n">
        <v>11</v>
      </c>
      <c r="J915" s="511" t="n">
        <v>21</v>
      </c>
      <c r="K915" s="511" t="n">
        <v>1</v>
      </c>
      <c r="L915" s="511"/>
      <c r="M915" s="511"/>
      <c r="N915" s="511"/>
      <c r="O915" s="511"/>
      <c r="P915" s="511"/>
      <c r="Q915" s="511"/>
      <c r="R915" s="511"/>
      <c r="S915" s="511"/>
      <c r="T915" s="511"/>
      <c r="U915" s="511"/>
      <c r="V915" s="511"/>
      <c r="W915" s="511"/>
      <c r="X915" s="621"/>
      <c r="Y915" s="366" t="s">
        <v>1141</v>
      </c>
      <c r="Z915" s="366"/>
      <c r="AA915" s="426"/>
      <c r="AB915" s="426"/>
      <c r="AC915" s="426"/>
      <c r="AD915" s="639"/>
    </row>
    <row r="916" customFormat="false" ht="16.2" hidden="true" customHeight="true" outlineLevel="0" collapsed="false">
      <c r="A916" s="601"/>
      <c r="B916" s="31"/>
      <c r="C916" s="31"/>
      <c r="D916" s="31" t="s">
        <v>265</v>
      </c>
      <c r="E916" s="31"/>
      <c r="F916" s="31" t="s">
        <v>471</v>
      </c>
      <c r="G916" s="625"/>
      <c r="H916" s="511" t="n">
        <v>60</v>
      </c>
      <c r="I916" s="511" t="n">
        <v>28</v>
      </c>
      <c r="J916" s="511" t="n">
        <v>80</v>
      </c>
      <c r="K916" s="511" t="n">
        <v>31</v>
      </c>
      <c r="L916" s="511"/>
      <c r="M916" s="511"/>
      <c r="N916" s="511"/>
      <c r="O916" s="511"/>
      <c r="P916" s="511"/>
      <c r="Q916" s="511"/>
      <c r="R916" s="511"/>
      <c r="S916" s="511"/>
      <c r="T916" s="511"/>
      <c r="U916" s="511"/>
      <c r="V916" s="511"/>
      <c r="W916" s="511"/>
      <c r="X916" s="621"/>
      <c r="Y916" s="366" t="s">
        <v>1142</v>
      </c>
      <c r="Z916" s="366"/>
      <c r="AA916" s="426"/>
      <c r="AB916" s="426"/>
      <c r="AC916" s="426"/>
      <c r="AD916" s="639"/>
    </row>
    <row r="917" customFormat="false" ht="16.2" hidden="true" customHeight="true" outlineLevel="0" collapsed="false">
      <c r="A917" s="601"/>
      <c r="B917" s="31"/>
      <c r="C917" s="31" t="s">
        <v>364</v>
      </c>
      <c r="D917" s="31" t="s">
        <v>264</v>
      </c>
      <c r="E917" s="31"/>
      <c r="F917" s="31" t="s">
        <v>471</v>
      </c>
      <c r="G917" s="625"/>
      <c r="H917" s="511" t="n">
        <v>0</v>
      </c>
      <c r="I917" s="511" t="n">
        <v>2</v>
      </c>
      <c r="J917" s="511" t="n">
        <v>2</v>
      </c>
      <c r="K917" s="511" t="n">
        <v>1</v>
      </c>
      <c r="L917" s="511"/>
      <c r="M917" s="511"/>
      <c r="N917" s="511"/>
      <c r="O917" s="511"/>
      <c r="P917" s="511"/>
      <c r="Q917" s="511"/>
      <c r="R917" s="511"/>
      <c r="S917" s="511"/>
      <c r="T917" s="511"/>
      <c r="U917" s="511"/>
      <c r="V917" s="511"/>
      <c r="W917" s="511"/>
      <c r="X917" s="621"/>
      <c r="Y917" s="366" t="s">
        <v>1143</v>
      </c>
      <c r="Z917" s="366"/>
      <c r="AA917" s="426"/>
      <c r="AB917" s="426"/>
      <c r="AC917" s="426"/>
      <c r="AD917" s="639"/>
    </row>
    <row r="918" customFormat="false" ht="16.2" hidden="true" customHeight="true" outlineLevel="0" collapsed="false">
      <c r="A918" s="601"/>
      <c r="B918" s="31"/>
      <c r="C918" s="31"/>
      <c r="D918" s="31" t="s">
        <v>265</v>
      </c>
      <c r="E918" s="31"/>
      <c r="F918" s="31" t="s">
        <v>471</v>
      </c>
      <c r="G918" s="625"/>
      <c r="H918" s="511" t="n">
        <v>55</v>
      </c>
      <c r="I918" s="511" t="n">
        <v>28</v>
      </c>
      <c r="J918" s="511" t="n">
        <v>71</v>
      </c>
      <c r="K918" s="511" t="n">
        <v>28</v>
      </c>
      <c r="L918" s="511"/>
      <c r="M918" s="511"/>
      <c r="N918" s="511"/>
      <c r="O918" s="511"/>
      <c r="P918" s="511"/>
      <c r="Q918" s="511"/>
      <c r="R918" s="511"/>
      <c r="S918" s="511"/>
      <c r="T918" s="511"/>
      <c r="U918" s="511"/>
      <c r="V918" s="511"/>
      <c r="W918" s="511"/>
      <c r="X918" s="621"/>
      <c r="Y918" s="366" t="s">
        <v>1144</v>
      </c>
      <c r="Z918" s="366"/>
      <c r="AA918" s="426"/>
      <c r="AB918" s="426"/>
      <c r="AC918" s="426"/>
      <c r="AD918" s="639"/>
    </row>
    <row r="919" customFormat="false" ht="16.2" hidden="true" customHeight="true" outlineLevel="0" collapsed="false">
      <c r="A919" s="601"/>
      <c r="B919" s="31"/>
      <c r="C919" s="31" t="s">
        <v>365</v>
      </c>
      <c r="D919" s="31" t="s">
        <v>264</v>
      </c>
      <c r="E919" s="31"/>
      <c r="F919" s="31" t="s">
        <v>471</v>
      </c>
      <c r="G919" s="625"/>
      <c r="H919" s="511" t="n">
        <v>0</v>
      </c>
      <c r="I919" s="511" t="n">
        <v>0</v>
      </c>
      <c r="J919" s="511" t="n">
        <v>0</v>
      </c>
      <c r="K919" s="511" t="n">
        <v>0</v>
      </c>
      <c r="L919" s="511"/>
      <c r="M919" s="511"/>
      <c r="N919" s="511"/>
      <c r="O919" s="511"/>
      <c r="P919" s="511"/>
      <c r="Q919" s="511"/>
      <c r="R919" s="511"/>
      <c r="S919" s="511"/>
      <c r="T919" s="511"/>
      <c r="U919" s="511"/>
      <c r="V919" s="511"/>
      <c r="W919" s="511"/>
      <c r="X919" s="621"/>
      <c r="Y919" s="366" t="s">
        <v>1145</v>
      </c>
      <c r="Z919" s="366"/>
      <c r="AA919" s="426"/>
      <c r="AB919" s="426"/>
      <c r="AC919" s="426"/>
      <c r="AD919" s="639"/>
    </row>
    <row r="920" customFormat="false" ht="16.2" hidden="true" customHeight="true" outlineLevel="0" collapsed="false">
      <c r="A920" s="601"/>
      <c r="B920" s="31"/>
      <c r="C920" s="31"/>
      <c r="D920" s="31" t="s">
        <v>265</v>
      </c>
      <c r="E920" s="31"/>
      <c r="F920" s="31" t="s">
        <v>471</v>
      </c>
      <c r="G920" s="625"/>
      <c r="H920" s="511" t="n">
        <v>25</v>
      </c>
      <c r="I920" s="511" t="n">
        <v>6</v>
      </c>
      <c r="J920" s="511" t="n">
        <v>24</v>
      </c>
      <c r="K920" s="511" t="n">
        <v>43</v>
      </c>
      <c r="L920" s="511"/>
      <c r="M920" s="511"/>
      <c r="N920" s="511"/>
      <c r="O920" s="511"/>
      <c r="P920" s="511"/>
      <c r="Q920" s="511"/>
      <c r="R920" s="511"/>
      <c r="S920" s="511"/>
      <c r="T920" s="511"/>
      <c r="U920" s="511"/>
      <c r="V920" s="511"/>
      <c r="W920" s="511"/>
      <c r="X920" s="621"/>
      <c r="Y920" s="366" t="s">
        <v>1146</v>
      </c>
      <c r="Z920" s="366"/>
      <c r="AA920" s="426"/>
      <c r="AB920" s="426"/>
      <c r="AC920" s="426"/>
      <c r="AD920" s="639"/>
    </row>
    <row r="921" customFormat="false" ht="16.2" hidden="true" customHeight="true" outlineLevel="0" collapsed="false">
      <c r="A921" s="601"/>
      <c r="B921" s="31"/>
      <c r="C921" s="31" t="s">
        <v>366</v>
      </c>
      <c r="D921" s="31" t="s">
        <v>264</v>
      </c>
      <c r="E921" s="31"/>
      <c r="F921" s="31" t="s">
        <v>471</v>
      </c>
      <c r="G921" s="625"/>
      <c r="H921" s="511" t="n">
        <v>0</v>
      </c>
      <c r="I921" s="511" t="n">
        <v>0</v>
      </c>
      <c r="J921" s="511" t="n">
        <v>0</v>
      </c>
      <c r="K921" s="511" t="n">
        <v>1</v>
      </c>
      <c r="L921" s="511"/>
      <c r="M921" s="511"/>
      <c r="N921" s="511"/>
      <c r="O921" s="511"/>
      <c r="P921" s="511"/>
      <c r="Q921" s="511"/>
      <c r="R921" s="511"/>
      <c r="S921" s="511"/>
      <c r="T921" s="511"/>
      <c r="U921" s="511"/>
      <c r="V921" s="511"/>
      <c r="W921" s="511"/>
      <c r="X921" s="621"/>
      <c r="Y921" s="366" t="s">
        <v>1147</v>
      </c>
      <c r="Z921" s="366"/>
      <c r="AA921" s="426"/>
      <c r="AB921" s="426"/>
      <c r="AC921" s="426"/>
      <c r="AD921" s="639"/>
    </row>
    <row r="922" customFormat="false" ht="16.2" hidden="true" customHeight="true" outlineLevel="0" collapsed="false">
      <c r="A922" s="601"/>
      <c r="B922" s="31"/>
      <c r="C922" s="31"/>
      <c r="D922" s="31" t="s">
        <v>265</v>
      </c>
      <c r="E922" s="31"/>
      <c r="F922" s="31" t="s">
        <v>471</v>
      </c>
      <c r="G922" s="625"/>
      <c r="H922" s="511" t="n">
        <v>0</v>
      </c>
      <c r="I922" s="511" t="n">
        <v>0</v>
      </c>
      <c r="J922" s="511" t="n">
        <v>22</v>
      </c>
      <c r="K922" s="511" t="n">
        <v>28</v>
      </c>
      <c r="L922" s="511"/>
      <c r="M922" s="511"/>
      <c r="N922" s="511"/>
      <c r="O922" s="511"/>
      <c r="P922" s="511"/>
      <c r="Q922" s="511"/>
      <c r="R922" s="511"/>
      <c r="S922" s="511"/>
      <c r="T922" s="511"/>
      <c r="U922" s="511"/>
      <c r="V922" s="511"/>
      <c r="W922" s="511"/>
      <c r="X922" s="621"/>
      <c r="Y922" s="366" t="s">
        <v>1148</v>
      </c>
      <c r="Z922" s="366"/>
      <c r="AA922" s="426"/>
      <c r="AB922" s="426"/>
      <c r="AC922" s="426"/>
      <c r="AD922" s="639"/>
    </row>
    <row r="923" customFormat="false" ht="16.2" hidden="true" customHeight="true" outlineLevel="0" collapsed="false">
      <c r="A923" s="630" t="s">
        <v>1547</v>
      </c>
      <c r="B923" s="31" t="s">
        <v>226</v>
      </c>
      <c r="C923" s="31"/>
      <c r="D923" s="31"/>
      <c r="E923" s="31"/>
      <c r="F923" s="31" t="s">
        <v>471</v>
      </c>
      <c r="G923" s="625"/>
      <c r="H923" s="511" t="n">
        <v>49402</v>
      </c>
      <c r="I923" s="511" t="n">
        <v>39683</v>
      </c>
      <c r="J923" s="511" t="n">
        <v>42467</v>
      </c>
      <c r="K923" s="511" t="n">
        <v>41769</v>
      </c>
      <c r="L923" s="511"/>
      <c r="M923" s="511"/>
      <c r="N923" s="511"/>
      <c r="O923" s="511"/>
      <c r="P923" s="511"/>
      <c r="Q923" s="511"/>
      <c r="R923" s="511"/>
      <c r="S923" s="511"/>
      <c r="T923" s="511"/>
      <c r="U923" s="511"/>
      <c r="V923" s="511"/>
      <c r="W923" s="511"/>
      <c r="X923" s="621"/>
      <c r="Y923" s="366" t="s">
        <v>1149</v>
      </c>
      <c r="Z923" s="366"/>
      <c r="AA923" s="545" t="s">
        <v>1416</v>
      </c>
      <c r="AB923" s="545" t="s">
        <v>1416</v>
      </c>
      <c r="AC923" s="545"/>
      <c r="AD923" s="631" t="s">
        <v>1541</v>
      </c>
    </row>
    <row r="924" customFormat="false" ht="24" hidden="true" customHeight="true" outlineLevel="0" collapsed="false">
      <c r="A924" s="630"/>
      <c r="B924" s="31" t="s">
        <v>227</v>
      </c>
      <c r="C924" s="31"/>
      <c r="D924" s="31" t="s">
        <v>445</v>
      </c>
      <c r="E924" s="31" t="s">
        <v>265</v>
      </c>
      <c r="F924" s="31" t="s">
        <v>471</v>
      </c>
      <c r="G924" s="478"/>
      <c r="H924" s="511" t="s">
        <v>488</v>
      </c>
      <c r="I924" s="511" t="s">
        <v>488</v>
      </c>
      <c r="J924" s="511" t="s">
        <v>488</v>
      </c>
      <c r="K924" s="511" t="s">
        <v>488</v>
      </c>
      <c r="L924" s="511"/>
      <c r="M924" s="511"/>
      <c r="N924" s="511"/>
      <c r="O924" s="511"/>
      <c r="P924" s="511"/>
      <c r="Q924" s="511"/>
      <c r="R924" s="511"/>
      <c r="S924" s="511"/>
      <c r="T924" s="511"/>
      <c r="U924" s="511"/>
      <c r="V924" s="511"/>
      <c r="W924" s="511"/>
      <c r="X924" s="484"/>
      <c r="Y924" s="366" t="s">
        <v>1150</v>
      </c>
      <c r="Z924" s="366"/>
      <c r="AA924" s="545"/>
      <c r="AB924" s="545"/>
      <c r="AC924" s="545"/>
      <c r="AD924" s="631"/>
    </row>
    <row r="925" customFormat="false" ht="24" hidden="true" customHeight="true" outlineLevel="0" collapsed="false">
      <c r="A925" s="630"/>
      <c r="B925" s="31"/>
      <c r="C925" s="31"/>
      <c r="D925" s="31" t="s">
        <v>446</v>
      </c>
      <c r="E925" s="31" t="s">
        <v>265</v>
      </c>
      <c r="F925" s="31" t="s">
        <v>471</v>
      </c>
      <c r="G925" s="478"/>
      <c r="H925" s="511" t="s">
        <v>488</v>
      </c>
      <c r="I925" s="511" t="s">
        <v>488</v>
      </c>
      <c r="J925" s="511" t="s">
        <v>488</v>
      </c>
      <c r="K925" s="511" t="s">
        <v>488</v>
      </c>
      <c r="L925" s="511"/>
      <c r="M925" s="511"/>
      <c r="N925" s="511"/>
      <c r="O925" s="511"/>
      <c r="P925" s="511"/>
      <c r="Q925" s="511"/>
      <c r="R925" s="511"/>
      <c r="S925" s="511"/>
      <c r="T925" s="511"/>
      <c r="U925" s="511"/>
      <c r="V925" s="511"/>
      <c r="W925" s="511"/>
      <c r="X925" s="484"/>
      <c r="Y925" s="366" t="s">
        <v>1150</v>
      </c>
      <c r="Z925" s="366"/>
      <c r="AA925" s="545"/>
      <c r="AB925" s="545"/>
      <c r="AC925" s="545"/>
      <c r="AD925" s="631"/>
    </row>
    <row r="926" customFormat="false" ht="16.2" hidden="true" customHeight="true" outlineLevel="0" collapsed="false">
      <c r="A926" s="630"/>
      <c r="B926" s="31" t="s">
        <v>228</v>
      </c>
      <c r="C926" s="31"/>
      <c r="D926" s="31" t="s">
        <v>447</v>
      </c>
      <c r="E926" s="31"/>
      <c r="F926" s="31" t="s">
        <v>471</v>
      </c>
      <c r="G926" s="478"/>
      <c r="H926" s="511" t="s">
        <v>488</v>
      </c>
      <c r="I926" s="511" t="s">
        <v>488</v>
      </c>
      <c r="J926" s="511" t="s">
        <v>488</v>
      </c>
      <c r="K926" s="511" t="s">
        <v>488</v>
      </c>
      <c r="L926" s="511"/>
      <c r="M926" s="511"/>
      <c r="N926" s="511"/>
      <c r="O926" s="511"/>
      <c r="P926" s="511"/>
      <c r="Q926" s="511"/>
      <c r="R926" s="511"/>
      <c r="S926" s="511"/>
      <c r="T926" s="511"/>
      <c r="U926" s="511"/>
      <c r="V926" s="511"/>
      <c r="W926" s="511"/>
      <c r="X926" s="484"/>
      <c r="Y926" s="366" t="s">
        <v>1152</v>
      </c>
      <c r="Z926" s="366"/>
      <c r="AA926" s="545"/>
      <c r="AB926" s="545"/>
      <c r="AC926" s="545"/>
      <c r="AD926" s="631"/>
    </row>
    <row r="927" customFormat="false" ht="16.2" hidden="true" customHeight="true" outlineLevel="0" collapsed="false">
      <c r="A927" s="630"/>
      <c r="B927" s="31"/>
      <c r="C927" s="31"/>
      <c r="D927" s="31" t="s">
        <v>448</v>
      </c>
      <c r="E927" s="31"/>
      <c r="F927" s="74" t="s">
        <v>482</v>
      </c>
      <c r="G927" s="477"/>
      <c r="H927" s="511" t="s">
        <v>488</v>
      </c>
      <c r="I927" s="511" t="s">
        <v>488</v>
      </c>
      <c r="J927" s="511" t="s">
        <v>488</v>
      </c>
      <c r="K927" s="511" t="s">
        <v>488</v>
      </c>
      <c r="L927" s="511"/>
      <c r="M927" s="511"/>
      <c r="N927" s="511"/>
      <c r="O927" s="511"/>
      <c r="P927" s="511"/>
      <c r="Q927" s="511"/>
      <c r="R927" s="511"/>
      <c r="S927" s="511"/>
      <c r="T927" s="511"/>
      <c r="U927" s="511"/>
      <c r="V927" s="511"/>
      <c r="W927" s="511"/>
      <c r="X927" s="641"/>
      <c r="Y927" s="395" t="s">
        <v>1153</v>
      </c>
      <c r="Z927" s="395"/>
      <c r="AA927" s="545"/>
      <c r="AB927" s="545"/>
      <c r="AC927" s="545"/>
      <c r="AD927" s="631"/>
    </row>
    <row r="928" customFormat="false" ht="16.2" hidden="true" customHeight="true" outlineLevel="0" collapsed="false">
      <c r="A928" s="630"/>
      <c r="B928" s="31" t="s">
        <v>229</v>
      </c>
      <c r="C928" s="31"/>
      <c r="D928" s="31"/>
      <c r="E928" s="31"/>
      <c r="F928" s="74" t="s">
        <v>484</v>
      </c>
      <c r="G928" s="477"/>
      <c r="H928" s="513" t="s">
        <v>488</v>
      </c>
      <c r="I928" s="513" t="s">
        <v>488</v>
      </c>
      <c r="J928" s="513" t="s">
        <v>488</v>
      </c>
      <c r="K928" s="513" t="s">
        <v>488</v>
      </c>
      <c r="L928" s="513"/>
      <c r="M928" s="513"/>
      <c r="N928" s="484"/>
      <c r="O928" s="484"/>
      <c r="P928" s="484"/>
      <c r="Q928" s="484"/>
      <c r="R928" s="484"/>
      <c r="S928" s="484"/>
      <c r="T928" s="484"/>
      <c r="U928" s="484"/>
      <c r="V928" s="484"/>
      <c r="W928" s="484"/>
      <c r="X928" s="641"/>
      <c r="Y928" s="395" t="s">
        <v>229</v>
      </c>
      <c r="Z928" s="395"/>
      <c r="AA928" s="545" t="s">
        <v>1411</v>
      </c>
      <c r="AB928" s="545" t="s">
        <v>1411</v>
      </c>
      <c r="AC928" s="545"/>
      <c r="AD928" s="639"/>
    </row>
    <row r="929" customFormat="false" ht="16.2" hidden="true" customHeight="true" outlineLevel="0" collapsed="false">
      <c r="A929" s="601" t="s">
        <v>55</v>
      </c>
      <c r="B929" s="31" t="s">
        <v>230</v>
      </c>
      <c r="C929" s="31" t="s">
        <v>367</v>
      </c>
      <c r="D929" s="31"/>
      <c r="E929" s="31"/>
      <c r="F929" s="31" t="s">
        <v>484</v>
      </c>
      <c r="G929" s="478"/>
      <c r="H929" s="511" t="n">
        <v>1</v>
      </c>
      <c r="I929" s="511" t="n">
        <v>1</v>
      </c>
      <c r="J929" s="511" t="n">
        <v>1</v>
      </c>
      <c r="K929" s="511" t="n">
        <v>2</v>
      </c>
      <c r="L929" s="511"/>
      <c r="M929" s="511"/>
      <c r="N929" s="511"/>
      <c r="O929" s="511"/>
      <c r="P929" s="511"/>
      <c r="Q929" s="511"/>
      <c r="R929" s="511"/>
      <c r="S929" s="511"/>
      <c r="T929" s="511"/>
      <c r="U929" s="511"/>
      <c r="V929" s="511"/>
      <c r="W929" s="511"/>
      <c r="X929" s="621"/>
      <c r="Y929" s="366" t="s">
        <v>1154</v>
      </c>
      <c r="Z929" s="366"/>
      <c r="AA929" s="426" t="s">
        <v>1416</v>
      </c>
      <c r="AB929" s="426" t="s">
        <v>1416</v>
      </c>
      <c r="AC929" s="426"/>
      <c r="AD929" s="639"/>
    </row>
    <row r="930" customFormat="false" ht="16.2" hidden="true" customHeight="true" outlineLevel="0" collapsed="false">
      <c r="A930" s="601"/>
      <c r="B930" s="31"/>
      <c r="C930" s="31" t="s">
        <v>368</v>
      </c>
      <c r="D930" s="31"/>
      <c r="E930" s="31"/>
      <c r="F930" s="31" t="s">
        <v>469</v>
      </c>
      <c r="G930" s="478"/>
      <c r="H930" s="511" t="n">
        <v>31482</v>
      </c>
      <c r="I930" s="511" t="n">
        <v>44919</v>
      </c>
      <c r="J930" s="511" t="n">
        <v>96291</v>
      </c>
      <c r="K930" s="511" t="n">
        <v>43461</v>
      </c>
      <c r="L930" s="511"/>
      <c r="M930" s="511"/>
      <c r="N930" s="511"/>
      <c r="O930" s="511"/>
      <c r="P930" s="511"/>
      <c r="Q930" s="511"/>
      <c r="R930" s="511"/>
      <c r="S930" s="511"/>
      <c r="T930" s="511"/>
      <c r="U930" s="511"/>
      <c r="V930" s="511"/>
      <c r="W930" s="511"/>
      <c r="X930" s="621"/>
      <c r="Y930" s="366" t="s">
        <v>1155</v>
      </c>
      <c r="Z930" s="366"/>
      <c r="AA930" s="426"/>
      <c r="AB930" s="426"/>
      <c r="AC930" s="426"/>
      <c r="AD930" s="639"/>
    </row>
    <row r="931" customFormat="false" ht="16.2" hidden="true" customHeight="true" outlineLevel="0" collapsed="false">
      <c r="A931" s="601"/>
      <c r="B931" s="31" t="s">
        <v>231</v>
      </c>
      <c r="C931" s="31" t="s">
        <v>367</v>
      </c>
      <c r="D931" s="31"/>
      <c r="E931" s="31"/>
      <c r="F931" s="31" t="s">
        <v>484</v>
      </c>
      <c r="G931" s="478"/>
      <c r="H931" s="511" t="n">
        <v>2</v>
      </c>
      <c r="I931" s="511" t="n">
        <v>2</v>
      </c>
      <c r="J931" s="511" t="n">
        <v>2</v>
      </c>
      <c r="K931" s="511" t="n">
        <v>3</v>
      </c>
      <c r="L931" s="511"/>
      <c r="M931" s="511"/>
      <c r="N931" s="511"/>
      <c r="O931" s="511"/>
      <c r="P931" s="511"/>
      <c r="Q931" s="511"/>
      <c r="R931" s="511"/>
      <c r="S931" s="511"/>
      <c r="T931" s="511"/>
      <c r="U931" s="511"/>
      <c r="V931" s="511"/>
      <c r="W931" s="511"/>
      <c r="X931" s="621"/>
      <c r="Y931" s="366" t="s">
        <v>1156</v>
      </c>
      <c r="Z931" s="366"/>
      <c r="AA931" s="426"/>
      <c r="AB931" s="426"/>
      <c r="AC931" s="426"/>
      <c r="AD931" s="639"/>
    </row>
    <row r="932" customFormat="false" ht="16.2" hidden="true" customHeight="true" outlineLevel="0" collapsed="false">
      <c r="A932" s="601"/>
      <c r="B932" s="31"/>
      <c r="C932" s="31" t="s">
        <v>369</v>
      </c>
      <c r="D932" s="31"/>
      <c r="E932" s="31"/>
      <c r="F932" s="31" t="s">
        <v>471</v>
      </c>
      <c r="G932" s="478"/>
      <c r="H932" s="511" t="n">
        <v>36</v>
      </c>
      <c r="I932" s="511" t="n">
        <v>32</v>
      </c>
      <c r="J932" s="511" t="n">
        <v>32</v>
      </c>
      <c r="K932" s="511" t="n">
        <v>53</v>
      </c>
      <c r="L932" s="511"/>
      <c r="M932" s="511"/>
      <c r="N932" s="511"/>
      <c r="O932" s="511"/>
      <c r="P932" s="511"/>
      <c r="Q932" s="511"/>
      <c r="R932" s="511"/>
      <c r="S932" s="511"/>
      <c r="T932" s="511"/>
      <c r="U932" s="511"/>
      <c r="V932" s="511"/>
      <c r="W932" s="511"/>
      <c r="X932" s="621"/>
      <c r="Y932" s="366" t="s">
        <v>1157</v>
      </c>
      <c r="Z932" s="366"/>
      <c r="AA932" s="426"/>
      <c r="AB932" s="426"/>
      <c r="AC932" s="426"/>
      <c r="AD932" s="639"/>
    </row>
    <row r="933" customFormat="false" ht="21.6" hidden="true" customHeight="true" outlineLevel="0" collapsed="false">
      <c r="A933" s="601"/>
      <c r="B933" s="31"/>
      <c r="C933" s="496"/>
      <c r="D933" s="31" t="s">
        <v>449</v>
      </c>
      <c r="E933" s="31"/>
      <c r="F933" s="31" t="s">
        <v>485</v>
      </c>
      <c r="G933" s="625"/>
      <c r="H933" s="640" t="n">
        <v>0.2896</v>
      </c>
      <c r="I933" s="640" t="n">
        <v>0.255</v>
      </c>
      <c r="J933" s="640" t="n">
        <v>0.2528</v>
      </c>
      <c r="K933" s="640" t="n">
        <v>0.4152</v>
      </c>
      <c r="L933" s="640"/>
      <c r="M933" s="640"/>
      <c r="N933" s="640"/>
      <c r="O933" s="640"/>
      <c r="P933" s="640"/>
      <c r="Q933" s="640"/>
      <c r="R933" s="640"/>
      <c r="S933" s="640"/>
      <c r="T933" s="640"/>
      <c r="U933" s="640"/>
      <c r="V933" s="640"/>
      <c r="W933" s="640"/>
      <c r="X933" s="621"/>
      <c r="Y933" s="366" t="s">
        <v>1158</v>
      </c>
      <c r="Z933" s="366" t="s">
        <v>517</v>
      </c>
      <c r="AA933" s="426"/>
      <c r="AB933" s="426"/>
      <c r="AC933" s="426"/>
      <c r="AD933" s="639"/>
    </row>
    <row r="934" customFormat="false" ht="16.2" hidden="true" customHeight="true" outlineLevel="0" collapsed="false">
      <c r="A934" s="601"/>
      <c r="B934" s="31"/>
      <c r="C934" s="31" t="s">
        <v>370</v>
      </c>
      <c r="D934" s="31"/>
      <c r="E934" s="31"/>
      <c r="F934" s="31" t="s">
        <v>469</v>
      </c>
      <c r="G934" s="625"/>
      <c r="H934" s="511" t="n">
        <v>107</v>
      </c>
      <c r="I934" s="511" t="n">
        <v>107</v>
      </c>
      <c r="J934" s="511" t="n">
        <v>109</v>
      </c>
      <c r="K934" s="511" t="n">
        <v>142</v>
      </c>
      <c r="L934" s="511"/>
      <c r="M934" s="511"/>
      <c r="N934" s="511"/>
      <c r="O934" s="511"/>
      <c r="P934" s="511"/>
      <c r="Q934" s="511"/>
      <c r="R934" s="511"/>
      <c r="S934" s="511"/>
      <c r="T934" s="511"/>
      <c r="U934" s="511"/>
      <c r="V934" s="511"/>
      <c r="W934" s="511"/>
      <c r="X934" s="621"/>
      <c r="Y934" s="366" t="s">
        <v>1159</v>
      </c>
      <c r="Z934" s="366"/>
      <c r="AA934" s="426"/>
      <c r="AB934" s="426"/>
      <c r="AC934" s="426"/>
      <c r="AD934" s="639"/>
    </row>
    <row r="935" customFormat="false" ht="21.6" hidden="true" customHeight="true" outlineLevel="0" collapsed="false">
      <c r="A935" s="601"/>
      <c r="B935" s="31"/>
      <c r="C935" s="496"/>
      <c r="D935" s="31" t="s">
        <v>449</v>
      </c>
      <c r="E935" s="31"/>
      <c r="F935" s="31" t="s">
        <v>485</v>
      </c>
      <c r="G935" s="625"/>
      <c r="H935" s="640" t="n">
        <v>0.8652</v>
      </c>
      <c r="I935" s="640" t="n">
        <v>0.8568</v>
      </c>
      <c r="J935" s="640" t="n">
        <v>0.8649</v>
      </c>
      <c r="K935" s="640" t="n">
        <v>1.1171</v>
      </c>
      <c r="L935" s="640"/>
      <c r="M935" s="640"/>
      <c r="N935" s="640"/>
      <c r="O935" s="640"/>
      <c r="P935" s="640"/>
      <c r="Q935" s="640"/>
      <c r="R935" s="640"/>
      <c r="S935" s="640"/>
      <c r="T935" s="640"/>
      <c r="U935" s="640"/>
      <c r="V935" s="640"/>
      <c r="W935" s="640"/>
      <c r="X935" s="621"/>
      <c r="Y935" s="366" t="s">
        <v>1160</v>
      </c>
      <c r="Z935" s="366" t="s">
        <v>1401</v>
      </c>
      <c r="AA935" s="426"/>
      <c r="AB935" s="426"/>
      <c r="AC935" s="426"/>
      <c r="AD935" s="639"/>
    </row>
    <row r="936" customFormat="false" ht="16.2" hidden="true" customHeight="true" outlineLevel="0" collapsed="false">
      <c r="A936" s="601"/>
      <c r="B936" s="31" t="s">
        <v>232</v>
      </c>
      <c r="C936" s="31" t="s">
        <v>371</v>
      </c>
      <c r="D936" s="31"/>
      <c r="E936" s="31" t="s">
        <v>264</v>
      </c>
      <c r="F936" s="31" t="s">
        <v>471</v>
      </c>
      <c r="G936" s="478"/>
      <c r="H936" s="511" t="s">
        <v>491</v>
      </c>
      <c r="I936" s="511" t="s">
        <v>491</v>
      </c>
      <c r="J936" s="511" t="s">
        <v>491</v>
      </c>
      <c r="K936" s="511" t="s">
        <v>491</v>
      </c>
      <c r="L936" s="511"/>
      <c r="M936" s="511"/>
      <c r="N936" s="511"/>
      <c r="O936" s="511"/>
      <c r="P936" s="511"/>
      <c r="Q936" s="511"/>
      <c r="R936" s="511"/>
      <c r="S936" s="511"/>
      <c r="T936" s="511"/>
      <c r="U936" s="511"/>
      <c r="V936" s="511"/>
      <c r="W936" s="511"/>
      <c r="X936" s="621"/>
      <c r="Y936" s="366" t="s">
        <v>1161</v>
      </c>
      <c r="Z936" s="366"/>
      <c r="AA936" s="426"/>
      <c r="AB936" s="426"/>
      <c r="AC936" s="426"/>
      <c r="AD936" s="639"/>
    </row>
    <row r="937" customFormat="false" ht="16.2" hidden="true" customHeight="true" outlineLevel="0" collapsed="false">
      <c r="A937" s="601"/>
      <c r="B937" s="31"/>
      <c r="C937" s="31"/>
      <c r="D937" s="31"/>
      <c r="E937" s="31" t="s">
        <v>265</v>
      </c>
      <c r="F937" s="31" t="s">
        <v>471</v>
      </c>
      <c r="G937" s="478"/>
      <c r="H937" s="511" t="s">
        <v>491</v>
      </c>
      <c r="I937" s="511" t="s">
        <v>491</v>
      </c>
      <c r="J937" s="511" t="s">
        <v>491</v>
      </c>
      <c r="K937" s="511" t="s">
        <v>491</v>
      </c>
      <c r="L937" s="511"/>
      <c r="M937" s="511"/>
      <c r="N937" s="511"/>
      <c r="O937" s="511"/>
      <c r="P937" s="511"/>
      <c r="Q937" s="511"/>
      <c r="R937" s="511"/>
      <c r="S937" s="511"/>
      <c r="T937" s="511"/>
      <c r="U937" s="511"/>
      <c r="V937" s="511"/>
      <c r="W937" s="511"/>
      <c r="X937" s="621"/>
      <c r="Y937" s="366" t="s">
        <v>1162</v>
      </c>
      <c r="Z937" s="366"/>
      <c r="AA937" s="426"/>
      <c r="AB937" s="426"/>
      <c r="AC937" s="426"/>
      <c r="AD937" s="639"/>
    </row>
    <row r="938" customFormat="false" ht="16.2" hidden="true" customHeight="true" outlineLevel="0" collapsed="false">
      <c r="A938" s="601"/>
      <c r="B938" s="31"/>
      <c r="C938" s="31" t="s">
        <v>372</v>
      </c>
      <c r="D938" s="31"/>
      <c r="E938" s="31" t="s">
        <v>264</v>
      </c>
      <c r="F938" s="31" t="s">
        <v>471</v>
      </c>
      <c r="G938" s="478"/>
      <c r="H938" s="511" t="s">
        <v>488</v>
      </c>
      <c r="I938" s="511" t="s">
        <v>488</v>
      </c>
      <c r="J938" s="511" t="s">
        <v>488</v>
      </c>
      <c r="K938" s="511" t="s">
        <v>488</v>
      </c>
      <c r="L938" s="511"/>
      <c r="M938" s="511"/>
      <c r="N938" s="511"/>
      <c r="O938" s="511"/>
      <c r="P938" s="511"/>
      <c r="Q938" s="511"/>
      <c r="R938" s="511"/>
      <c r="S938" s="511"/>
      <c r="T938" s="511"/>
      <c r="U938" s="511"/>
      <c r="V938" s="511"/>
      <c r="W938" s="511"/>
      <c r="X938" s="621"/>
      <c r="Y938" s="366" t="s">
        <v>1163</v>
      </c>
      <c r="Z938" s="366"/>
      <c r="AA938" s="426" t="s">
        <v>1409</v>
      </c>
      <c r="AB938" s="426" t="s">
        <v>1409</v>
      </c>
      <c r="AC938" s="426"/>
      <c r="AD938" s="639"/>
    </row>
    <row r="939" customFormat="false" ht="16.2" hidden="true" customHeight="true" outlineLevel="0" collapsed="false">
      <c r="A939" s="601"/>
      <c r="B939" s="31"/>
      <c r="C939" s="31"/>
      <c r="D939" s="31"/>
      <c r="E939" s="31" t="s">
        <v>265</v>
      </c>
      <c r="F939" s="31" t="s">
        <v>471</v>
      </c>
      <c r="G939" s="478"/>
      <c r="H939" s="511" t="s">
        <v>488</v>
      </c>
      <c r="I939" s="511" t="s">
        <v>488</v>
      </c>
      <c r="J939" s="511" t="s">
        <v>488</v>
      </c>
      <c r="K939" s="511" t="s">
        <v>488</v>
      </c>
      <c r="L939" s="511"/>
      <c r="M939" s="511"/>
      <c r="N939" s="511"/>
      <c r="O939" s="511"/>
      <c r="P939" s="511"/>
      <c r="Q939" s="511"/>
      <c r="R939" s="511"/>
      <c r="S939" s="511"/>
      <c r="T939" s="511"/>
      <c r="U939" s="511"/>
      <c r="V939" s="511"/>
      <c r="W939" s="511"/>
      <c r="X939" s="621"/>
      <c r="Y939" s="366" t="s">
        <v>1164</v>
      </c>
      <c r="Z939" s="366"/>
      <c r="AA939" s="426"/>
      <c r="AB939" s="426"/>
      <c r="AC939" s="426"/>
      <c r="AD939" s="639"/>
    </row>
    <row r="940" customFormat="false" ht="16.2" hidden="true" customHeight="true" outlineLevel="0" collapsed="false">
      <c r="A940" s="601"/>
      <c r="B940" s="31"/>
      <c r="C940" s="31" t="s">
        <v>373</v>
      </c>
      <c r="D940" s="31"/>
      <c r="E940" s="31" t="s">
        <v>264</v>
      </c>
      <c r="F940" s="31" t="s">
        <v>477</v>
      </c>
      <c r="G940" s="478"/>
      <c r="H940" s="511" t="s">
        <v>488</v>
      </c>
      <c r="I940" s="511" t="s">
        <v>488</v>
      </c>
      <c r="J940" s="511" t="s">
        <v>488</v>
      </c>
      <c r="K940" s="511" t="s">
        <v>488</v>
      </c>
      <c r="L940" s="511"/>
      <c r="M940" s="511"/>
      <c r="N940" s="511"/>
      <c r="O940" s="640"/>
      <c r="P940" s="640"/>
      <c r="Q940" s="640"/>
      <c r="R940" s="640"/>
      <c r="S940" s="640"/>
      <c r="T940" s="640"/>
      <c r="U940" s="640"/>
      <c r="V940" s="640"/>
      <c r="W940" s="640"/>
      <c r="X940" s="621"/>
      <c r="Y940" s="366" t="s">
        <v>1165</v>
      </c>
      <c r="Z940" s="366" t="s">
        <v>1402</v>
      </c>
      <c r="AA940" s="426" t="s">
        <v>1416</v>
      </c>
      <c r="AB940" s="426" t="s">
        <v>1416</v>
      </c>
      <c r="AC940" s="426"/>
      <c r="AD940" s="639"/>
    </row>
    <row r="941" customFormat="false" ht="16.2" hidden="true" customHeight="false" outlineLevel="0" collapsed="false">
      <c r="A941" s="601"/>
      <c r="B941" s="31"/>
      <c r="C941" s="31"/>
      <c r="D941" s="31"/>
      <c r="E941" s="31" t="s">
        <v>265</v>
      </c>
      <c r="F941" s="31" t="s">
        <v>477</v>
      </c>
      <c r="G941" s="478"/>
      <c r="H941" s="511" t="s">
        <v>488</v>
      </c>
      <c r="I941" s="511" t="s">
        <v>488</v>
      </c>
      <c r="J941" s="511" t="s">
        <v>488</v>
      </c>
      <c r="K941" s="511" t="s">
        <v>488</v>
      </c>
      <c r="L941" s="640"/>
      <c r="M941" s="640"/>
      <c r="N941" s="640"/>
      <c r="O941" s="640"/>
      <c r="P941" s="640"/>
      <c r="Q941" s="640"/>
      <c r="R941" s="640"/>
      <c r="S941" s="640"/>
      <c r="T941" s="640"/>
      <c r="U941" s="640"/>
      <c r="V941" s="640"/>
      <c r="W941" s="640"/>
      <c r="X941" s="621"/>
      <c r="Y941" s="366" t="s">
        <v>1166</v>
      </c>
      <c r="Z941" s="366" t="s">
        <v>1402</v>
      </c>
      <c r="AA941" s="426"/>
      <c r="AB941" s="426"/>
      <c r="AC941" s="426"/>
      <c r="AD941" s="639"/>
    </row>
    <row r="942" customFormat="false" ht="16.2" hidden="true" customHeight="true" outlineLevel="0" collapsed="false">
      <c r="A942" s="601"/>
      <c r="B942" s="31"/>
      <c r="C942" s="31" t="s">
        <v>374</v>
      </c>
      <c r="D942" s="31"/>
      <c r="E942" s="31"/>
      <c r="F942" s="31" t="s">
        <v>469</v>
      </c>
      <c r="G942" s="478"/>
      <c r="H942" s="511" t="n">
        <v>6356</v>
      </c>
      <c r="I942" s="511" t="n">
        <v>8548</v>
      </c>
      <c r="J942" s="511" t="n">
        <v>11568</v>
      </c>
      <c r="K942" s="511" t="n">
        <v>7875</v>
      </c>
      <c r="L942" s="511"/>
      <c r="M942" s="511"/>
      <c r="N942" s="511"/>
      <c r="O942" s="511"/>
      <c r="P942" s="511"/>
      <c r="Q942" s="511"/>
      <c r="R942" s="511"/>
      <c r="S942" s="511"/>
      <c r="T942" s="511"/>
      <c r="U942" s="511"/>
      <c r="V942" s="511"/>
      <c r="W942" s="511"/>
      <c r="X942" s="621"/>
      <c r="Y942" s="366" t="s">
        <v>1167</v>
      </c>
      <c r="Z942" s="366"/>
      <c r="AA942" s="426"/>
      <c r="AB942" s="426"/>
      <c r="AC942" s="426"/>
      <c r="AD942" s="639"/>
    </row>
    <row r="943" customFormat="false" ht="16.2" hidden="true" customHeight="true" outlineLevel="0" collapsed="false">
      <c r="A943" s="601"/>
      <c r="B943" s="31"/>
      <c r="C943" s="496"/>
      <c r="D943" s="31" t="s">
        <v>450</v>
      </c>
      <c r="E943" s="31"/>
      <c r="F943" s="31" t="s">
        <v>469</v>
      </c>
      <c r="G943" s="478"/>
      <c r="H943" s="511" t="n">
        <v>767</v>
      </c>
      <c r="I943" s="511" t="n">
        <v>651</v>
      </c>
      <c r="J943" s="511" t="n">
        <v>778</v>
      </c>
      <c r="K943" s="511" t="n">
        <v>667</v>
      </c>
      <c r="L943" s="511"/>
      <c r="M943" s="511"/>
      <c r="N943" s="511"/>
      <c r="O943" s="511"/>
      <c r="P943" s="511"/>
      <c r="Q943" s="511"/>
      <c r="R943" s="511"/>
      <c r="S943" s="511"/>
      <c r="T943" s="511"/>
      <c r="U943" s="511"/>
      <c r="V943" s="511"/>
      <c r="W943" s="511"/>
      <c r="X943" s="621"/>
      <c r="Y943" s="366" t="s">
        <v>1168</v>
      </c>
      <c r="Z943" s="366"/>
      <c r="AA943" s="426"/>
      <c r="AB943" s="426"/>
      <c r="AC943" s="426"/>
      <c r="AD943" s="639"/>
    </row>
    <row r="944" customFormat="false" ht="16.2" hidden="true" customHeight="false" outlineLevel="0" collapsed="false">
      <c r="A944" s="601"/>
      <c r="B944" s="31"/>
      <c r="C944" s="496"/>
      <c r="D944" s="31"/>
      <c r="E944" s="31" t="s">
        <v>468</v>
      </c>
      <c r="F944" s="31" t="s">
        <v>485</v>
      </c>
      <c r="G944" s="478"/>
      <c r="H944" s="487" t="n">
        <v>6.20253082665908</v>
      </c>
      <c r="I944" s="487" t="n">
        <v>5.21312971964413</v>
      </c>
      <c r="J944" s="487" t="n">
        <v>6.17384614346892</v>
      </c>
      <c r="K944" s="487" t="n">
        <v>5.24769184168807</v>
      </c>
      <c r="L944" s="487"/>
      <c r="M944" s="487"/>
      <c r="N944" s="487"/>
      <c r="O944" s="487"/>
      <c r="P944" s="487"/>
      <c r="Q944" s="487"/>
      <c r="R944" s="487"/>
      <c r="S944" s="487"/>
      <c r="T944" s="487"/>
      <c r="U944" s="487"/>
      <c r="V944" s="487"/>
      <c r="W944" s="487"/>
      <c r="X944" s="621"/>
      <c r="Y944" s="366" t="s">
        <v>1169</v>
      </c>
      <c r="Z944" s="366" t="s">
        <v>1401</v>
      </c>
      <c r="AA944" s="426"/>
      <c r="AB944" s="426"/>
      <c r="AC944" s="426"/>
      <c r="AD944" s="639"/>
    </row>
    <row r="945" customFormat="false" ht="16.2" hidden="true" customHeight="true" outlineLevel="0" collapsed="false">
      <c r="A945" s="601"/>
      <c r="B945" s="31"/>
      <c r="C945" s="31" t="s">
        <v>375</v>
      </c>
      <c r="D945" s="31"/>
      <c r="E945" s="31"/>
      <c r="F945" s="31" t="s">
        <v>486</v>
      </c>
      <c r="G945" s="478"/>
      <c r="H945" s="511" t="n">
        <v>1592.44</v>
      </c>
      <c r="I945" s="511" t="n">
        <v>1833.91</v>
      </c>
      <c r="J945" s="511" t="n">
        <v>2450.63</v>
      </c>
      <c r="K945" s="511" t="n">
        <v>1769.81</v>
      </c>
      <c r="L945" s="511"/>
      <c r="M945" s="511"/>
      <c r="N945" s="511"/>
      <c r="O945" s="511"/>
      <c r="P945" s="511"/>
      <c r="Q945" s="511"/>
      <c r="R945" s="511"/>
      <c r="S945" s="511"/>
      <c r="T945" s="511"/>
      <c r="U945" s="511"/>
      <c r="V945" s="511"/>
      <c r="W945" s="511"/>
      <c r="X945" s="621"/>
      <c r="Y945" s="366" t="s">
        <v>1170</v>
      </c>
      <c r="Z945" s="366"/>
      <c r="AA945" s="426"/>
      <c r="AB945" s="426"/>
      <c r="AC945" s="426"/>
      <c r="AD945" s="639"/>
    </row>
    <row r="946" customFormat="false" ht="16.2" hidden="true" customHeight="true" outlineLevel="0" collapsed="false">
      <c r="A946" s="601"/>
      <c r="B946" s="31"/>
      <c r="C946" s="31" t="s">
        <v>376</v>
      </c>
      <c r="D946" s="31" t="s">
        <v>451</v>
      </c>
      <c r="E946" s="31" t="s">
        <v>469</v>
      </c>
      <c r="F946" s="31" t="s">
        <v>469</v>
      </c>
      <c r="G946" s="478"/>
      <c r="H946" s="511" t="s">
        <v>488</v>
      </c>
      <c r="I946" s="511" t="s">
        <v>488</v>
      </c>
      <c r="J946" s="511" t="s">
        <v>488</v>
      </c>
      <c r="K946" s="511" t="s">
        <v>488</v>
      </c>
      <c r="L946" s="511"/>
      <c r="M946" s="511"/>
      <c r="N946" s="511"/>
      <c r="O946" s="511"/>
      <c r="P946" s="511"/>
      <c r="Q946" s="511"/>
      <c r="R946" s="511"/>
      <c r="S946" s="511"/>
      <c r="T946" s="511"/>
      <c r="U946" s="511"/>
      <c r="V946" s="511"/>
      <c r="W946" s="511"/>
      <c r="X946" s="621"/>
      <c r="Y946" s="366" t="s">
        <v>1171</v>
      </c>
      <c r="Z946" s="366"/>
      <c r="AA946" s="426"/>
      <c r="AB946" s="426"/>
      <c r="AC946" s="426"/>
      <c r="AD946" s="639"/>
    </row>
    <row r="947" customFormat="false" ht="16.2" hidden="true" customHeight="true" outlineLevel="0" collapsed="false">
      <c r="A947" s="601"/>
      <c r="B947" s="31"/>
      <c r="C947" s="31"/>
      <c r="D947" s="31"/>
      <c r="E947" s="31" t="s">
        <v>448</v>
      </c>
      <c r="F947" s="31" t="s">
        <v>486</v>
      </c>
      <c r="G947" s="478"/>
      <c r="H947" s="511" t="s">
        <v>488</v>
      </c>
      <c r="I947" s="511" t="s">
        <v>488</v>
      </c>
      <c r="J947" s="511" t="s">
        <v>488</v>
      </c>
      <c r="K947" s="511" t="s">
        <v>488</v>
      </c>
      <c r="L947" s="511"/>
      <c r="M947" s="511"/>
      <c r="N947" s="511"/>
      <c r="O947" s="511"/>
      <c r="P947" s="511"/>
      <c r="Q947" s="511"/>
      <c r="R947" s="511"/>
      <c r="S947" s="511"/>
      <c r="T947" s="511"/>
      <c r="U947" s="511"/>
      <c r="V947" s="511"/>
      <c r="W947" s="511"/>
      <c r="X947" s="621"/>
      <c r="Y947" s="366" t="s">
        <v>1172</v>
      </c>
      <c r="Z947" s="366"/>
      <c r="AA947" s="426"/>
      <c r="AB947" s="426"/>
      <c r="AC947" s="426"/>
      <c r="AD947" s="639"/>
    </row>
    <row r="948" customFormat="false" ht="16.2" hidden="true" customHeight="true" outlineLevel="0" collapsed="false">
      <c r="A948" s="601"/>
      <c r="B948" s="31"/>
      <c r="C948" s="31"/>
      <c r="D948" s="31" t="s">
        <v>452</v>
      </c>
      <c r="E948" s="31" t="s">
        <v>469</v>
      </c>
      <c r="F948" s="31" t="s">
        <v>469</v>
      </c>
      <c r="G948" s="478"/>
      <c r="H948" s="511" t="s">
        <v>488</v>
      </c>
      <c r="I948" s="511" t="s">
        <v>488</v>
      </c>
      <c r="J948" s="511" t="s">
        <v>488</v>
      </c>
      <c r="K948" s="511" t="s">
        <v>488</v>
      </c>
      <c r="L948" s="511"/>
      <c r="M948" s="511"/>
      <c r="N948" s="511"/>
      <c r="O948" s="511"/>
      <c r="P948" s="511"/>
      <c r="Q948" s="511"/>
      <c r="R948" s="511"/>
      <c r="S948" s="511"/>
      <c r="T948" s="511"/>
      <c r="U948" s="511"/>
      <c r="V948" s="511"/>
      <c r="W948" s="511"/>
      <c r="X948" s="621"/>
      <c r="Y948" s="366" t="s">
        <v>1173</v>
      </c>
      <c r="Z948" s="366"/>
      <c r="AA948" s="426"/>
      <c r="AB948" s="426"/>
      <c r="AC948" s="426"/>
      <c r="AD948" s="639"/>
    </row>
    <row r="949" customFormat="false" ht="16.2" hidden="true" customHeight="true" outlineLevel="0" collapsed="false">
      <c r="A949" s="601"/>
      <c r="B949" s="31"/>
      <c r="C949" s="31"/>
      <c r="D949" s="31"/>
      <c r="E949" s="31" t="s">
        <v>448</v>
      </c>
      <c r="F949" s="31" t="s">
        <v>486</v>
      </c>
      <c r="G949" s="478"/>
      <c r="H949" s="511" t="s">
        <v>488</v>
      </c>
      <c r="I949" s="511" t="s">
        <v>488</v>
      </c>
      <c r="J949" s="511" t="s">
        <v>488</v>
      </c>
      <c r="K949" s="511" t="s">
        <v>488</v>
      </c>
      <c r="L949" s="511"/>
      <c r="M949" s="511"/>
      <c r="N949" s="511"/>
      <c r="O949" s="511"/>
      <c r="P949" s="511"/>
      <c r="Q949" s="511"/>
      <c r="R949" s="511"/>
      <c r="S949" s="511"/>
      <c r="T949" s="511"/>
      <c r="U949" s="511"/>
      <c r="V949" s="511"/>
      <c r="W949" s="511"/>
      <c r="X949" s="621"/>
      <c r="Y949" s="366" t="s">
        <v>1548</v>
      </c>
      <c r="Z949" s="366"/>
      <c r="AA949" s="426"/>
      <c r="AB949" s="426"/>
      <c r="AC949" s="426"/>
      <c r="AD949" s="639"/>
    </row>
    <row r="950" customFormat="false" ht="16.2" hidden="true" customHeight="true" outlineLevel="0" collapsed="false">
      <c r="A950" s="601" t="s">
        <v>56</v>
      </c>
      <c r="B950" s="31" t="s">
        <v>233</v>
      </c>
      <c r="C950" s="31" t="s">
        <v>143</v>
      </c>
      <c r="D950" s="31" t="s">
        <v>264</v>
      </c>
      <c r="E950" s="31"/>
      <c r="F950" s="31" t="s">
        <v>471</v>
      </c>
      <c r="G950" s="625"/>
      <c r="H950" s="511" t="s">
        <v>488</v>
      </c>
      <c r="I950" s="511" t="s">
        <v>488</v>
      </c>
      <c r="J950" s="511" t="n">
        <v>52492</v>
      </c>
      <c r="K950" s="511" t="n">
        <v>53362</v>
      </c>
      <c r="L950" s="511"/>
      <c r="M950" s="511"/>
      <c r="N950" s="511"/>
      <c r="O950" s="511"/>
      <c r="P950" s="511"/>
      <c r="Q950" s="511"/>
      <c r="R950" s="511"/>
      <c r="S950" s="511"/>
      <c r="T950" s="511"/>
      <c r="U950" s="511"/>
      <c r="V950" s="511"/>
      <c r="W950" s="511"/>
      <c r="X950" s="621"/>
      <c r="Y950" s="366" t="s">
        <v>1175</v>
      </c>
      <c r="Z950" s="366"/>
      <c r="AA950" s="426" t="s">
        <v>1416</v>
      </c>
      <c r="AB950" s="426" t="s">
        <v>1416</v>
      </c>
      <c r="AC950" s="426"/>
      <c r="AD950" s="642"/>
    </row>
    <row r="951" customFormat="false" ht="16.2" hidden="true" customHeight="true" outlineLevel="0" collapsed="false">
      <c r="A951" s="601"/>
      <c r="B951" s="31"/>
      <c r="C951" s="31"/>
      <c r="D951" s="31" t="s">
        <v>265</v>
      </c>
      <c r="E951" s="31"/>
      <c r="F951" s="31" t="s">
        <v>471</v>
      </c>
      <c r="G951" s="625"/>
      <c r="H951" s="511" t="s">
        <v>488</v>
      </c>
      <c r="I951" s="511" t="s">
        <v>488</v>
      </c>
      <c r="J951" s="511" t="n">
        <v>37171</v>
      </c>
      <c r="K951" s="511" t="n">
        <v>38134</v>
      </c>
      <c r="L951" s="511"/>
      <c r="M951" s="511"/>
      <c r="N951" s="511"/>
      <c r="O951" s="511"/>
      <c r="P951" s="511"/>
      <c r="Q951" s="511"/>
      <c r="R951" s="511"/>
      <c r="S951" s="511"/>
      <c r="T951" s="511"/>
      <c r="U951" s="511"/>
      <c r="V951" s="511"/>
      <c r="W951" s="511"/>
      <c r="X951" s="621"/>
      <c r="Y951" s="366" t="s">
        <v>1176</v>
      </c>
      <c r="Z951" s="366"/>
      <c r="AA951" s="426"/>
      <c r="AB951" s="426"/>
      <c r="AC951" s="426"/>
      <c r="AD951" s="642"/>
    </row>
    <row r="952" customFormat="false" ht="16.2" hidden="true" customHeight="true" outlineLevel="0" collapsed="false">
      <c r="A952" s="601"/>
      <c r="B952" s="31"/>
      <c r="C952" s="31" t="s">
        <v>377</v>
      </c>
      <c r="D952" s="31" t="s">
        <v>264</v>
      </c>
      <c r="E952" s="31"/>
      <c r="F952" s="31" t="s">
        <v>471</v>
      </c>
      <c r="G952" s="625"/>
      <c r="H952" s="511" t="s">
        <v>488</v>
      </c>
      <c r="I952" s="511" t="s">
        <v>488</v>
      </c>
      <c r="J952" s="511" t="n">
        <v>766</v>
      </c>
      <c r="K952" s="511" t="n">
        <v>781</v>
      </c>
      <c r="L952" s="511"/>
      <c r="M952" s="511"/>
      <c r="N952" s="511"/>
      <c r="O952" s="511"/>
      <c r="P952" s="511"/>
      <c r="Q952" s="511"/>
      <c r="R952" s="511"/>
      <c r="S952" s="511"/>
      <c r="T952" s="511"/>
      <c r="U952" s="511"/>
      <c r="V952" s="511"/>
      <c r="W952" s="511"/>
      <c r="X952" s="621"/>
      <c r="Y952" s="366" t="s">
        <v>1177</v>
      </c>
      <c r="Z952" s="366"/>
      <c r="AA952" s="426"/>
      <c r="AB952" s="426"/>
      <c r="AC952" s="426"/>
      <c r="AD952" s="642"/>
    </row>
    <row r="953" customFormat="false" ht="16.2" hidden="true" customHeight="true" outlineLevel="0" collapsed="false">
      <c r="A953" s="601"/>
      <c r="B953" s="31"/>
      <c r="C953" s="31"/>
      <c r="D953" s="31" t="s">
        <v>265</v>
      </c>
      <c r="E953" s="31"/>
      <c r="F953" s="31" t="s">
        <v>471</v>
      </c>
      <c r="G953" s="625"/>
      <c r="H953" s="511" t="s">
        <v>488</v>
      </c>
      <c r="I953" s="511" t="s">
        <v>488</v>
      </c>
      <c r="J953" s="511" t="n">
        <v>529</v>
      </c>
      <c r="K953" s="511" t="n">
        <v>504</v>
      </c>
      <c r="L953" s="511"/>
      <c r="M953" s="511"/>
      <c r="N953" s="511"/>
      <c r="O953" s="511"/>
      <c r="P953" s="511"/>
      <c r="Q953" s="511"/>
      <c r="R953" s="511"/>
      <c r="S953" s="511"/>
      <c r="T953" s="511"/>
      <c r="U953" s="511"/>
      <c r="V953" s="511"/>
      <c r="W953" s="511"/>
      <c r="X953" s="621"/>
      <c r="Y953" s="366" t="s">
        <v>1178</v>
      </c>
      <c r="Z953" s="366"/>
      <c r="AA953" s="426"/>
      <c r="AB953" s="426"/>
      <c r="AC953" s="426"/>
      <c r="AD953" s="642"/>
    </row>
    <row r="954" customFormat="false" ht="16.2" hidden="true" customHeight="true" outlineLevel="0" collapsed="false">
      <c r="A954" s="601"/>
      <c r="B954" s="31"/>
      <c r="C954" s="31" t="s">
        <v>378</v>
      </c>
      <c r="D954" s="31" t="s">
        <v>264</v>
      </c>
      <c r="E954" s="31"/>
      <c r="F954" s="31" t="s">
        <v>471</v>
      </c>
      <c r="G954" s="625"/>
      <c r="H954" s="511" t="s">
        <v>488</v>
      </c>
      <c r="I954" s="511" t="s">
        <v>488</v>
      </c>
      <c r="J954" s="511" t="n">
        <v>1779</v>
      </c>
      <c r="K954" s="511" t="n">
        <v>1824</v>
      </c>
      <c r="L954" s="511"/>
      <c r="M954" s="511"/>
      <c r="N954" s="511"/>
      <c r="O954" s="511"/>
      <c r="P954" s="511"/>
      <c r="Q954" s="511"/>
      <c r="R954" s="511"/>
      <c r="S954" s="511"/>
      <c r="T954" s="511"/>
      <c r="U954" s="511"/>
      <c r="V954" s="511"/>
      <c r="W954" s="511"/>
      <c r="X954" s="621"/>
      <c r="Y954" s="366" t="s">
        <v>1179</v>
      </c>
      <c r="Z954" s="366"/>
      <c r="AA954" s="426"/>
      <c r="AB954" s="426"/>
      <c r="AC954" s="426"/>
      <c r="AD954" s="642"/>
    </row>
    <row r="955" customFormat="false" ht="16.2" hidden="true" customHeight="true" outlineLevel="0" collapsed="false">
      <c r="A955" s="601"/>
      <c r="B955" s="31"/>
      <c r="C955" s="31"/>
      <c r="D955" s="31" t="s">
        <v>265</v>
      </c>
      <c r="E955" s="31"/>
      <c r="F955" s="31" t="s">
        <v>471</v>
      </c>
      <c r="G955" s="625"/>
      <c r="H955" s="511" t="s">
        <v>488</v>
      </c>
      <c r="I955" s="511" t="s">
        <v>488</v>
      </c>
      <c r="J955" s="511" t="n">
        <v>1154</v>
      </c>
      <c r="K955" s="511" t="n">
        <v>1124</v>
      </c>
      <c r="L955" s="511"/>
      <c r="M955" s="511"/>
      <c r="N955" s="511"/>
      <c r="O955" s="511"/>
      <c r="P955" s="511"/>
      <c r="Q955" s="511"/>
      <c r="R955" s="511"/>
      <c r="S955" s="511"/>
      <c r="T955" s="511"/>
      <c r="U955" s="511"/>
      <c r="V955" s="511"/>
      <c r="W955" s="511"/>
      <c r="X955" s="621"/>
      <c r="Y955" s="366" t="s">
        <v>1180</v>
      </c>
      <c r="Z955" s="366"/>
      <c r="AA955" s="426"/>
      <c r="AB955" s="426"/>
      <c r="AC955" s="426"/>
      <c r="AD955" s="642"/>
    </row>
    <row r="956" customFormat="false" ht="16.2" hidden="true" customHeight="true" outlineLevel="0" collapsed="false">
      <c r="A956" s="601"/>
      <c r="B956" s="31"/>
      <c r="C956" s="31" t="s">
        <v>379</v>
      </c>
      <c r="D956" s="31" t="s">
        <v>264</v>
      </c>
      <c r="E956" s="31"/>
      <c r="F956" s="31" t="s">
        <v>471</v>
      </c>
      <c r="G956" s="625"/>
      <c r="H956" s="511" t="s">
        <v>488</v>
      </c>
      <c r="I956" s="511" t="s">
        <v>488</v>
      </c>
      <c r="J956" s="511" t="n">
        <v>1027</v>
      </c>
      <c r="K956" s="511" t="n">
        <v>969</v>
      </c>
      <c r="L956" s="511"/>
      <c r="M956" s="511"/>
      <c r="N956" s="511"/>
      <c r="O956" s="511"/>
      <c r="P956" s="511"/>
      <c r="Q956" s="511"/>
      <c r="R956" s="511"/>
      <c r="S956" s="511"/>
      <c r="T956" s="511"/>
      <c r="U956" s="511"/>
      <c r="V956" s="511"/>
      <c r="W956" s="511"/>
      <c r="X956" s="621"/>
      <c r="Y956" s="366" t="s">
        <v>1181</v>
      </c>
      <c r="Z956" s="366"/>
      <c r="AA956" s="426"/>
      <c r="AB956" s="426"/>
      <c r="AC956" s="426"/>
      <c r="AD956" s="642"/>
    </row>
    <row r="957" customFormat="false" ht="16.2" hidden="true" customHeight="true" outlineLevel="0" collapsed="false">
      <c r="A957" s="601"/>
      <c r="B957" s="31"/>
      <c r="C957" s="31"/>
      <c r="D957" s="31" t="s">
        <v>265</v>
      </c>
      <c r="E957" s="31"/>
      <c r="F957" s="31" t="s">
        <v>471</v>
      </c>
      <c r="G957" s="625"/>
      <c r="H957" s="511" t="s">
        <v>488</v>
      </c>
      <c r="I957" s="511" t="s">
        <v>488</v>
      </c>
      <c r="J957" s="511" t="n">
        <v>677</v>
      </c>
      <c r="K957" s="511" t="n">
        <v>677</v>
      </c>
      <c r="L957" s="511"/>
      <c r="M957" s="511"/>
      <c r="N957" s="511"/>
      <c r="O957" s="511"/>
      <c r="P957" s="511"/>
      <c r="Q957" s="511"/>
      <c r="R957" s="511"/>
      <c r="S957" s="511"/>
      <c r="T957" s="511"/>
      <c r="U957" s="511"/>
      <c r="V957" s="511"/>
      <c r="W957" s="511"/>
      <c r="X957" s="621"/>
      <c r="Y957" s="366" t="s">
        <v>1182</v>
      </c>
      <c r="Z957" s="366"/>
      <c r="AA957" s="426"/>
      <c r="AB957" s="426"/>
      <c r="AC957" s="426"/>
      <c r="AD957" s="642"/>
    </row>
    <row r="958" customFormat="false" ht="16.2" hidden="true" customHeight="true" outlineLevel="0" collapsed="false">
      <c r="A958" s="601"/>
      <c r="B958" s="31"/>
      <c r="C958" s="31" t="s">
        <v>380</v>
      </c>
      <c r="D958" s="31" t="s">
        <v>264</v>
      </c>
      <c r="E958" s="31"/>
      <c r="F958" s="31" t="s">
        <v>471</v>
      </c>
      <c r="G958" s="625"/>
      <c r="H958" s="511" t="s">
        <v>488</v>
      </c>
      <c r="I958" s="511" t="s">
        <v>488</v>
      </c>
      <c r="J958" s="511" t="n">
        <v>1039</v>
      </c>
      <c r="K958" s="511" t="n">
        <v>1043</v>
      </c>
      <c r="L958" s="511"/>
      <c r="M958" s="511"/>
      <c r="N958" s="511"/>
      <c r="O958" s="511"/>
      <c r="P958" s="511"/>
      <c r="Q958" s="511"/>
      <c r="R958" s="511"/>
      <c r="S958" s="511"/>
      <c r="T958" s="511"/>
      <c r="U958" s="511"/>
      <c r="V958" s="511"/>
      <c r="W958" s="511"/>
      <c r="X958" s="621"/>
      <c r="Y958" s="366" t="s">
        <v>1183</v>
      </c>
      <c r="Z958" s="366"/>
      <c r="AA958" s="426"/>
      <c r="AB958" s="426"/>
      <c r="AC958" s="426"/>
      <c r="AD958" s="642"/>
    </row>
    <row r="959" customFormat="false" ht="16.2" hidden="true" customHeight="true" outlineLevel="0" collapsed="false">
      <c r="A959" s="601"/>
      <c r="B959" s="31"/>
      <c r="C959" s="31"/>
      <c r="D959" s="31" t="s">
        <v>265</v>
      </c>
      <c r="E959" s="31"/>
      <c r="F959" s="31" t="s">
        <v>471</v>
      </c>
      <c r="G959" s="625"/>
      <c r="H959" s="511" t="s">
        <v>488</v>
      </c>
      <c r="I959" s="511" t="s">
        <v>488</v>
      </c>
      <c r="J959" s="511" t="n">
        <v>734</v>
      </c>
      <c r="K959" s="511" t="n">
        <v>757</v>
      </c>
      <c r="L959" s="511"/>
      <c r="M959" s="511"/>
      <c r="N959" s="511"/>
      <c r="O959" s="511"/>
      <c r="P959" s="511"/>
      <c r="Q959" s="511"/>
      <c r="R959" s="511"/>
      <c r="S959" s="511"/>
      <c r="T959" s="511"/>
      <c r="U959" s="511"/>
      <c r="V959" s="511"/>
      <c r="W959" s="511"/>
      <c r="X959" s="621"/>
      <c r="Y959" s="366" t="s">
        <v>1184</v>
      </c>
      <c r="Z959" s="366"/>
      <c r="AA959" s="426"/>
      <c r="AB959" s="426"/>
      <c r="AC959" s="426"/>
      <c r="AD959" s="642"/>
    </row>
    <row r="960" customFormat="false" ht="16.2" hidden="true" customHeight="true" outlineLevel="0" collapsed="false">
      <c r="A960" s="601"/>
      <c r="B960" s="31"/>
      <c r="C960" s="31" t="s">
        <v>381</v>
      </c>
      <c r="D960" s="31" t="s">
        <v>264</v>
      </c>
      <c r="E960" s="31"/>
      <c r="F960" s="31" t="s">
        <v>471</v>
      </c>
      <c r="G960" s="625"/>
      <c r="H960" s="511" t="s">
        <v>488</v>
      </c>
      <c r="I960" s="511" t="s">
        <v>488</v>
      </c>
      <c r="J960" s="511" t="n">
        <v>5857</v>
      </c>
      <c r="K960" s="511" t="n">
        <v>5760</v>
      </c>
      <c r="L960" s="511"/>
      <c r="M960" s="511"/>
      <c r="N960" s="511"/>
      <c r="O960" s="511"/>
      <c r="P960" s="511"/>
      <c r="Q960" s="511"/>
      <c r="R960" s="511"/>
      <c r="S960" s="511"/>
      <c r="T960" s="511"/>
      <c r="U960" s="511"/>
      <c r="V960" s="511"/>
      <c r="W960" s="511"/>
      <c r="X960" s="621"/>
      <c r="Y960" s="366" t="s">
        <v>1185</v>
      </c>
      <c r="Z960" s="366"/>
      <c r="AA960" s="426"/>
      <c r="AB960" s="426"/>
      <c r="AC960" s="426"/>
      <c r="AD960" s="642"/>
    </row>
    <row r="961" customFormat="false" ht="16.2" hidden="true" customHeight="true" outlineLevel="0" collapsed="false">
      <c r="A961" s="601"/>
      <c r="B961" s="31"/>
      <c r="C961" s="31"/>
      <c r="D961" s="31" t="s">
        <v>265</v>
      </c>
      <c r="E961" s="31"/>
      <c r="F961" s="31" t="s">
        <v>471</v>
      </c>
      <c r="G961" s="625"/>
      <c r="H961" s="511" t="s">
        <v>488</v>
      </c>
      <c r="I961" s="511" t="s">
        <v>488</v>
      </c>
      <c r="J961" s="511" t="n">
        <v>3492</v>
      </c>
      <c r="K961" s="511" t="n">
        <v>3480</v>
      </c>
      <c r="L961" s="511"/>
      <c r="M961" s="511"/>
      <c r="N961" s="511"/>
      <c r="O961" s="511"/>
      <c r="P961" s="511"/>
      <c r="Q961" s="511"/>
      <c r="R961" s="511"/>
      <c r="S961" s="511"/>
      <c r="T961" s="511"/>
      <c r="U961" s="511"/>
      <c r="V961" s="511"/>
      <c r="W961" s="511"/>
      <c r="X961" s="621"/>
      <c r="Y961" s="366" t="s">
        <v>1186</v>
      </c>
      <c r="Z961" s="366"/>
      <c r="AA961" s="426"/>
      <c r="AB961" s="426"/>
      <c r="AC961" s="426"/>
      <c r="AD961" s="642"/>
    </row>
    <row r="962" customFormat="false" ht="16.2" hidden="true" customHeight="true" outlineLevel="0" collapsed="false">
      <c r="A962" s="601"/>
      <c r="B962" s="31"/>
      <c r="C962" s="31" t="s">
        <v>382</v>
      </c>
      <c r="D962" s="31" t="s">
        <v>264</v>
      </c>
      <c r="E962" s="31"/>
      <c r="F962" s="31" t="s">
        <v>471</v>
      </c>
      <c r="G962" s="625"/>
      <c r="H962" s="511" t="s">
        <v>488</v>
      </c>
      <c r="I962" s="511" t="s">
        <v>488</v>
      </c>
      <c r="J962" s="511" t="n">
        <v>11008</v>
      </c>
      <c r="K962" s="511" t="n">
        <v>10637</v>
      </c>
      <c r="L962" s="511"/>
      <c r="M962" s="511"/>
      <c r="N962" s="511"/>
      <c r="O962" s="511"/>
      <c r="P962" s="511"/>
      <c r="Q962" s="511"/>
      <c r="R962" s="511"/>
      <c r="S962" s="511"/>
      <c r="T962" s="511"/>
      <c r="U962" s="511"/>
      <c r="V962" s="511"/>
      <c r="W962" s="511"/>
      <c r="X962" s="621"/>
      <c r="Y962" s="366" t="s">
        <v>1187</v>
      </c>
      <c r="Z962" s="366"/>
      <c r="AA962" s="426"/>
      <c r="AB962" s="426"/>
      <c r="AC962" s="426"/>
      <c r="AD962" s="642"/>
    </row>
    <row r="963" customFormat="false" ht="16.2" hidden="true" customHeight="true" outlineLevel="0" collapsed="false">
      <c r="A963" s="601"/>
      <c r="B963" s="31"/>
      <c r="C963" s="31"/>
      <c r="D963" s="31" t="s">
        <v>265</v>
      </c>
      <c r="E963" s="31"/>
      <c r="F963" s="31" t="s">
        <v>471</v>
      </c>
      <c r="G963" s="625"/>
      <c r="H963" s="511" t="s">
        <v>488</v>
      </c>
      <c r="I963" s="511" t="s">
        <v>488</v>
      </c>
      <c r="J963" s="511" t="n">
        <v>6844</v>
      </c>
      <c r="K963" s="511" t="n">
        <v>6575</v>
      </c>
      <c r="L963" s="511"/>
      <c r="M963" s="511"/>
      <c r="N963" s="511"/>
      <c r="O963" s="511"/>
      <c r="P963" s="511"/>
      <c r="Q963" s="511"/>
      <c r="R963" s="511"/>
      <c r="S963" s="511"/>
      <c r="T963" s="511"/>
      <c r="U963" s="511"/>
      <c r="V963" s="511"/>
      <c r="W963" s="511"/>
      <c r="X963" s="621"/>
      <c r="Y963" s="366" t="s">
        <v>1188</v>
      </c>
      <c r="Z963" s="366"/>
      <c r="AA963" s="426"/>
      <c r="AB963" s="426"/>
      <c r="AC963" s="426"/>
      <c r="AD963" s="642"/>
    </row>
    <row r="964" customFormat="false" ht="16.2" hidden="true" customHeight="true" outlineLevel="0" collapsed="false">
      <c r="A964" s="601"/>
      <c r="B964" s="31"/>
      <c r="C964" s="31" t="s">
        <v>383</v>
      </c>
      <c r="D964" s="31" t="s">
        <v>264</v>
      </c>
      <c r="E964" s="31"/>
      <c r="F964" s="31" t="s">
        <v>471</v>
      </c>
      <c r="G964" s="625"/>
      <c r="H964" s="511" t="s">
        <v>488</v>
      </c>
      <c r="I964" s="511" t="s">
        <v>488</v>
      </c>
      <c r="J964" s="511" t="n">
        <v>13047</v>
      </c>
      <c r="K964" s="511" t="n">
        <v>14127</v>
      </c>
      <c r="L964" s="511"/>
      <c r="M964" s="511"/>
      <c r="N964" s="511"/>
      <c r="O964" s="511"/>
      <c r="P964" s="511"/>
      <c r="Q964" s="511"/>
      <c r="R964" s="511"/>
      <c r="S964" s="511"/>
      <c r="T964" s="511"/>
      <c r="U964" s="511"/>
      <c r="V964" s="511"/>
      <c r="W964" s="511"/>
      <c r="X964" s="621"/>
      <c r="Y964" s="366" t="s">
        <v>1189</v>
      </c>
      <c r="Z964" s="366"/>
      <c r="AA964" s="426"/>
      <c r="AB964" s="426"/>
      <c r="AC964" s="426"/>
      <c r="AD964" s="642"/>
    </row>
    <row r="965" customFormat="false" ht="16.2" hidden="true" customHeight="true" outlineLevel="0" collapsed="false">
      <c r="A965" s="601"/>
      <c r="B965" s="31"/>
      <c r="C965" s="31"/>
      <c r="D965" s="31" t="s">
        <v>265</v>
      </c>
      <c r="E965" s="31"/>
      <c r="F965" s="31" t="s">
        <v>471</v>
      </c>
      <c r="G965" s="625"/>
      <c r="H965" s="511" t="s">
        <v>488</v>
      </c>
      <c r="I965" s="511" t="s">
        <v>488</v>
      </c>
      <c r="J965" s="511" t="n">
        <v>8787</v>
      </c>
      <c r="K965" s="511" t="n">
        <v>9333</v>
      </c>
      <c r="L965" s="511"/>
      <c r="M965" s="511"/>
      <c r="N965" s="511"/>
      <c r="O965" s="511"/>
      <c r="P965" s="511"/>
      <c r="Q965" s="511"/>
      <c r="R965" s="511"/>
      <c r="S965" s="511"/>
      <c r="T965" s="511"/>
      <c r="U965" s="511"/>
      <c r="V965" s="511"/>
      <c r="W965" s="511"/>
      <c r="X965" s="621"/>
      <c r="Y965" s="366" t="s">
        <v>1190</v>
      </c>
      <c r="Z965" s="366"/>
      <c r="AA965" s="426"/>
      <c r="AB965" s="426"/>
      <c r="AC965" s="426"/>
      <c r="AD965" s="642"/>
    </row>
    <row r="966" customFormat="false" ht="16.2" hidden="true" customHeight="true" outlineLevel="0" collapsed="false">
      <c r="A966" s="601"/>
      <c r="B966" s="31"/>
      <c r="C966" s="31" t="s">
        <v>174</v>
      </c>
      <c r="D966" s="31" t="s">
        <v>264</v>
      </c>
      <c r="E966" s="31"/>
      <c r="F966" s="31" t="s">
        <v>471</v>
      </c>
      <c r="G966" s="625"/>
      <c r="H966" s="511" t="s">
        <v>488</v>
      </c>
      <c r="I966" s="511" t="s">
        <v>488</v>
      </c>
      <c r="J966" s="511" t="n">
        <v>3388</v>
      </c>
      <c r="K966" s="511" t="n">
        <v>3532</v>
      </c>
      <c r="L966" s="511"/>
      <c r="M966" s="511"/>
      <c r="N966" s="511"/>
      <c r="O966" s="511"/>
      <c r="P966" s="511"/>
      <c r="Q966" s="511"/>
      <c r="R966" s="511"/>
      <c r="S966" s="511"/>
      <c r="T966" s="511"/>
      <c r="U966" s="511"/>
      <c r="V966" s="511"/>
      <c r="W966" s="511"/>
      <c r="X966" s="621"/>
      <c r="Y966" s="366" t="s">
        <v>1191</v>
      </c>
      <c r="Z966" s="366"/>
      <c r="AA966" s="426"/>
      <c r="AB966" s="426"/>
      <c r="AC966" s="426"/>
      <c r="AD966" s="642"/>
    </row>
    <row r="967" customFormat="false" ht="16.2" hidden="true" customHeight="true" outlineLevel="0" collapsed="false">
      <c r="A967" s="601"/>
      <c r="B967" s="31"/>
      <c r="C967" s="31"/>
      <c r="D967" s="31" t="s">
        <v>265</v>
      </c>
      <c r="E967" s="31"/>
      <c r="F967" s="31" t="s">
        <v>471</v>
      </c>
      <c r="G967" s="625"/>
      <c r="H967" s="511" t="s">
        <v>488</v>
      </c>
      <c r="I967" s="511" t="s">
        <v>488</v>
      </c>
      <c r="J967" s="511" t="n">
        <v>2615</v>
      </c>
      <c r="K967" s="511" t="n">
        <v>2743</v>
      </c>
      <c r="L967" s="511"/>
      <c r="M967" s="511"/>
      <c r="N967" s="511"/>
      <c r="O967" s="511"/>
      <c r="P967" s="511"/>
      <c r="Q967" s="511"/>
      <c r="R967" s="511"/>
      <c r="S967" s="511"/>
      <c r="T967" s="511"/>
      <c r="U967" s="511"/>
      <c r="V967" s="511"/>
      <c r="W967" s="511"/>
      <c r="X967" s="621"/>
      <c r="Y967" s="366" t="s">
        <v>1192</v>
      </c>
      <c r="Z967" s="366"/>
      <c r="AA967" s="426"/>
      <c r="AB967" s="426"/>
      <c r="AC967" s="426"/>
      <c r="AD967" s="642"/>
    </row>
    <row r="968" customFormat="false" ht="16.2" hidden="true" customHeight="true" outlineLevel="0" collapsed="false">
      <c r="A968" s="601"/>
      <c r="B968" s="31"/>
      <c r="C968" s="31" t="s">
        <v>175</v>
      </c>
      <c r="D968" s="31" t="s">
        <v>264</v>
      </c>
      <c r="E968" s="31"/>
      <c r="F968" s="31" t="s">
        <v>471</v>
      </c>
      <c r="G968" s="625"/>
      <c r="H968" s="511" t="s">
        <v>488</v>
      </c>
      <c r="I968" s="511" t="s">
        <v>488</v>
      </c>
      <c r="J968" s="511" t="n">
        <v>14581</v>
      </c>
      <c r="K968" s="511" t="n">
        <v>14689</v>
      </c>
      <c r="L968" s="511"/>
      <c r="M968" s="511"/>
      <c r="N968" s="511"/>
      <c r="O968" s="511"/>
      <c r="P968" s="511"/>
      <c r="Q968" s="511"/>
      <c r="R968" s="511"/>
      <c r="S968" s="511"/>
      <c r="T968" s="511"/>
      <c r="U968" s="511"/>
      <c r="V968" s="511"/>
      <c r="W968" s="511"/>
      <c r="X968" s="621"/>
      <c r="Y968" s="366" t="s">
        <v>1193</v>
      </c>
      <c r="Z968" s="366"/>
      <c r="AA968" s="426"/>
      <c r="AB968" s="426"/>
      <c r="AC968" s="426"/>
      <c r="AD968" s="642"/>
    </row>
    <row r="969" customFormat="false" ht="16.2" hidden="true" customHeight="true" outlineLevel="0" collapsed="false">
      <c r="A969" s="601"/>
      <c r="B969" s="31"/>
      <c r="C969" s="31"/>
      <c r="D969" s="31" t="s">
        <v>265</v>
      </c>
      <c r="E969" s="31"/>
      <c r="F969" s="31" t="s">
        <v>471</v>
      </c>
      <c r="G969" s="625"/>
      <c r="H969" s="511" t="s">
        <v>488</v>
      </c>
      <c r="I969" s="511" t="s">
        <v>488</v>
      </c>
      <c r="J969" s="511" t="n">
        <v>12339</v>
      </c>
      <c r="K969" s="511" t="n">
        <v>12941</v>
      </c>
      <c r="L969" s="511"/>
      <c r="M969" s="511"/>
      <c r="N969" s="511"/>
      <c r="O969" s="511"/>
      <c r="P969" s="511"/>
      <c r="Q969" s="511"/>
      <c r="R969" s="511"/>
      <c r="S969" s="511"/>
      <c r="T969" s="511"/>
      <c r="U969" s="511"/>
      <c r="V969" s="511"/>
      <c r="W969" s="511"/>
      <c r="X969" s="621"/>
      <c r="Y969" s="366" t="s">
        <v>1194</v>
      </c>
      <c r="Z969" s="366"/>
      <c r="AA969" s="426"/>
      <c r="AB969" s="426"/>
      <c r="AC969" s="426"/>
      <c r="AD969" s="642"/>
    </row>
    <row r="970" customFormat="false" ht="16.2" hidden="true" customHeight="true" outlineLevel="0" collapsed="false">
      <c r="A970" s="601"/>
      <c r="B970" s="31" t="s">
        <v>1549</v>
      </c>
      <c r="C970" s="31"/>
      <c r="D970" s="31" t="s">
        <v>264</v>
      </c>
      <c r="E970" s="31"/>
      <c r="F970" s="31" t="s">
        <v>477</v>
      </c>
      <c r="G970" s="625"/>
      <c r="H970" s="511"/>
      <c r="I970" s="511"/>
      <c r="J970" s="511"/>
      <c r="K970" s="511"/>
      <c r="L970" s="511"/>
      <c r="M970" s="511"/>
      <c r="N970" s="511"/>
      <c r="O970" s="511"/>
      <c r="P970" s="511"/>
      <c r="Q970" s="511"/>
      <c r="R970" s="511"/>
      <c r="S970" s="511"/>
      <c r="T970" s="511"/>
      <c r="U970" s="511"/>
      <c r="V970" s="511"/>
      <c r="W970" s="511"/>
      <c r="X970" s="621"/>
      <c r="Y970" s="366" t="s">
        <v>1550</v>
      </c>
      <c r="Z970" s="366" t="s">
        <v>516</v>
      </c>
      <c r="AA970" s="426"/>
      <c r="AB970" s="426"/>
      <c r="AC970" s="426"/>
      <c r="AD970" s="642"/>
    </row>
    <row r="971" customFormat="false" ht="16.2" hidden="true" customHeight="true" outlineLevel="0" collapsed="false">
      <c r="A971" s="601"/>
      <c r="B971" s="31"/>
      <c r="C971" s="31"/>
      <c r="D971" s="31" t="s">
        <v>265</v>
      </c>
      <c r="E971" s="31"/>
      <c r="F971" s="31" t="s">
        <v>477</v>
      </c>
      <c r="G971" s="625"/>
      <c r="H971" s="511"/>
      <c r="I971" s="511"/>
      <c r="J971" s="511"/>
      <c r="K971" s="511"/>
      <c r="L971" s="511"/>
      <c r="M971" s="511"/>
      <c r="N971" s="511"/>
      <c r="O971" s="511"/>
      <c r="P971" s="511"/>
      <c r="Q971" s="511"/>
      <c r="R971" s="511"/>
      <c r="S971" s="511"/>
      <c r="T971" s="511"/>
      <c r="U971" s="511"/>
      <c r="V971" s="511"/>
      <c r="W971" s="511"/>
      <c r="X971" s="621"/>
      <c r="Y971" s="366" t="s">
        <v>1551</v>
      </c>
      <c r="Z971" s="366" t="s">
        <v>517</v>
      </c>
      <c r="AA971" s="426"/>
      <c r="AB971" s="426"/>
      <c r="AC971" s="426"/>
      <c r="AD971" s="642"/>
    </row>
    <row r="972" customFormat="false" ht="16.2" hidden="true" customHeight="true" outlineLevel="0" collapsed="false">
      <c r="A972" s="601"/>
      <c r="B972" s="31" t="s">
        <v>234</v>
      </c>
      <c r="C972" s="31"/>
      <c r="D972" s="31" t="s">
        <v>264</v>
      </c>
      <c r="E972" s="31"/>
      <c r="F972" s="31" t="s">
        <v>471</v>
      </c>
      <c r="G972" s="625"/>
      <c r="H972" s="511" t="s">
        <v>488</v>
      </c>
      <c r="I972" s="511" t="s">
        <v>488</v>
      </c>
      <c r="J972" s="511" t="n">
        <v>549</v>
      </c>
      <c r="K972" s="511" t="n">
        <v>684</v>
      </c>
      <c r="L972" s="511"/>
      <c r="M972" s="511"/>
      <c r="N972" s="511"/>
      <c r="O972" s="511"/>
      <c r="P972" s="511"/>
      <c r="Q972" s="511"/>
      <c r="R972" s="511"/>
      <c r="S972" s="511"/>
      <c r="T972" s="511"/>
      <c r="U972" s="511"/>
      <c r="V972" s="511"/>
      <c r="W972" s="511"/>
      <c r="X972" s="621"/>
      <c r="Y972" s="366" t="s">
        <v>1195</v>
      </c>
      <c r="Z972" s="366"/>
      <c r="AA972" s="426"/>
      <c r="AB972" s="426"/>
      <c r="AC972" s="426"/>
      <c r="AD972" s="642"/>
    </row>
    <row r="973" customFormat="false" ht="16.2" hidden="true" customHeight="true" outlineLevel="0" collapsed="false">
      <c r="A973" s="601"/>
      <c r="B973" s="31"/>
      <c r="C973" s="31"/>
      <c r="D973" s="31" t="s">
        <v>265</v>
      </c>
      <c r="E973" s="31"/>
      <c r="F973" s="31" t="s">
        <v>471</v>
      </c>
      <c r="G973" s="625"/>
      <c r="H973" s="511" t="s">
        <v>488</v>
      </c>
      <c r="I973" s="511" t="s">
        <v>488</v>
      </c>
      <c r="J973" s="511" t="n">
        <v>423</v>
      </c>
      <c r="K973" s="511" t="n">
        <v>497</v>
      </c>
      <c r="L973" s="511"/>
      <c r="M973" s="511"/>
      <c r="N973" s="511"/>
      <c r="O973" s="511"/>
      <c r="P973" s="511"/>
      <c r="Q973" s="511"/>
      <c r="R973" s="511"/>
      <c r="S973" s="511"/>
      <c r="T973" s="511"/>
      <c r="U973" s="511"/>
      <c r="V973" s="511"/>
      <c r="W973" s="511"/>
      <c r="X973" s="621"/>
      <c r="Y973" s="366" t="s">
        <v>1196</v>
      </c>
      <c r="Z973" s="366"/>
      <c r="AA973" s="426"/>
      <c r="AB973" s="426"/>
      <c r="AC973" s="426"/>
      <c r="AD973" s="642"/>
    </row>
    <row r="974" customFormat="false" ht="16.2" hidden="true" customHeight="true" outlineLevel="0" collapsed="false">
      <c r="A974" s="601"/>
      <c r="B974" s="31" t="s">
        <v>235</v>
      </c>
      <c r="C974" s="31"/>
      <c r="D974" s="31" t="s">
        <v>264</v>
      </c>
      <c r="E974" s="31"/>
      <c r="F974" s="31" t="s">
        <v>471</v>
      </c>
      <c r="G974" s="625"/>
      <c r="H974" s="511" t="s">
        <v>488</v>
      </c>
      <c r="I974" s="511" t="s">
        <v>488</v>
      </c>
      <c r="J974" s="511" t="s">
        <v>488</v>
      </c>
      <c r="K974" s="511" t="s">
        <v>488</v>
      </c>
      <c r="L974" s="511"/>
      <c r="M974" s="511"/>
      <c r="N974" s="511"/>
      <c r="O974" s="511"/>
      <c r="P974" s="511"/>
      <c r="Q974" s="511"/>
      <c r="R974" s="511"/>
      <c r="S974" s="511"/>
      <c r="T974" s="511"/>
      <c r="U974" s="511"/>
      <c r="V974" s="511"/>
      <c r="W974" s="511"/>
      <c r="X974" s="621"/>
      <c r="Y974" s="366" t="s">
        <v>1197</v>
      </c>
      <c r="Z974" s="366"/>
      <c r="AA974" s="426" t="s">
        <v>1417</v>
      </c>
      <c r="AB974" s="426" t="s">
        <v>1417</v>
      </c>
      <c r="AC974" s="538" t="s">
        <v>1552</v>
      </c>
      <c r="AD974" s="617"/>
    </row>
    <row r="975" customFormat="false" ht="16.2" hidden="true" customHeight="true" outlineLevel="0" collapsed="false">
      <c r="A975" s="601"/>
      <c r="B975" s="31"/>
      <c r="C975" s="31"/>
      <c r="D975" s="31" t="s">
        <v>265</v>
      </c>
      <c r="E975" s="31"/>
      <c r="F975" s="31" t="s">
        <v>471</v>
      </c>
      <c r="G975" s="625"/>
      <c r="H975" s="511" t="s">
        <v>488</v>
      </c>
      <c r="I975" s="511" t="s">
        <v>488</v>
      </c>
      <c r="J975" s="511" t="s">
        <v>488</v>
      </c>
      <c r="K975" s="511" t="s">
        <v>488</v>
      </c>
      <c r="L975" s="511"/>
      <c r="M975" s="511"/>
      <c r="N975" s="511"/>
      <c r="O975" s="511"/>
      <c r="P975" s="511"/>
      <c r="Q975" s="511"/>
      <c r="R975" s="511"/>
      <c r="S975" s="511"/>
      <c r="T975" s="511"/>
      <c r="U975" s="511"/>
      <c r="V975" s="511"/>
      <c r="W975" s="511"/>
      <c r="X975" s="621"/>
      <c r="Y975" s="366" t="s">
        <v>1198</v>
      </c>
      <c r="Z975" s="366"/>
      <c r="AA975" s="426"/>
      <c r="AB975" s="426"/>
      <c r="AC975" s="538"/>
      <c r="AD975" s="617"/>
    </row>
    <row r="976" customFormat="false" ht="16.2" hidden="true" customHeight="true" outlineLevel="0" collapsed="false">
      <c r="A976" s="483" t="s">
        <v>57</v>
      </c>
      <c r="B976" s="31" t="s">
        <v>236</v>
      </c>
      <c r="C976" s="31"/>
      <c r="D976" s="31" t="s">
        <v>453</v>
      </c>
      <c r="E976" s="31" t="s">
        <v>264</v>
      </c>
      <c r="F976" s="31" t="s">
        <v>478</v>
      </c>
      <c r="G976" s="478"/>
      <c r="H976" s="591" t="s">
        <v>488</v>
      </c>
      <c r="I976" s="591" t="s">
        <v>488</v>
      </c>
      <c r="J976" s="591" t="s">
        <v>488</v>
      </c>
      <c r="K976" s="591" t="s">
        <v>488</v>
      </c>
      <c r="L976" s="591"/>
      <c r="M976" s="643"/>
      <c r="N976" s="643"/>
      <c r="O976" s="643"/>
      <c r="P976" s="643"/>
      <c r="Q976" s="522"/>
      <c r="R976" s="522"/>
      <c r="S976" s="522"/>
      <c r="T976" s="522"/>
      <c r="U976" s="522"/>
      <c r="V976" s="522"/>
      <c r="W976" s="522"/>
      <c r="X976" s="535"/>
      <c r="Y976" s="366" t="s">
        <v>1199</v>
      </c>
      <c r="Z976" s="366"/>
      <c r="AA976" s="426" t="s">
        <v>1418</v>
      </c>
      <c r="AB976" s="426" t="s">
        <v>1418</v>
      </c>
      <c r="AC976" s="426"/>
      <c r="AD976" s="486"/>
    </row>
    <row r="977" customFormat="false" ht="16.2" hidden="true" customHeight="true" outlineLevel="0" collapsed="false">
      <c r="A977" s="483"/>
      <c r="B977" s="31"/>
      <c r="C977" s="31"/>
      <c r="D977" s="31"/>
      <c r="E977" s="31" t="s">
        <v>265</v>
      </c>
      <c r="F977" s="31" t="s">
        <v>478</v>
      </c>
      <c r="G977" s="478"/>
      <c r="H977" s="591" t="s">
        <v>488</v>
      </c>
      <c r="I977" s="591" t="s">
        <v>488</v>
      </c>
      <c r="J977" s="591" t="s">
        <v>488</v>
      </c>
      <c r="K977" s="591" t="s">
        <v>488</v>
      </c>
      <c r="L977" s="591"/>
      <c r="M977" s="643"/>
      <c r="N977" s="643"/>
      <c r="O977" s="643"/>
      <c r="P977" s="643"/>
      <c r="Q977" s="522"/>
      <c r="R977" s="522"/>
      <c r="S977" s="522"/>
      <c r="T977" s="522"/>
      <c r="U977" s="522"/>
      <c r="V977" s="522"/>
      <c r="W977" s="522"/>
      <c r="X977" s="535"/>
      <c r="Y977" s="366" t="s">
        <v>1200</v>
      </c>
      <c r="Z977" s="366"/>
      <c r="AA977" s="426"/>
      <c r="AB977" s="426"/>
      <c r="AC977" s="426"/>
      <c r="AD977" s="486"/>
    </row>
    <row r="978" customFormat="false" ht="16.2" hidden="true" customHeight="true" outlineLevel="0" collapsed="false">
      <c r="A978" s="483"/>
      <c r="B978" s="31"/>
      <c r="C978" s="31"/>
      <c r="D978" s="31" t="s">
        <v>454</v>
      </c>
      <c r="E978" s="31" t="s">
        <v>264</v>
      </c>
      <c r="F978" s="31" t="s">
        <v>478</v>
      </c>
      <c r="G978" s="478"/>
      <c r="H978" s="591" t="s">
        <v>488</v>
      </c>
      <c r="I978" s="591" t="s">
        <v>488</v>
      </c>
      <c r="J978" s="591" t="s">
        <v>488</v>
      </c>
      <c r="K978" s="591" t="s">
        <v>488</v>
      </c>
      <c r="L978" s="591"/>
      <c r="M978" s="643"/>
      <c r="N978" s="643"/>
      <c r="O978" s="643"/>
      <c r="P978" s="643"/>
      <c r="Q978" s="522"/>
      <c r="R978" s="522"/>
      <c r="S978" s="522"/>
      <c r="T978" s="522"/>
      <c r="U978" s="522"/>
      <c r="V978" s="522"/>
      <c r="W978" s="522"/>
      <c r="X978" s="535"/>
      <c r="Y978" s="366" t="s">
        <v>1201</v>
      </c>
      <c r="Z978" s="366"/>
      <c r="AA978" s="426"/>
      <c r="AB978" s="426"/>
      <c r="AC978" s="426"/>
      <c r="AD978" s="486"/>
    </row>
    <row r="979" customFormat="false" ht="16.2" hidden="true" customHeight="true" outlineLevel="0" collapsed="false">
      <c r="A979" s="483"/>
      <c r="B979" s="31"/>
      <c r="C979" s="31"/>
      <c r="D979" s="31"/>
      <c r="E979" s="31" t="s">
        <v>265</v>
      </c>
      <c r="F979" s="31" t="s">
        <v>478</v>
      </c>
      <c r="G979" s="478"/>
      <c r="H979" s="591" t="s">
        <v>488</v>
      </c>
      <c r="I979" s="591" t="s">
        <v>488</v>
      </c>
      <c r="J979" s="591" t="s">
        <v>488</v>
      </c>
      <c r="K979" s="591" t="s">
        <v>488</v>
      </c>
      <c r="L979" s="591"/>
      <c r="M979" s="643"/>
      <c r="N979" s="643"/>
      <c r="O979" s="643"/>
      <c r="P979" s="643"/>
      <c r="Q979" s="522"/>
      <c r="R979" s="522"/>
      <c r="S979" s="522"/>
      <c r="T979" s="522"/>
      <c r="U979" s="522"/>
      <c r="V979" s="522"/>
      <c r="W979" s="522"/>
      <c r="X979" s="535"/>
      <c r="Y979" s="366" t="s">
        <v>1202</v>
      </c>
      <c r="Z979" s="366"/>
      <c r="AA979" s="426"/>
      <c r="AB979" s="426"/>
      <c r="AC979" s="426"/>
      <c r="AD979" s="486"/>
    </row>
    <row r="980" customFormat="false" ht="16.2" hidden="true" customHeight="true" outlineLevel="0" collapsed="false">
      <c r="A980" s="483"/>
      <c r="B980" s="31" t="s">
        <v>237</v>
      </c>
      <c r="C980" s="31"/>
      <c r="D980" s="31" t="s">
        <v>453</v>
      </c>
      <c r="E980" s="31" t="s">
        <v>264</v>
      </c>
      <c r="F980" s="31" t="s">
        <v>478</v>
      </c>
      <c r="G980" s="478"/>
      <c r="H980" s="591" t="s">
        <v>488</v>
      </c>
      <c r="I980" s="591" t="s">
        <v>488</v>
      </c>
      <c r="J980" s="591" t="s">
        <v>488</v>
      </c>
      <c r="K980" s="591" t="s">
        <v>488</v>
      </c>
      <c r="L980" s="591"/>
      <c r="M980" s="643"/>
      <c r="N980" s="643"/>
      <c r="O980" s="643"/>
      <c r="P980" s="643"/>
      <c r="Q980" s="522"/>
      <c r="R980" s="522"/>
      <c r="S980" s="522"/>
      <c r="T980" s="522"/>
      <c r="U980" s="522"/>
      <c r="V980" s="522"/>
      <c r="W980" s="522"/>
      <c r="X980" s="535"/>
      <c r="Y980" s="366" t="s">
        <v>1203</v>
      </c>
      <c r="Z980" s="366"/>
      <c r="AA980" s="426"/>
      <c r="AB980" s="426"/>
      <c r="AC980" s="426"/>
      <c r="AD980" s="486"/>
    </row>
    <row r="981" customFormat="false" ht="16.2" hidden="true" customHeight="true" outlineLevel="0" collapsed="false">
      <c r="A981" s="483"/>
      <c r="B981" s="31"/>
      <c r="C981" s="31"/>
      <c r="D981" s="31"/>
      <c r="E981" s="31" t="s">
        <v>265</v>
      </c>
      <c r="F981" s="31" t="s">
        <v>478</v>
      </c>
      <c r="G981" s="478"/>
      <c r="H981" s="591" t="s">
        <v>488</v>
      </c>
      <c r="I981" s="591" t="s">
        <v>488</v>
      </c>
      <c r="J981" s="591" t="s">
        <v>488</v>
      </c>
      <c r="K981" s="591" t="s">
        <v>488</v>
      </c>
      <c r="L981" s="591"/>
      <c r="M981" s="643"/>
      <c r="N981" s="643"/>
      <c r="O981" s="643"/>
      <c r="P981" s="643"/>
      <c r="Q981" s="522"/>
      <c r="R981" s="522"/>
      <c r="S981" s="522"/>
      <c r="T981" s="522"/>
      <c r="U981" s="522"/>
      <c r="V981" s="522"/>
      <c r="W981" s="522"/>
      <c r="X981" s="535"/>
      <c r="Y981" s="366" t="s">
        <v>1204</v>
      </c>
      <c r="Z981" s="366"/>
      <c r="AA981" s="426"/>
      <c r="AB981" s="426"/>
      <c r="AC981" s="426"/>
      <c r="AD981" s="486"/>
    </row>
    <row r="982" customFormat="false" ht="16.2" hidden="true" customHeight="true" outlineLevel="0" collapsed="false">
      <c r="A982" s="483"/>
      <c r="B982" s="31"/>
      <c r="C982" s="31"/>
      <c r="D982" s="31" t="s">
        <v>454</v>
      </c>
      <c r="E982" s="31" t="s">
        <v>264</v>
      </c>
      <c r="F982" s="31" t="s">
        <v>478</v>
      </c>
      <c r="G982" s="478"/>
      <c r="H982" s="591" t="s">
        <v>488</v>
      </c>
      <c r="I982" s="591" t="s">
        <v>488</v>
      </c>
      <c r="J982" s="591" t="s">
        <v>488</v>
      </c>
      <c r="K982" s="591" t="s">
        <v>488</v>
      </c>
      <c r="L982" s="591"/>
      <c r="M982" s="643"/>
      <c r="N982" s="643"/>
      <c r="O982" s="643"/>
      <c r="P982" s="643"/>
      <c r="Q982" s="522"/>
      <c r="R982" s="522"/>
      <c r="S982" s="522"/>
      <c r="T982" s="522"/>
      <c r="U982" s="522"/>
      <c r="V982" s="522"/>
      <c r="W982" s="522"/>
      <c r="X982" s="535"/>
      <c r="Y982" s="366" t="s">
        <v>1205</v>
      </c>
      <c r="Z982" s="366"/>
      <c r="AA982" s="426"/>
      <c r="AB982" s="426"/>
      <c r="AC982" s="426"/>
      <c r="AD982" s="486"/>
    </row>
    <row r="983" customFormat="false" ht="16.2" hidden="true" customHeight="true" outlineLevel="0" collapsed="false">
      <c r="A983" s="483"/>
      <c r="B983" s="31"/>
      <c r="C983" s="31"/>
      <c r="D983" s="31"/>
      <c r="E983" s="31" t="s">
        <v>265</v>
      </c>
      <c r="F983" s="31" t="s">
        <v>478</v>
      </c>
      <c r="G983" s="478"/>
      <c r="H983" s="591" t="s">
        <v>488</v>
      </c>
      <c r="I983" s="591" t="s">
        <v>488</v>
      </c>
      <c r="J983" s="591" t="s">
        <v>488</v>
      </c>
      <c r="K983" s="591" t="s">
        <v>488</v>
      </c>
      <c r="L983" s="591"/>
      <c r="M983" s="643"/>
      <c r="N983" s="643"/>
      <c r="O983" s="643"/>
      <c r="P983" s="643"/>
      <c r="Q983" s="522"/>
      <c r="R983" s="522"/>
      <c r="S983" s="522"/>
      <c r="T983" s="522"/>
      <c r="U983" s="522"/>
      <c r="V983" s="522"/>
      <c r="W983" s="522"/>
      <c r="X983" s="535"/>
      <c r="Y983" s="366" t="s">
        <v>1206</v>
      </c>
      <c r="Z983" s="366"/>
      <c r="AA983" s="426"/>
      <c r="AB983" s="426"/>
      <c r="AC983" s="426"/>
      <c r="AD983" s="486"/>
    </row>
    <row r="984" customFormat="false" ht="16.2" hidden="true" customHeight="true" outlineLevel="0" collapsed="false">
      <c r="A984" s="483"/>
      <c r="B984" s="31" t="s">
        <v>238</v>
      </c>
      <c r="C984" s="31"/>
      <c r="D984" s="31" t="s">
        <v>453</v>
      </c>
      <c r="E984" s="31" t="s">
        <v>264</v>
      </c>
      <c r="F984" s="31" t="s">
        <v>478</v>
      </c>
      <c r="G984" s="478"/>
      <c r="H984" s="591" t="s">
        <v>488</v>
      </c>
      <c r="I984" s="591" t="s">
        <v>488</v>
      </c>
      <c r="J984" s="591" t="s">
        <v>488</v>
      </c>
      <c r="K984" s="591" t="s">
        <v>488</v>
      </c>
      <c r="L984" s="591"/>
      <c r="M984" s="643"/>
      <c r="N984" s="643"/>
      <c r="O984" s="643"/>
      <c r="P984" s="643"/>
      <c r="Q984" s="522"/>
      <c r="R984" s="522"/>
      <c r="S984" s="522"/>
      <c r="T984" s="522"/>
      <c r="U984" s="522"/>
      <c r="V984" s="522"/>
      <c r="W984" s="522"/>
      <c r="X984" s="535"/>
      <c r="Y984" s="366" t="s">
        <v>1207</v>
      </c>
      <c r="Z984" s="366"/>
      <c r="AA984" s="426"/>
      <c r="AB984" s="426"/>
      <c r="AC984" s="426"/>
      <c r="AD984" s="486"/>
    </row>
    <row r="985" customFormat="false" ht="16.2" hidden="true" customHeight="true" outlineLevel="0" collapsed="false">
      <c r="A985" s="483"/>
      <c r="B985" s="31"/>
      <c r="C985" s="31"/>
      <c r="D985" s="31"/>
      <c r="E985" s="31" t="s">
        <v>265</v>
      </c>
      <c r="F985" s="31" t="s">
        <v>478</v>
      </c>
      <c r="G985" s="478"/>
      <c r="H985" s="591" t="s">
        <v>488</v>
      </c>
      <c r="I985" s="591" t="s">
        <v>488</v>
      </c>
      <c r="J985" s="591" t="s">
        <v>488</v>
      </c>
      <c r="K985" s="591" t="s">
        <v>488</v>
      </c>
      <c r="L985" s="591"/>
      <c r="M985" s="643"/>
      <c r="N985" s="643"/>
      <c r="O985" s="643"/>
      <c r="P985" s="643"/>
      <c r="Q985" s="522"/>
      <c r="R985" s="522"/>
      <c r="S985" s="522"/>
      <c r="T985" s="522"/>
      <c r="U985" s="522"/>
      <c r="V985" s="522"/>
      <c r="W985" s="522"/>
      <c r="X985" s="535"/>
      <c r="Y985" s="366" t="s">
        <v>1208</v>
      </c>
      <c r="Z985" s="366"/>
      <c r="AA985" s="426"/>
      <c r="AB985" s="426"/>
      <c r="AC985" s="426"/>
      <c r="AD985" s="486"/>
    </row>
    <row r="986" customFormat="false" ht="16.2" hidden="true" customHeight="true" outlineLevel="0" collapsed="false">
      <c r="A986" s="483"/>
      <c r="B986" s="31"/>
      <c r="C986" s="31"/>
      <c r="D986" s="31" t="s">
        <v>454</v>
      </c>
      <c r="E986" s="31" t="s">
        <v>264</v>
      </c>
      <c r="F986" s="31" t="s">
        <v>478</v>
      </c>
      <c r="G986" s="478"/>
      <c r="H986" s="591" t="s">
        <v>488</v>
      </c>
      <c r="I986" s="591" t="s">
        <v>488</v>
      </c>
      <c r="J986" s="591" t="s">
        <v>488</v>
      </c>
      <c r="K986" s="591" t="s">
        <v>488</v>
      </c>
      <c r="L986" s="591"/>
      <c r="M986" s="643"/>
      <c r="N986" s="643"/>
      <c r="O986" s="643"/>
      <c r="P986" s="643"/>
      <c r="Q986" s="522"/>
      <c r="R986" s="522"/>
      <c r="S986" s="522"/>
      <c r="T986" s="522"/>
      <c r="U986" s="522"/>
      <c r="V986" s="522"/>
      <c r="W986" s="522"/>
      <c r="X986" s="535"/>
      <c r="Y986" s="366" t="s">
        <v>1209</v>
      </c>
      <c r="Z986" s="366"/>
      <c r="AA986" s="426"/>
      <c r="AB986" s="426"/>
      <c r="AC986" s="426"/>
      <c r="AD986" s="486"/>
    </row>
    <row r="987" customFormat="false" ht="16.2" hidden="true" customHeight="true" outlineLevel="0" collapsed="false">
      <c r="A987" s="483"/>
      <c r="B987" s="31"/>
      <c r="C987" s="31"/>
      <c r="D987" s="31"/>
      <c r="E987" s="31" t="s">
        <v>265</v>
      </c>
      <c r="F987" s="31" t="s">
        <v>478</v>
      </c>
      <c r="G987" s="478"/>
      <c r="H987" s="591" t="s">
        <v>488</v>
      </c>
      <c r="I987" s="591" t="s">
        <v>488</v>
      </c>
      <c r="J987" s="591" t="s">
        <v>488</v>
      </c>
      <c r="K987" s="591" t="s">
        <v>488</v>
      </c>
      <c r="L987" s="591"/>
      <c r="M987" s="643"/>
      <c r="N987" s="643"/>
      <c r="O987" s="643"/>
      <c r="P987" s="643"/>
      <c r="Q987" s="522"/>
      <c r="R987" s="522"/>
      <c r="S987" s="522"/>
      <c r="T987" s="522"/>
      <c r="U987" s="522"/>
      <c r="V987" s="522"/>
      <c r="W987" s="522"/>
      <c r="X987" s="535"/>
      <c r="Y987" s="366" t="s">
        <v>1210</v>
      </c>
      <c r="Z987" s="366"/>
      <c r="AA987" s="426"/>
      <c r="AB987" s="426"/>
      <c r="AC987" s="426"/>
      <c r="AD987" s="486"/>
    </row>
    <row r="988" customFormat="false" ht="16.2" hidden="true" customHeight="true" outlineLevel="0" collapsed="false">
      <c r="A988" s="483" t="s">
        <v>58</v>
      </c>
      <c r="B988" s="37" t="s">
        <v>239</v>
      </c>
      <c r="C988" s="31" t="s">
        <v>384</v>
      </c>
      <c r="D988" s="31" t="s">
        <v>451</v>
      </c>
      <c r="E988" s="31"/>
      <c r="F988" s="31" t="s">
        <v>471</v>
      </c>
      <c r="G988" s="478"/>
      <c r="H988" s="513" t="s">
        <v>488</v>
      </c>
      <c r="I988" s="513" t="s">
        <v>488</v>
      </c>
      <c r="J988" s="513" t="s">
        <v>488</v>
      </c>
      <c r="K988" s="513" t="s">
        <v>488</v>
      </c>
      <c r="L988" s="513"/>
      <c r="M988" s="513"/>
      <c r="N988" s="484"/>
      <c r="O988" s="484"/>
      <c r="P988" s="484"/>
      <c r="Q988" s="643"/>
      <c r="R988" s="643"/>
      <c r="S988" s="643"/>
      <c r="T988" s="643"/>
      <c r="U988" s="643"/>
      <c r="V988" s="643"/>
      <c r="W988" s="643"/>
      <c r="X988" s="484"/>
      <c r="Y988" s="377" t="s">
        <v>1211</v>
      </c>
      <c r="Z988" s="377"/>
      <c r="AA988" s="545" t="s">
        <v>1405</v>
      </c>
      <c r="AB988" s="545" t="s">
        <v>1405</v>
      </c>
      <c r="AC988" s="644"/>
      <c r="AD988" s="645"/>
    </row>
    <row r="989" customFormat="false" ht="16.2" hidden="true" customHeight="true" outlineLevel="0" collapsed="false">
      <c r="A989" s="483"/>
      <c r="B989" s="37"/>
      <c r="C989" s="37"/>
      <c r="D989" s="31" t="s">
        <v>452</v>
      </c>
      <c r="E989" s="31"/>
      <c r="F989" s="31" t="s">
        <v>471</v>
      </c>
      <c r="G989" s="478"/>
      <c r="H989" s="513" t="s">
        <v>488</v>
      </c>
      <c r="I989" s="513" t="s">
        <v>488</v>
      </c>
      <c r="J989" s="513" t="s">
        <v>488</v>
      </c>
      <c r="K989" s="513" t="s">
        <v>488</v>
      </c>
      <c r="L989" s="513"/>
      <c r="M989" s="513"/>
      <c r="N989" s="484"/>
      <c r="O989" s="484"/>
      <c r="P989" s="484"/>
      <c r="Q989" s="643"/>
      <c r="R989" s="643"/>
      <c r="S989" s="643"/>
      <c r="T989" s="643"/>
      <c r="U989" s="643"/>
      <c r="V989" s="643"/>
      <c r="W989" s="643"/>
      <c r="X989" s="484"/>
      <c r="Y989" s="377" t="s">
        <v>1212</v>
      </c>
      <c r="Z989" s="377"/>
      <c r="AA989" s="545"/>
      <c r="AB989" s="545"/>
      <c r="AC989" s="545"/>
      <c r="AD989" s="645"/>
    </row>
    <row r="990" customFormat="false" ht="16.2" hidden="true" customHeight="true" outlineLevel="0" collapsed="false">
      <c r="A990" s="483"/>
      <c r="B990" s="37"/>
      <c r="C990" s="37" t="s">
        <v>385</v>
      </c>
      <c r="D990" s="31" t="s">
        <v>451</v>
      </c>
      <c r="E990" s="31"/>
      <c r="F990" s="31" t="s">
        <v>471</v>
      </c>
      <c r="G990" s="478"/>
      <c r="H990" s="513" t="s">
        <v>488</v>
      </c>
      <c r="I990" s="513" t="s">
        <v>488</v>
      </c>
      <c r="J990" s="513" t="s">
        <v>488</v>
      </c>
      <c r="K990" s="513" t="s">
        <v>488</v>
      </c>
      <c r="L990" s="513"/>
      <c r="M990" s="513"/>
      <c r="N990" s="484"/>
      <c r="O990" s="484"/>
      <c r="P990" s="484"/>
      <c r="Q990" s="643"/>
      <c r="R990" s="643"/>
      <c r="S990" s="643"/>
      <c r="T990" s="643"/>
      <c r="U990" s="643"/>
      <c r="V990" s="643"/>
      <c r="W990" s="643"/>
      <c r="X990" s="484"/>
      <c r="Y990" s="377" t="s">
        <v>1213</v>
      </c>
      <c r="Z990" s="377"/>
      <c r="AA990" s="545"/>
      <c r="AB990" s="545"/>
      <c r="AC990" s="545"/>
      <c r="AD990" s="645"/>
    </row>
    <row r="991" customFormat="false" ht="16.2" hidden="true" customHeight="true" outlineLevel="0" collapsed="false">
      <c r="A991" s="483"/>
      <c r="B991" s="37"/>
      <c r="C991" s="37"/>
      <c r="D991" s="31" t="s">
        <v>452</v>
      </c>
      <c r="E991" s="31"/>
      <c r="F991" s="31" t="s">
        <v>471</v>
      </c>
      <c r="G991" s="478"/>
      <c r="H991" s="513" t="s">
        <v>488</v>
      </c>
      <c r="I991" s="513" t="s">
        <v>488</v>
      </c>
      <c r="J991" s="513" t="s">
        <v>488</v>
      </c>
      <c r="K991" s="513" t="s">
        <v>488</v>
      </c>
      <c r="L991" s="513"/>
      <c r="M991" s="513"/>
      <c r="N991" s="484"/>
      <c r="O991" s="484"/>
      <c r="P991" s="484"/>
      <c r="Q991" s="643"/>
      <c r="R991" s="643"/>
      <c r="S991" s="643"/>
      <c r="T991" s="643"/>
      <c r="U991" s="643"/>
      <c r="V991" s="643"/>
      <c r="W991" s="643"/>
      <c r="X991" s="484"/>
      <c r="Y991" s="377" t="s">
        <v>1214</v>
      </c>
      <c r="Z991" s="377"/>
      <c r="AA991" s="545"/>
      <c r="AB991" s="545"/>
      <c r="AC991" s="545"/>
      <c r="AD991" s="645"/>
    </row>
    <row r="992" customFormat="false" ht="16.2" hidden="true" customHeight="true" outlineLevel="0" collapsed="false">
      <c r="A992" s="483"/>
      <c r="B992" s="31" t="s">
        <v>240</v>
      </c>
      <c r="C992" s="31" t="s">
        <v>386</v>
      </c>
      <c r="D992" s="31" t="s">
        <v>451</v>
      </c>
      <c r="E992" s="31"/>
      <c r="F992" s="31" t="s">
        <v>471</v>
      </c>
      <c r="G992" s="478"/>
      <c r="H992" s="513" t="s">
        <v>488</v>
      </c>
      <c r="I992" s="513" t="s">
        <v>488</v>
      </c>
      <c r="J992" s="513" t="s">
        <v>488</v>
      </c>
      <c r="K992" s="513" t="s">
        <v>488</v>
      </c>
      <c r="L992" s="513"/>
      <c r="M992" s="513"/>
      <c r="N992" s="484"/>
      <c r="O992" s="484"/>
      <c r="P992" s="484"/>
      <c r="Q992" s="643"/>
      <c r="R992" s="643"/>
      <c r="S992" s="643"/>
      <c r="T992" s="643"/>
      <c r="U992" s="643"/>
      <c r="V992" s="643"/>
      <c r="W992" s="643"/>
      <c r="X992" s="484"/>
      <c r="Y992" s="377" t="s">
        <v>1215</v>
      </c>
      <c r="Z992" s="377"/>
      <c r="AA992" s="545"/>
      <c r="AB992" s="545"/>
      <c r="AC992" s="545"/>
      <c r="AD992" s="645"/>
    </row>
    <row r="993" customFormat="false" ht="16.2" hidden="true" customHeight="true" outlineLevel="0" collapsed="false">
      <c r="A993" s="483"/>
      <c r="B993" s="31"/>
      <c r="C993" s="31"/>
      <c r="D993" s="31" t="s">
        <v>452</v>
      </c>
      <c r="E993" s="31"/>
      <c r="F993" s="31" t="s">
        <v>471</v>
      </c>
      <c r="G993" s="478"/>
      <c r="H993" s="513" t="s">
        <v>488</v>
      </c>
      <c r="I993" s="513" t="s">
        <v>488</v>
      </c>
      <c r="J993" s="513" t="s">
        <v>488</v>
      </c>
      <c r="K993" s="513" t="s">
        <v>488</v>
      </c>
      <c r="L993" s="513"/>
      <c r="M993" s="513"/>
      <c r="N993" s="484"/>
      <c r="O993" s="484"/>
      <c r="P993" s="484"/>
      <c r="Q993" s="643"/>
      <c r="R993" s="643"/>
      <c r="S993" s="643"/>
      <c r="T993" s="643"/>
      <c r="U993" s="643"/>
      <c r="V993" s="643"/>
      <c r="W993" s="643"/>
      <c r="X993" s="484"/>
      <c r="Y993" s="377" t="s">
        <v>1215</v>
      </c>
      <c r="Z993" s="377"/>
      <c r="AA993" s="545"/>
      <c r="AB993" s="545"/>
      <c r="AC993" s="545"/>
      <c r="AD993" s="645"/>
    </row>
    <row r="994" customFormat="false" ht="16.2" hidden="true" customHeight="true" outlineLevel="0" collapsed="false">
      <c r="A994" s="483"/>
      <c r="B994" s="31"/>
      <c r="C994" s="31" t="s">
        <v>387</v>
      </c>
      <c r="D994" s="31" t="s">
        <v>451</v>
      </c>
      <c r="E994" s="31"/>
      <c r="F994" s="31" t="s">
        <v>471</v>
      </c>
      <c r="G994" s="478"/>
      <c r="H994" s="513" t="s">
        <v>488</v>
      </c>
      <c r="I994" s="513" t="s">
        <v>488</v>
      </c>
      <c r="J994" s="513" t="s">
        <v>488</v>
      </c>
      <c r="K994" s="513" t="s">
        <v>488</v>
      </c>
      <c r="L994" s="513"/>
      <c r="M994" s="513"/>
      <c r="N994" s="484"/>
      <c r="O994" s="484"/>
      <c r="P994" s="484"/>
      <c r="Q994" s="643"/>
      <c r="R994" s="643"/>
      <c r="S994" s="643"/>
      <c r="T994" s="643"/>
      <c r="U994" s="643"/>
      <c r="V994" s="643"/>
      <c r="W994" s="643"/>
      <c r="X994" s="484"/>
      <c r="Y994" s="377" t="s">
        <v>1216</v>
      </c>
      <c r="Z994" s="377"/>
      <c r="AA994" s="545"/>
      <c r="AB994" s="545"/>
      <c r="AC994" s="545"/>
      <c r="AD994" s="645"/>
    </row>
    <row r="995" customFormat="false" ht="16.2" hidden="true" customHeight="true" outlineLevel="0" collapsed="false">
      <c r="A995" s="483"/>
      <c r="B995" s="31"/>
      <c r="C995" s="31" t="s">
        <v>388</v>
      </c>
      <c r="D995" s="31" t="s">
        <v>452</v>
      </c>
      <c r="E995" s="31"/>
      <c r="F995" s="31" t="s">
        <v>471</v>
      </c>
      <c r="G995" s="478"/>
      <c r="H995" s="513" t="s">
        <v>488</v>
      </c>
      <c r="I995" s="513" t="s">
        <v>488</v>
      </c>
      <c r="J995" s="513" t="s">
        <v>488</v>
      </c>
      <c r="K995" s="513" t="s">
        <v>488</v>
      </c>
      <c r="L995" s="513"/>
      <c r="M995" s="513"/>
      <c r="N995" s="484"/>
      <c r="O995" s="484"/>
      <c r="P995" s="484"/>
      <c r="Q995" s="643"/>
      <c r="R995" s="643"/>
      <c r="S995" s="643"/>
      <c r="T995" s="643"/>
      <c r="U995" s="643"/>
      <c r="V995" s="643"/>
      <c r="W995" s="643"/>
      <c r="X995" s="484"/>
      <c r="Y995" s="377" t="s">
        <v>1217</v>
      </c>
      <c r="Z995" s="377"/>
      <c r="AA995" s="545"/>
      <c r="AB995" s="545"/>
      <c r="AC995" s="545"/>
      <c r="AD995" s="645"/>
    </row>
    <row r="996" customFormat="false" ht="16.2" hidden="true" customHeight="true" outlineLevel="0" collapsed="false">
      <c r="A996" s="483"/>
      <c r="B996" s="31"/>
      <c r="C996" s="31" t="s">
        <v>389</v>
      </c>
      <c r="D996" s="31" t="s">
        <v>451</v>
      </c>
      <c r="E996" s="31"/>
      <c r="F996" s="31" t="s">
        <v>471</v>
      </c>
      <c r="G996" s="478"/>
      <c r="H996" s="513" t="s">
        <v>488</v>
      </c>
      <c r="I996" s="513" t="s">
        <v>488</v>
      </c>
      <c r="J996" s="513" t="s">
        <v>488</v>
      </c>
      <c r="K996" s="513" t="s">
        <v>488</v>
      </c>
      <c r="L996" s="513"/>
      <c r="M996" s="513"/>
      <c r="N996" s="484"/>
      <c r="O996" s="484"/>
      <c r="P996" s="484"/>
      <c r="Q996" s="643"/>
      <c r="R996" s="643"/>
      <c r="S996" s="643"/>
      <c r="T996" s="643"/>
      <c r="U996" s="643"/>
      <c r="V996" s="643"/>
      <c r="W996" s="643"/>
      <c r="X996" s="484"/>
      <c r="Y996" s="377" t="s">
        <v>1218</v>
      </c>
      <c r="Z996" s="377"/>
      <c r="AA996" s="545"/>
      <c r="AB996" s="545"/>
      <c r="AC996" s="545"/>
      <c r="AD996" s="645"/>
    </row>
    <row r="997" customFormat="false" ht="16.2" hidden="true" customHeight="true" outlineLevel="0" collapsed="false">
      <c r="A997" s="483"/>
      <c r="B997" s="31"/>
      <c r="C997" s="31" t="s">
        <v>390</v>
      </c>
      <c r="D997" s="31" t="s">
        <v>452</v>
      </c>
      <c r="E997" s="31"/>
      <c r="F997" s="31" t="s">
        <v>471</v>
      </c>
      <c r="G997" s="478"/>
      <c r="H997" s="513" t="s">
        <v>488</v>
      </c>
      <c r="I997" s="513" t="s">
        <v>488</v>
      </c>
      <c r="J997" s="513" t="s">
        <v>488</v>
      </c>
      <c r="K997" s="513" t="s">
        <v>488</v>
      </c>
      <c r="L997" s="513"/>
      <c r="M997" s="513"/>
      <c r="N997" s="484"/>
      <c r="O997" s="484"/>
      <c r="P997" s="484"/>
      <c r="Q997" s="643"/>
      <c r="R997" s="643"/>
      <c r="S997" s="643"/>
      <c r="T997" s="643"/>
      <c r="U997" s="643"/>
      <c r="V997" s="643"/>
      <c r="W997" s="643"/>
      <c r="X997" s="484"/>
      <c r="Y997" s="377" t="s">
        <v>1219</v>
      </c>
      <c r="Z997" s="377"/>
      <c r="AA997" s="545"/>
      <c r="AB997" s="545"/>
      <c r="AC997" s="545"/>
      <c r="AD997" s="645"/>
    </row>
    <row r="998" customFormat="false" ht="16.2" hidden="true" customHeight="true" outlineLevel="0" collapsed="false">
      <c r="A998" s="483"/>
      <c r="B998" s="31"/>
      <c r="C998" s="31" t="s">
        <v>391</v>
      </c>
      <c r="D998" s="31" t="s">
        <v>451</v>
      </c>
      <c r="E998" s="31"/>
      <c r="F998" s="31" t="s">
        <v>471</v>
      </c>
      <c r="G998" s="478"/>
      <c r="H998" s="513" t="s">
        <v>488</v>
      </c>
      <c r="I998" s="513" t="s">
        <v>488</v>
      </c>
      <c r="J998" s="513" t="s">
        <v>488</v>
      </c>
      <c r="K998" s="513" t="s">
        <v>488</v>
      </c>
      <c r="L998" s="513"/>
      <c r="M998" s="513"/>
      <c r="N998" s="484"/>
      <c r="O998" s="484"/>
      <c r="P998" s="484"/>
      <c r="Q998" s="643"/>
      <c r="R998" s="643"/>
      <c r="S998" s="643"/>
      <c r="T998" s="643"/>
      <c r="U998" s="643"/>
      <c r="V998" s="643"/>
      <c r="W998" s="643"/>
      <c r="X998" s="484"/>
      <c r="Y998" s="377" t="s">
        <v>1220</v>
      </c>
      <c r="Z998" s="377"/>
      <c r="AA998" s="545"/>
      <c r="AB998" s="545"/>
      <c r="AC998" s="545"/>
      <c r="AD998" s="645"/>
    </row>
    <row r="999" customFormat="false" ht="16.2" hidden="true" customHeight="true" outlineLevel="0" collapsed="false">
      <c r="A999" s="483"/>
      <c r="B999" s="31"/>
      <c r="C999" s="31"/>
      <c r="D999" s="31" t="s">
        <v>452</v>
      </c>
      <c r="E999" s="31"/>
      <c r="F999" s="31" t="s">
        <v>471</v>
      </c>
      <c r="G999" s="478"/>
      <c r="H999" s="513" t="s">
        <v>488</v>
      </c>
      <c r="I999" s="513" t="s">
        <v>488</v>
      </c>
      <c r="J999" s="513" t="s">
        <v>488</v>
      </c>
      <c r="K999" s="513" t="s">
        <v>488</v>
      </c>
      <c r="L999" s="513"/>
      <c r="M999" s="513"/>
      <c r="N999" s="484"/>
      <c r="O999" s="484"/>
      <c r="P999" s="484"/>
      <c r="Q999" s="643"/>
      <c r="R999" s="643"/>
      <c r="S999" s="643"/>
      <c r="T999" s="643"/>
      <c r="U999" s="643"/>
      <c r="V999" s="643"/>
      <c r="W999" s="643"/>
      <c r="X999" s="484"/>
      <c r="Y999" s="377" t="s">
        <v>1221</v>
      </c>
      <c r="Z999" s="377"/>
      <c r="AA999" s="545"/>
      <c r="AB999" s="545"/>
      <c r="AC999" s="545"/>
      <c r="AD999" s="645"/>
    </row>
    <row r="1000" customFormat="false" ht="16.2" hidden="true" customHeight="true" outlineLevel="0" collapsed="false">
      <c r="A1000" s="483"/>
      <c r="B1000" s="31"/>
      <c r="C1000" s="31" t="s">
        <v>392</v>
      </c>
      <c r="D1000" s="31" t="s">
        <v>451</v>
      </c>
      <c r="E1000" s="31"/>
      <c r="F1000" s="31" t="s">
        <v>471</v>
      </c>
      <c r="G1000" s="478"/>
      <c r="H1000" s="513" t="s">
        <v>488</v>
      </c>
      <c r="I1000" s="513" t="s">
        <v>488</v>
      </c>
      <c r="J1000" s="513" t="s">
        <v>488</v>
      </c>
      <c r="K1000" s="513" t="s">
        <v>488</v>
      </c>
      <c r="L1000" s="513"/>
      <c r="M1000" s="513"/>
      <c r="N1000" s="484"/>
      <c r="O1000" s="484"/>
      <c r="P1000" s="484"/>
      <c r="Q1000" s="643"/>
      <c r="R1000" s="643"/>
      <c r="S1000" s="643"/>
      <c r="T1000" s="643"/>
      <c r="U1000" s="643"/>
      <c r="V1000" s="643"/>
      <c r="W1000" s="643"/>
      <c r="X1000" s="484"/>
      <c r="Y1000" s="377" t="s">
        <v>1222</v>
      </c>
      <c r="Z1000" s="377"/>
      <c r="AA1000" s="545"/>
      <c r="AB1000" s="545"/>
      <c r="AC1000" s="545"/>
      <c r="AD1000" s="645"/>
    </row>
    <row r="1001" customFormat="false" ht="16.2" hidden="true" customHeight="true" outlineLevel="0" collapsed="false">
      <c r="A1001" s="483"/>
      <c r="B1001" s="31"/>
      <c r="C1001" s="31"/>
      <c r="D1001" s="31" t="s">
        <v>452</v>
      </c>
      <c r="E1001" s="31"/>
      <c r="F1001" s="31" t="s">
        <v>471</v>
      </c>
      <c r="G1001" s="478"/>
      <c r="H1001" s="513" t="s">
        <v>488</v>
      </c>
      <c r="I1001" s="513" t="s">
        <v>488</v>
      </c>
      <c r="J1001" s="513" t="s">
        <v>488</v>
      </c>
      <c r="K1001" s="513" t="s">
        <v>488</v>
      </c>
      <c r="L1001" s="513"/>
      <c r="M1001" s="513"/>
      <c r="N1001" s="484"/>
      <c r="O1001" s="484"/>
      <c r="P1001" s="484"/>
      <c r="Q1001" s="643"/>
      <c r="R1001" s="643"/>
      <c r="S1001" s="643"/>
      <c r="T1001" s="643"/>
      <c r="U1001" s="643"/>
      <c r="V1001" s="643"/>
      <c r="W1001" s="643"/>
      <c r="X1001" s="484"/>
      <c r="Y1001" s="377" t="s">
        <v>1223</v>
      </c>
      <c r="Z1001" s="377"/>
      <c r="AA1001" s="545"/>
      <c r="AB1001" s="545"/>
      <c r="AC1001" s="545"/>
      <c r="AD1001" s="645"/>
    </row>
    <row r="1002" customFormat="false" ht="16.2" hidden="true" customHeight="true" outlineLevel="0" collapsed="false">
      <c r="A1002" s="483"/>
      <c r="B1002" s="31"/>
      <c r="C1002" s="31" t="s">
        <v>393</v>
      </c>
      <c r="D1002" s="31" t="s">
        <v>451</v>
      </c>
      <c r="E1002" s="31"/>
      <c r="F1002" s="31" t="s">
        <v>471</v>
      </c>
      <c r="G1002" s="478"/>
      <c r="H1002" s="513" t="s">
        <v>488</v>
      </c>
      <c r="I1002" s="513" t="s">
        <v>488</v>
      </c>
      <c r="J1002" s="513" t="s">
        <v>488</v>
      </c>
      <c r="K1002" s="513" t="s">
        <v>488</v>
      </c>
      <c r="L1002" s="513"/>
      <c r="M1002" s="513"/>
      <c r="N1002" s="484"/>
      <c r="O1002" s="484"/>
      <c r="P1002" s="484"/>
      <c r="Q1002" s="643"/>
      <c r="R1002" s="643"/>
      <c r="S1002" s="643"/>
      <c r="T1002" s="643"/>
      <c r="U1002" s="643"/>
      <c r="V1002" s="643"/>
      <c r="W1002" s="643"/>
      <c r="X1002" s="484"/>
      <c r="Y1002" s="377" t="s">
        <v>1224</v>
      </c>
      <c r="Z1002" s="377"/>
      <c r="AA1002" s="545"/>
      <c r="AB1002" s="545"/>
      <c r="AC1002" s="545"/>
      <c r="AD1002" s="645"/>
    </row>
    <row r="1003" customFormat="false" ht="16.2" hidden="true" customHeight="true" outlineLevel="0" collapsed="false">
      <c r="A1003" s="483"/>
      <c r="B1003" s="31"/>
      <c r="C1003" s="31"/>
      <c r="D1003" s="31" t="s">
        <v>452</v>
      </c>
      <c r="E1003" s="31"/>
      <c r="F1003" s="31" t="s">
        <v>471</v>
      </c>
      <c r="G1003" s="478"/>
      <c r="H1003" s="513" t="s">
        <v>488</v>
      </c>
      <c r="I1003" s="513" t="s">
        <v>488</v>
      </c>
      <c r="J1003" s="513" t="s">
        <v>488</v>
      </c>
      <c r="K1003" s="513" t="s">
        <v>488</v>
      </c>
      <c r="L1003" s="513"/>
      <c r="M1003" s="513"/>
      <c r="N1003" s="484"/>
      <c r="O1003" s="484"/>
      <c r="P1003" s="484"/>
      <c r="Q1003" s="643"/>
      <c r="R1003" s="643"/>
      <c r="S1003" s="643"/>
      <c r="T1003" s="643"/>
      <c r="U1003" s="643"/>
      <c r="V1003" s="643"/>
      <c r="W1003" s="643"/>
      <c r="X1003" s="484"/>
      <c r="Y1003" s="377" t="s">
        <v>1225</v>
      </c>
      <c r="Z1003" s="377"/>
      <c r="AA1003" s="545"/>
      <c r="AB1003" s="545"/>
      <c r="AC1003" s="545"/>
      <c r="AD1003" s="645"/>
    </row>
    <row r="1004" customFormat="false" ht="16.2" hidden="true" customHeight="true" outlineLevel="0" collapsed="false">
      <c r="A1004" s="483"/>
      <c r="B1004" s="31"/>
      <c r="C1004" s="31" t="s">
        <v>394</v>
      </c>
      <c r="D1004" s="31" t="s">
        <v>451</v>
      </c>
      <c r="E1004" s="31"/>
      <c r="F1004" s="31" t="s">
        <v>471</v>
      </c>
      <c r="G1004" s="478"/>
      <c r="H1004" s="513" t="s">
        <v>488</v>
      </c>
      <c r="I1004" s="513" t="s">
        <v>488</v>
      </c>
      <c r="J1004" s="513" t="s">
        <v>488</v>
      </c>
      <c r="K1004" s="513" t="s">
        <v>488</v>
      </c>
      <c r="L1004" s="513"/>
      <c r="M1004" s="513"/>
      <c r="N1004" s="484"/>
      <c r="O1004" s="484"/>
      <c r="P1004" s="484"/>
      <c r="Q1004" s="643"/>
      <c r="R1004" s="643"/>
      <c r="S1004" s="643"/>
      <c r="T1004" s="643"/>
      <c r="U1004" s="643"/>
      <c r="V1004" s="643"/>
      <c r="W1004" s="643"/>
      <c r="X1004" s="484"/>
      <c r="Y1004" s="377" t="s">
        <v>1226</v>
      </c>
      <c r="Z1004" s="377"/>
      <c r="AA1004" s="545"/>
      <c r="AB1004" s="545"/>
      <c r="AC1004" s="545"/>
      <c r="AD1004" s="645"/>
    </row>
    <row r="1005" customFormat="false" ht="16.2" hidden="true" customHeight="true" outlineLevel="0" collapsed="false">
      <c r="A1005" s="483"/>
      <c r="B1005" s="31"/>
      <c r="C1005" s="31"/>
      <c r="D1005" s="31" t="s">
        <v>452</v>
      </c>
      <c r="E1005" s="31"/>
      <c r="F1005" s="31" t="s">
        <v>471</v>
      </c>
      <c r="G1005" s="478"/>
      <c r="H1005" s="513" t="s">
        <v>488</v>
      </c>
      <c r="I1005" s="513" t="s">
        <v>488</v>
      </c>
      <c r="J1005" s="513" t="s">
        <v>488</v>
      </c>
      <c r="K1005" s="513" t="s">
        <v>488</v>
      </c>
      <c r="L1005" s="513"/>
      <c r="M1005" s="513"/>
      <c r="N1005" s="484"/>
      <c r="O1005" s="484"/>
      <c r="P1005" s="484"/>
      <c r="Q1005" s="643"/>
      <c r="R1005" s="643"/>
      <c r="S1005" s="643"/>
      <c r="T1005" s="643"/>
      <c r="U1005" s="643"/>
      <c r="V1005" s="643"/>
      <c r="W1005" s="643"/>
      <c r="X1005" s="484"/>
      <c r="Y1005" s="377" t="s">
        <v>1227</v>
      </c>
      <c r="Z1005" s="377"/>
      <c r="AA1005" s="545"/>
      <c r="AB1005" s="545"/>
      <c r="AC1005" s="545"/>
      <c r="AD1005" s="645"/>
    </row>
    <row r="1006" customFormat="false" ht="16.2" hidden="true" customHeight="true" outlineLevel="0" collapsed="false">
      <c r="A1006" s="483"/>
      <c r="B1006" s="31"/>
      <c r="C1006" s="31" t="s">
        <v>395</v>
      </c>
      <c r="D1006" s="31" t="s">
        <v>451</v>
      </c>
      <c r="E1006" s="31"/>
      <c r="F1006" s="31" t="s">
        <v>471</v>
      </c>
      <c r="G1006" s="478"/>
      <c r="H1006" s="513" t="s">
        <v>488</v>
      </c>
      <c r="I1006" s="513" t="s">
        <v>488</v>
      </c>
      <c r="J1006" s="513" t="s">
        <v>488</v>
      </c>
      <c r="K1006" s="513" t="s">
        <v>488</v>
      </c>
      <c r="L1006" s="513"/>
      <c r="M1006" s="513"/>
      <c r="N1006" s="484"/>
      <c r="O1006" s="484"/>
      <c r="P1006" s="484"/>
      <c r="Q1006" s="643"/>
      <c r="R1006" s="643"/>
      <c r="S1006" s="643"/>
      <c r="T1006" s="643"/>
      <c r="U1006" s="643"/>
      <c r="V1006" s="643"/>
      <c r="W1006" s="643"/>
      <c r="X1006" s="484"/>
      <c r="Y1006" s="377" t="s">
        <v>1228</v>
      </c>
      <c r="Z1006" s="377"/>
      <c r="AA1006" s="545"/>
      <c r="AB1006" s="545"/>
      <c r="AC1006" s="545"/>
      <c r="AD1006" s="645"/>
    </row>
    <row r="1007" customFormat="false" ht="16.2" hidden="true" customHeight="true" outlineLevel="0" collapsed="false">
      <c r="A1007" s="483"/>
      <c r="B1007" s="31"/>
      <c r="C1007" s="31"/>
      <c r="D1007" s="31" t="s">
        <v>452</v>
      </c>
      <c r="E1007" s="31"/>
      <c r="F1007" s="31" t="s">
        <v>471</v>
      </c>
      <c r="G1007" s="478"/>
      <c r="H1007" s="513" t="s">
        <v>488</v>
      </c>
      <c r="I1007" s="513" t="s">
        <v>488</v>
      </c>
      <c r="J1007" s="513" t="s">
        <v>488</v>
      </c>
      <c r="K1007" s="513" t="s">
        <v>488</v>
      </c>
      <c r="L1007" s="513"/>
      <c r="M1007" s="513"/>
      <c r="N1007" s="484"/>
      <c r="O1007" s="484"/>
      <c r="P1007" s="484"/>
      <c r="Q1007" s="643"/>
      <c r="R1007" s="643"/>
      <c r="S1007" s="643"/>
      <c r="T1007" s="643"/>
      <c r="U1007" s="643"/>
      <c r="V1007" s="643"/>
      <c r="W1007" s="643"/>
      <c r="X1007" s="484"/>
      <c r="Y1007" s="377" t="s">
        <v>1229</v>
      </c>
      <c r="Z1007" s="377"/>
      <c r="AA1007" s="545"/>
      <c r="AB1007" s="545"/>
      <c r="AC1007" s="545"/>
      <c r="AD1007" s="645"/>
    </row>
    <row r="1008" customFormat="false" ht="16.2" hidden="true" customHeight="true" outlineLevel="0" collapsed="false">
      <c r="A1008" s="483"/>
      <c r="B1008" s="31"/>
      <c r="C1008" s="31" t="s">
        <v>396</v>
      </c>
      <c r="D1008" s="31" t="s">
        <v>451</v>
      </c>
      <c r="E1008" s="31"/>
      <c r="F1008" s="31" t="s">
        <v>471</v>
      </c>
      <c r="G1008" s="478"/>
      <c r="H1008" s="513" t="s">
        <v>488</v>
      </c>
      <c r="I1008" s="513" t="s">
        <v>488</v>
      </c>
      <c r="J1008" s="513" t="s">
        <v>488</v>
      </c>
      <c r="K1008" s="513" t="s">
        <v>488</v>
      </c>
      <c r="L1008" s="513"/>
      <c r="M1008" s="513"/>
      <c r="N1008" s="484"/>
      <c r="O1008" s="484"/>
      <c r="P1008" s="484"/>
      <c r="Q1008" s="643"/>
      <c r="R1008" s="643"/>
      <c r="S1008" s="643"/>
      <c r="T1008" s="643"/>
      <c r="U1008" s="643"/>
      <c r="V1008" s="643"/>
      <c r="W1008" s="643"/>
      <c r="X1008" s="484"/>
      <c r="Y1008" s="377" t="s">
        <v>1230</v>
      </c>
      <c r="Z1008" s="377"/>
      <c r="AA1008" s="545"/>
      <c r="AB1008" s="545"/>
      <c r="AC1008" s="545"/>
      <c r="AD1008" s="645"/>
    </row>
    <row r="1009" customFormat="false" ht="16.2" hidden="true" customHeight="true" outlineLevel="0" collapsed="false">
      <c r="A1009" s="483"/>
      <c r="B1009" s="31"/>
      <c r="C1009" s="31"/>
      <c r="D1009" s="31" t="s">
        <v>452</v>
      </c>
      <c r="E1009" s="31"/>
      <c r="F1009" s="31" t="s">
        <v>471</v>
      </c>
      <c r="G1009" s="478"/>
      <c r="H1009" s="513" t="s">
        <v>488</v>
      </c>
      <c r="I1009" s="513" t="s">
        <v>488</v>
      </c>
      <c r="J1009" s="513" t="s">
        <v>488</v>
      </c>
      <c r="K1009" s="513" t="s">
        <v>488</v>
      </c>
      <c r="L1009" s="513"/>
      <c r="M1009" s="513"/>
      <c r="N1009" s="484"/>
      <c r="O1009" s="484"/>
      <c r="P1009" s="484"/>
      <c r="Q1009" s="643"/>
      <c r="R1009" s="643"/>
      <c r="S1009" s="643"/>
      <c r="T1009" s="643"/>
      <c r="U1009" s="643"/>
      <c r="V1009" s="643"/>
      <c r="W1009" s="643"/>
      <c r="X1009" s="484"/>
      <c r="Y1009" s="377" t="s">
        <v>1231</v>
      </c>
      <c r="Z1009" s="377"/>
      <c r="AA1009" s="545"/>
      <c r="AB1009" s="545"/>
      <c r="AC1009" s="545"/>
      <c r="AD1009" s="645"/>
    </row>
    <row r="1010" customFormat="false" ht="16.2" hidden="true" customHeight="true" outlineLevel="0" collapsed="false">
      <c r="A1010" s="483"/>
      <c r="B1010" s="31"/>
      <c r="C1010" s="31" t="s">
        <v>397</v>
      </c>
      <c r="D1010" s="31" t="s">
        <v>451</v>
      </c>
      <c r="E1010" s="31"/>
      <c r="F1010" s="31" t="s">
        <v>471</v>
      </c>
      <c r="G1010" s="478"/>
      <c r="H1010" s="513" t="s">
        <v>488</v>
      </c>
      <c r="I1010" s="513" t="s">
        <v>488</v>
      </c>
      <c r="J1010" s="513" t="s">
        <v>488</v>
      </c>
      <c r="K1010" s="513" t="s">
        <v>488</v>
      </c>
      <c r="L1010" s="513"/>
      <c r="M1010" s="513"/>
      <c r="N1010" s="484"/>
      <c r="O1010" s="484"/>
      <c r="P1010" s="484"/>
      <c r="Q1010" s="643"/>
      <c r="R1010" s="643"/>
      <c r="S1010" s="643"/>
      <c r="T1010" s="643"/>
      <c r="U1010" s="643"/>
      <c r="V1010" s="643"/>
      <c r="W1010" s="643"/>
      <c r="X1010" s="484"/>
      <c r="Y1010" s="377" t="s">
        <v>1232</v>
      </c>
      <c r="Z1010" s="377"/>
      <c r="AA1010" s="545"/>
      <c r="AB1010" s="545"/>
      <c r="AC1010" s="545"/>
      <c r="AD1010" s="645"/>
    </row>
    <row r="1011" customFormat="false" ht="16.2" hidden="true" customHeight="true" outlineLevel="0" collapsed="false">
      <c r="A1011" s="483"/>
      <c r="B1011" s="31"/>
      <c r="C1011" s="31"/>
      <c r="D1011" s="31" t="s">
        <v>452</v>
      </c>
      <c r="E1011" s="31"/>
      <c r="F1011" s="31" t="s">
        <v>471</v>
      </c>
      <c r="G1011" s="478"/>
      <c r="H1011" s="513" t="s">
        <v>488</v>
      </c>
      <c r="I1011" s="513" t="s">
        <v>488</v>
      </c>
      <c r="J1011" s="513" t="s">
        <v>488</v>
      </c>
      <c r="K1011" s="513" t="s">
        <v>488</v>
      </c>
      <c r="L1011" s="513"/>
      <c r="M1011" s="513"/>
      <c r="N1011" s="484"/>
      <c r="O1011" s="484"/>
      <c r="P1011" s="484"/>
      <c r="Q1011" s="643"/>
      <c r="R1011" s="643"/>
      <c r="S1011" s="643"/>
      <c r="T1011" s="643"/>
      <c r="U1011" s="643"/>
      <c r="V1011" s="643"/>
      <c r="W1011" s="643"/>
      <c r="X1011" s="484"/>
      <c r="Y1011" s="377" t="s">
        <v>1233</v>
      </c>
      <c r="Z1011" s="377"/>
      <c r="AA1011" s="545"/>
      <c r="AB1011" s="545"/>
      <c r="AC1011" s="545"/>
      <c r="AD1011" s="645"/>
    </row>
    <row r="1012" customFormat="false" ht="16.2" hidden="true" customHeight="true" outlineLevel="0" collapsed="false">
      <c r="A1012" s="483"/>
      <c r="B1012" s="31"/>
      <c r="C1012" s="31" t="s">
        <v>398</v>
      </c>
      <c r="D1012" s="31" t="s">
        <v>451</v>
      </c>
      <c r="E1012" s="31"/>
      <c r="F1012" s="31" t="s">
        <v>471</v>
      </c>
      <c r="G1012" s="478"/>
      <c r="H1012" s="513" t="s">
        <v>488</v>
      </c>
      <c r="I1012" s="513" t="s">
        <v>488</v>
      </c>
      <c r="J1012" s="513" t="s">
        <v>488</v>
      </c>
      <c r="K1012" s="513" t="s">
        <v>488</v>
      </c>
      <c r="L1012" s="513"/>
      <c r="M1012" s="513"/>
      <c r="N1012" s="484"/>
      <c r="O1012" s="484"/>
      <c r="P1012" s="484"/>
      <c r="Q1012" s="643"/>
      <c r="R1012" s="643"/>
      <c r="S1012" s="643"/>
      <c r="T1012" s="643"/>
      <c r="U1012" s="643"/>
      <c r="V1012" s="643"/>
      <c r="W1012" s="643"/>
      <c r="X1012" s="484"/>
      <c r="Y1012" s="377" t="s">
        <v>1234</v>
      </c>
      <c r="Z1012" s="377"/>
      <c r="AA1012" s="545"/>
      <c r="AB1012" s="545"/>
      <c r="AC1012" s="545"/>
      <c r="AD1012" s="645"/>
    </row>
    <row r="1013" customFormat="false" ht="16.2" hidden="true" customHeight="true" outlineLevel="0" collapsed="false">
      <c r="A1013" s="483"/>
      <c r="B1013" s="31"/>
      <c r="C1013" s="31"/>
      <c r="D1013" s="31" t="s">
        <v>452</v>
      </c>
      <c r="E1013" s="31"/>
      <c r="F1013" s="31" t="s">
        <v>471</v>
      </c>
      <c r="G1013" s="478"/>
      <c r="H1013" s="513" t="s">
        <v>488</v>
      </c>
      <c r="I1013" s="513" t="s">
        <v>488</v>
      </c>
      <c r="J1013" s="513" t="s">
        <v>488</v>
      </c>
      <c r="K1013" s="513" t="s">
        <v>488</v>
      </c>
      <c r="L1013" s="513"/>
      <c r="M1013" s="513"/>
      <c r="N1013" s="484"/>
      <c r="O1013" s="484"/>
      <c r="P1013" s="484"/>
      <c r="Q1013" s="643"/>
      <c r="R1013" s="643"/>
      <c r="S1013" s="643"/>
      <c r="T1013" s="643"/>
      <c r="U1013" s="643"/>
      <c r="V1013" s="643"/>
      <c r="W1013" s="643"/>
      <c r="X1013" s="484"/>
      <c r="Y1013" s="377" t="s">
        <v>1235</v>
      </c>
      <c r="Z1013" s="377"/>
      <c r="AA1013" s="545"/>
      <c r="AB1013" s="545"/>
      <c r="AC1013" s="545"/>
      <c r="AD1013" s="645"/>
    </row>
    <row r="1014" customFormat="false" ht="16.2" hidden="true" customHeight="true" outlineLevel="0" collapsed="false">
      <c r="A1014" s="483"/>
      <c r="B1014" s="31"/>
      <c r="C1014" s="31" t="s">
        <v>399</v>
      </c>
      <c r="D1014" s="31" t="s">
        <v>451</v>
      </c>
      <c r="E1014" s="31"/>
      <c r="F1014" s="31" t="s">
        <v>471</v>
      </c>
      <c r="G1014" s="478"/>
      <c r="H1014" s="513" t="s">
        <v>488</v>
      </c>
      <c r="I1014" s="513" t="s">
        <v>488</v>
      </c>
      <c r="J1014" s="513" t="s">
        <v>488</v>
      </c>
      <c r="K1014" s="513" t="s">
        <v>488</v>
      </c>
      <c r="L1014" s="513"/>
      <c r="M1014" s="513"/>
      <c r="N1014" s="484"/>
      <c r="O1014" s="484"/>
      <c r="P1014" s="484"/>
      <c r="Q1014" s="643"/>
      <c r="R1014" s="643"/>
      <c r="S1014" s="643"/>
      <c r="T1014" s="643"/>
      <c r="U1014" s="643"/>
      <c r="V1014" s="643"/>
      <c r="W1014" s="643"/>
      <c r="X1014" s="484"/>
      <c r="Y1014" s="377" t="s">
        <v>1236</v>
      </c>
      <c r="Z1014" s="377"/>
      <c r="AA1014" s="545"/>
      <c r="AB1014" s="545"/>
      <c r="AC1014" s="545"/>
      <c r="AD1014" s="645"/>
    </row>
    <row r="1015" customFormat="false" ht="16.2" hidden="true" customHeight="true" outlineLevel="0" collapsed="false">
      <c r="A1015" s="483"/>
      <c r="B1015" s="31"/>
      <c r="C1015" s="31"/>
      <c r="D1015" s="31" t="s">
        <v>452</v>
      </c>
      <c r="E1015" s="31"/>
      <c r="F1015" s="31" t="s">
        <v>471</v>
      </c>
      <c r="G1015" s="478"/>
      <c r="H1015" s="513" t="s">
        <v>488</v>
      </c>
      <c r="I1015" s="513" t="s">
        <v>488</v>
      </c>
      <c r="J1015" s="513" t="s">
        <v>488</v>
      </c>
      <c r="K1015" s="513" t="s">
        <v>488</v>
      </c>
      <c r="L1015" s="513"/>
      <c r="M1015" s="513"/>
      <c r="N1015" s="484"/>
      <c r="O1015" s="484"/>
      <c r="P1015" s="484"/>
      <c r="Q1015" s="643"/>
      <c r="R1015" s="643"/>
      <c r="S1015" s="643"/>
      <c r="T1015" s="643"/>
      <c r="U1015" s="643"/>
      <c r="V1015" s="643"/>
      <c r="W1015" s="643"/>
      <c r="X1015" s="484"/>
      <c r="Y1015" s="377" t="s">
        <v>1237</v>
      </c>
      <c r="Z1015" s="377"/>
      <c r="AA1015" s="545"/>
      <c r="AB1015" s="545"/>
      <c r="AC1015" s="545"/>
      <c r="AD1015" s="645"/>
    </row>
    <row r="1016" customFormat="false" ht="16.2" hidden="true" customHeight="true" outlineLevel="0" collapsed="false">
      <c r="A1016" s="483"/>
      <c r="B1016" s="31"/>
      <c r="C1016" s="31" t="s">
        <v>283</v>
      </c>
      <c r="D1016" s="31" t="s">
        <v>451</v>
      </c>
      <c r="E1016" s="31"/>
      <c r="F1016" s="31" t="s">
        <v>471</v>
      </c>
      <c r="G1016" s="478"/>
      <c r="H1016" s="513" t="s">
        <v>488</v>
      </c>
      <c r="I1016" s="513" t="s">
        <v>488</v>
      </c>
      <c r="J1016" s="513" t="s">
        <v>488</v>
      </c>
      <c r="K1016" s="513" t="s">
        <v>488</v>
      </c>
      <c r="L1016" s="513"/>
      <c r="M1016" s="513"/>
      <c r="N1016" s="484"/>
      <c r="O1016" s="484"/>
      <c r="P1016" s="484"/>
      <c r="Q1016" s="643"/>
      <c r="R1016" s="643"/>
      <c r="S1016" s="643"/>
      <c r="T1016" s="643"/>
      <c r="U1016" s="643"/>
      <c r="V1016" s="643"/>
      <c r="W1016" s="643"/>
      <c r="X1016" s="484"/>
      <c r="Y1016" s="377" t="s">
        <v>1238</v>
      </c>
      <c r="Z1016" s="377"/>
      <c r="AA1016" s="545"/>
      <c r="AB1016" s="545"/>
      <c r="AC1016" s="545"/>
      <c r="AD1016" s="645"/>
    </row>
    <row r="1017" customFormat="false" ht="16.2" hidden="true" customHeight="true" outlineLevel="0" collapsed="false">
      <c r="A1017" s="483"/>
      <c r="B1017" s="31"/>
      <c r="C1017" s="31"/>
      <c r="D1017" s="31" t="s">
        <v>452</v>
      </c>
      <c r="E1017" s="31"/>
      <c r="F1017" s="31" t="s">
        <v>471</v>
      </c>
      <c r="G1017" s="478"/>
      <c r="H1017" s="513" t="s">
        <v>488</v>
      </c>
      <c r="I1017" s="513" t="s">
        <v>488</v>
      </c>
      <c r="J1017" s="513" t="s">
        <v>488</v>
      </c>
      <c r="K1017" s="513" t="s">
        <v>488</v>
      </c>
      <c r="L1017" s="513"/>
      <c r="M1017" s="513"/>
      <c r="N1017" s="484"/>
      <c r="O1017" s="484"/>
      <c r="P1017" s="484"/>
      <c r="Q1017" s="643"/>
      <c r="R1017" s="643"/>
      <c r="S1017" s="643"/>
      <c r="T1017" s="643"/>
      <c r="U1017" s="643"/>
      <c r="V1017" s="643"/>
      <c r="W1017" s="643"/>
      <c r="X1017" s="484"/>
      <c r="Y1017" s="377" t="s">
        <v>1239</v>
      </c>
      <c r="Z1017" s="377"/>
      <c r="AA1017" s="545"/>
      <c r="AB1017" s="545"/>
      <c r="AC1017" s="545"/>
      <c r="AD1017" s="645"/>
    </row>
    <row r="1018" customFormat="false" ht="16.2" hidden="true" customHeight="true" outlineLevel="0" collapsed="false">
      <c r="A1018" s="483" t="s">
        <v>59</v>
      </c>
      <c r="B1018" s="31" t="s">
        <v>241</v>
      </c>
      <c r="C1018" s="31"/>
      <c r="D1018" s="31" t="s">
        <v>451</v>
      </c>
      <c r="E1018" s="31"/>
      <c r="F1018" s="31" t="s">
        <v>471</v>
      </c>
      <c r="G1018" s="478"/>
      <c r="H1018" s="513" t="s">
        <v>488</v>
      </c>
      <c r="I1018" s="513" t="s">
        <v>488</v>
      </c>
      <c r="J1018" s="513" t="s">
        <v>488</v>
      </c>
      <c r="K1018" s="513" t="s">
        <v>488</v>
      </c>
      <c r="L1018" s="513"/>
      <c r="M1018" s="513"/>
      <c r="N1018" s="484"/>
      <c r="O1018" s="484"/>
      <c r="P1018" s="484"/>
      <c r="Q1018" s="484"/>
      <c r="R1018" s="484"/>
      <c r="S1018" s="484"/>
      <c r="T1018" s="484"/>
      <c r="U1018" s="484"/>
      <c r="V1018" s="484"/>
      <c r="W1018" s="484"/>
      <c r="X1018" s="484"/>
      <c r="Y1018" s="377" t="s">
        <v>1240</v>
      </c>
      <c r="Z1018" s="377"/>
      <c r="AA1018" s="545" t="s">
        <v>1419</v>
      </c>
      <c r="AB1018" s="545" t="s">
        <v>1419</v>
      </c>
      <c r="AC1018" s="545"/>
      <c r="AD1018" s="639"/>
    </row>
    <row r="1019" customFormat="false" ht="16.2" hidden="true" customHeight="true" outlineLevel="0" collapsed="false">
      <c r="A1019" s="483"/>
      <c r="B1019" s="31"/>
      <c r="C1019" s="31"/>
      <c r="D1019" s="31" t="s">
        <v>452</v>
      </c>
      <c r="E1019" s="31"/>
      <c r="F1019" s="31" t="s">
        <v>471</v>
      </c>
      <c r="G1019" s="478"/>
      <c r="H1019" s="513" t="s">
        <v>488</v>
      </c>
      <c r="I1019" s="513" t="s">
        <v>488</v>
      </c>
      <c r="J1019" s="513" t="s">
        <v>488</v>
      </c>
      <c r="K1019" s="513" t="s">
        <v>488</v>
      </c>
      <c r="L1019" s="513"/>
      <c r="M1019" s="513"/>
      <c r="N1019" s="484"/>
      <c r="O1019" s="484"/>
      <c r="P1019" s="484"/>
      <c r="Q1019" s="484"/>
      <c r="R1019" s="484"/>
      <c r="S1019" s="484"/>
      <c r="T1019" s="484"/>
      <c r="U1019" s="484"/>
      <c r="V1019" s="484"/>
      <c r="W1019" s="484"/>
      <c r="X1019" s="484"/>
      <c r="Y1019" s="377" t="s">
        <v>1241</v>
      </c>
      <c r="Z1019" s="377"/>
      <c r="AA1019" s="545"/>
      <c r="AB1019" s="545"/>
      <c r="AC1019" s="545"/>
      <c r="AD1019" s="639"/>
    </row>
    <row r="1020" customFormat="false" ht="16.2" hidden="true" customHeight="true" outlineLevel="0" collapsed="false">
      <c r="A1020" s="483" t="s">
        <v>1553</v>
      </c>
      <c r="B1020" s="31" t="s">
        <v>242</v>
      </c>
      <c r="C1020" s="31"/>
      <c r="D1020" s="31"/>
      <c r="E1020" s="31"/>
      <c r="F1020" s="31" t="s">
        <v>471</v>
      </c>
      <c r="G1020" s="478"/>
      <c r="H1020" s="503" t="s">
        <v>488</v>
      </c>
      <c r="I1020" s="503" t="s">
        <v>488</v>
      </c>
      <c r="J1020" s="503" t="s">
        <v>488</v>
      </c>
      <c r="K1020" s="503" t="s">
        <v>488</v>
      </c>
      <c r="L1020" s="503"/>
      <c r="M1020" s="503"/>
      <c r="N1020" s="503"/>
      <c r="O1020" s="503"/>
      <c r="P1020" s="503"/>
      <c r="Q1020" s="503"/>
      <c r="R1020" s="503"/>
      <c r="S1020" s="503"/>
      <c r="T1020" s="503"/>
      <c r="U1020" s="503"/>
      <c r="V1020" s="503"/>
      <c r="W1020" s="503"/>
      <c r="X1020" s="503"/>
      <c r="Y1020" s="366" t="s">
        <v>242</v>
      </c>
      <c r="Z1020" s="366"/>
      <c r="AA1020" s="426" t="s">
        <v>1420</v>
      </c>
      <c r="AB1020" s="426" t="s">
        <v>1405</v>
      </c>
      <c r="AC1020" s="494"/>
      <c r="AD1020" s="646" t="s">
        <v>1429</v>
      </c>
    </row>
    <row r="1021" customFormat="false" ht="16.2" hidden="true" customHeight="true" outlineLevel="0" collapsed="false">
      <c r="A1021" s="483"/>
      <c r="B1021" s="31" t="s">
        <v>243</v>
      </c>
      <c r="C1021" s="31"/>
      <c r="D1021" s="31"/>
      <c r="E1021" s="31"/>
      <c r="F1021" s="31" t="s">
        <v>471</v>
      </c>
      <c r="G1021" s="478"/>
      <c r="H1021" s="503" t="s">
        <v>488</v>
      </c>
      <c r="I1021" s="503" t="s">
        <v>488</v>
      </c>
      <c r="J1021" s="503" t="s">
        <v>488</v>
      </c>
      <c r="K1021" s="503" t="s">
        <v>488</v>
      </c>
      <c r="L1021" s="503"/>
      <c r="M1021" s="503"/>
      <c r="N1021" s="503"/>
      <c r="O1021" s="503"/>
      <c r="P1021" s="503"/>
      <c r="Q1021" s="503"/>
      <c r="R1021" s="503"/>
      <c r="S1021" s="503"/>
      <c r="T1021" s="503"/>
      <c r="U1021" s="503"/>
      <c r="V1021" s="503"/>
      <c r="W1021" s="503"/>
      <c r="X1021" s="503"/>
      <c r="Y1021" s="366" t="s">
        <v>243</v>
      </c>
      <c r="Z1021" s="366"/>
      <c r="AA1021" s="426"/>
      <c r="AB1021" s="426"/>
      <c r="AC1021" s="426"/>
      <c r="AD1021" s="646"/>
    </row>
    <row r="1022" customFormat="false" ht="16.2" hidden="true" customHeight="true" outlineLevel="0" collapsed="false">
      <c r="A1022" s="483"/>
      <c r="B1022" s="31" t="s">
        <v>244</v>
      </c>
      <c r="C1022" s="31"/>
      <c r="D1022" s="31"/>
      <c r="E1022" s="31"/>
      <c r="F1022" s="31" t="s">
        <v>477</v>
      </c>
      <c r="G1022" s="478"/>
      <c r="H1022" s="503" t="s">
        <v>488</v>
      </c>
      <c r="I1022" s="503" t="s">
        <v>488</v>
      </c>
      <c r="J1022" s="503" t="s">
        <v>488</v>
      </c>
      <c r="K1022" s="503" t="s">
        <v>488</v>
      </c>
      <c r="L1022" s="503"/>
      <c r="M1022" s="503"/>
      <c r="N1022" s="503"/>
      <c r="O1022" s="503"/>
      <c r="P1022" s="503"/>
      <c r="Q1022" s="647"/>
      <c r="R1022" s="647"/>
      <c r="S1022" s="647"/>
      <c r="T1022" s="647"/>
      <c r="U1022" s="647"/>
      <c r="V1022" s="647"/>
      <c r="W1022" s="647"/>
      <c r="X1022" s="503"/>
      <c r="Y1022" s="366" t="s">
        <v>1242</v>
      </c>
      <c r="Z1022" s="366"/>
      <c r="AA1022" s="426"/>
      <c r="AB1022" s="426"/>
      <c r="AC1022" s="426"/>
      <c r="AD1022" s="646"/>
    </row>
    <row r="1023" customFormat="false" ht="16.2" hidden="true" customHeight="true" outlineLevel="0" collapsed="false">
      <c r="A1023" s="483"/>
      <c r="B1023" s="31" t="s">
        <v>245</v>
      </c>
      <c r="C1023" s="31"/>
      <c r="D1023" s="31"/>
      <c r="E1023" s="31"/>
      <c r="F1023" s="31" t="s">
        <v>471</v>
      </c>
      <c r="G1023" s="478"/>
      <c r="H1023" s="503" t="s">
        <v>488</v>
      </c>
      <c r="I1023" s="503" t="s">
        <v>488</v>
      </c>
      <c r="J1023" s="503" t="s">
        <v>488</v>
      </c>
      <c r="K1023" s="503" t="s">
        <v>488</v>
      </c>
      <c r="L1023" s="503"/>
      <c r="M1023" s="503"/>
      <c r="N1023" s="503"/>
      <c r="O1023" s="503"/>
      <c r="P1023" s="503"/>
      <c r="Q1023" s="503"/>
      <c r="R1023" s="503"/>
      <c r="S1023" s="503"/>
      <c r="T1023" s="503"/>
      <c r="U1023" s="503"/>
      <c r="V1023" s="503"/>
      <c r="W1023" s="503"/>
      <c r="X1023" s="503"/>
      <c r="Y1023" s="366" t="s">
        <v>245</v>
      </c>
      <c r="Z1023" s="366"/>
      <c r="AA1023" s="426"/>
      <c r="AB1023" s="426"/>
      <c r="AC1023" s="426"/>
      <c r="AD1023" s="646"/>
    </row>
    <row r="1024" customFormat="false" ht="16.2" hidden="true" customHeight="true" outlineLevel="0" collapsed="false">
      <c r="A1024" s="483"/>
      <c r="B1024" s="31" t="s">
        <v>246</v>
      </c>
      <c r="C1024" s="31"/>
      <c r="D1024" s="31"/>
      <c r="E1024" s="31"/>
      <c r="F1024" s="31" t="s">
        <v>477</v>
      </c>
      <c r="G1024" s="478"/>
      <c r="H1024" s="503" t="s">
        <v>488</v>
      </c>
      <c r="I1024" s="503" t="s">
        <v>488</v>
      </c>
      <c r="J1024" s="503" t="s">
        <v>488</v>
      </c>
      <c r="K1024" s="503" t="s">
        <v>488</v>
      </c>
      <c r="L1024" s="503"/>
      <c r="M1024" s="503"/>
      <c r="N1024" s="503"/>
      <c r="O1024" s="503"/>
      <c r="P1024" s="503"/>
      <c r="Q1024" s="647"/>
      <c r="R1024" s="647"/>
      <c r="S1024" s="647"/>
      <c r="T1024" s="647"/>
      <c r="U1024" s="647"/>
      <c r="V1024" s="647"/>
      <c r="W1024" s="647"/>
      <c r="X1024" s="503"/>
      <c r="Y1024" s="366" t="s">
        <v>1243</v>
      </c>
      <c r="Z1024" s="366"/>
      <c r="AA1024" s="426"/>
      <c r="AB1024" s="426"/>
      <c r="AC1024" s="426"/>
      <c r="AD1024" s="646"/>
    </row>
    <row r="1025" customFormat="false" ht="16.2" hidden="true" customHeight="true" outlineLevel="0" collapsed="false">
      <c r="A1025" s="483" t="s">
        <v>61</v>
      </c>
      <c r="B1025" s="31" t="s">
        <v>247</v>
      </c>
      <c r="C1025" s="31"/>
      <c r="D1025" s="31" t="s">
        <v>451</v>
      </c>
      <c r="E1025" s="31"/>
      <c r="F1025" s="31" t="s">
        <v>469</v>
      </c>
      <c r="G1025" s="478"/>
      <c r="H1025" s="513" t="s">
        <v>488</v>
      </c>
      <c r="I1025" s="513" t="s">
        <v>488</v>
      </c>
      <c r="J1025" s="513" t="s">
        <v>488</v>
      </c>
      <c r="K1025" s="513" t="s">
        <v>488</v>
      </c>
      <c r="L1025" s="513"/>
      <c r="M1025" s="513"/>
      <c r="N1025" s="484"/>
      <c r="O1025" s="484"/>
      <c r="P1025" s="484"/>
      <c r="Q1025" s="484"/>
      <c r="R1025" s="484"/>
      <c r="S1025" s="484"/>
      <c r="T1025" s="484"/>
      <c r="U1025" s="484"/>
      <c r="V1025" s="484"/>
      <c r="W1025" s="484"/>
      <c r="X1025" s="484"/>
      <c r="Y1025" s="377" t="s">
        <v>1244</v>
      </c>
      <c r="Z1025" s="377"/>
      <c r="AA1025" s="545" t="s">
        <v>1554</v>
      </c>
      <c r="AB1025" s="545" t="s">
        <v>1411</v>
      </c>
      <c r="AC1025" s="545"/>
      <c r="AD1025" s="639"/>
    </row>
    <row r="1026" customFormat="false" ht="16.2" hidden="true" customHeight="true" outlineLevel="0" collapsed="false">
      <c r="A1026" s="483"/>
      <c r="B1026" s="31"/>
      <c r="C1026" s="31"/>
      <c r="D1026" s="31" t="s">
        <v>452</v>
      </c>
      <c r="E1026" s="31"/>
      <c r="F1026" s="31" t="s">
        <v>469</v>
      </c>
      <c r="G1026" s="478"/>
      <c r="H1026" s="513" t="s">
        <v>488</v>
      </c>
      <c r="I1026" s="513" t="s">
        <v>488</v>
      </c>
      <c r="J1026" s="513" t="s">
        <v>488</v>
      </c>
      <c r="K1026" s="513" t="s">
        <v>488</v>
      </c>
      <c r="L1026" s="513"/>
      <c r="M1026" s="513"/>
      <c r="N1026" s="484"/>
      <c r="O1026" s="484"/>
      <c r="P1026" s="484"/>
      <c r="Q1026" s="484"/>
      <c r="R1026" s="484"/>
      <c r="S1026" s="484"/>
      <c r="T1026" s="484"/>
      <c r="U1026" s="484"/>
      <c r="V1026" s="484"/>
      <c r="W1026" s="484"/>
      <c r="X1026" s="484"/>
      <c r="Y1026" s="377" t="s">
        <v>1245</v>
      </c>
      <c r="Z1026" s="377"/>
      <c r="AA1026" s="545"/>
      <c r="AB1026" s="545"/>
      <c r="AC1026" s="545"/>
      <c r="AD1026" s="639"/>
    </row>
    <row r="1027" customFormat="false" ht="16.2" hidden="true" customHeight="true" outlineLevel="0" collapsed="false">
      <c r="A1027" s="483" t="s">
        <v>62</v>
      </c>
      <c r="B1027" s="31" t="s">
        <v>248</v>
      </c>
      <c r="C1027" s="31"/>
      <c r="D1027" s="31" t="s">
        <v>451</v>
      </c>
      <c r="E1027" s="31"/>
      <c r="F1027" s="31" t="s">
        <v>471</v>
      </c>
      <c r="G1027" s="478"/>
      <c r="H1027" s="513" t="s">
        <v>488</v>
      </c>
      <c r="I1027" s="513" t="s">
        <v>488</v>
      </c>
      <c r="J1027" s="484" t="n">
        <v>6936</v>
      </c>
      <c r="K1027" s="484" t="n">
        <v>6289</v>
      </c>
      <c r="L1027" s="484"/>
      <c r="M1027" s="484"/>
      <c r="N1027" s="484"/>
      <c r="O1027" s="484"/>
      <c r="P1027" s="484"/>
      <c r="Q1027" s="484"/>
      <c r="R1027" s="484"/>
      <c r="S1027" s="484"/>
      <c r="T1027" s="484"/>
      <c r="U1027" s="484"/>
      <c r="V1027" s="484"/>
      <c r="W1027" s="484"/>
      <c r="X1027" s="484"/>
      <c r="Y1027" s="377" t="s">
        <v>1246</v>
      </c>
      <c r="Z1027" s="377"/>
      <c r="AA1027" s="545" t="s">
        <v>1416</v>
      </c>
      <c r="AB1027" s="545" t="s">
        <v>1416</v>
      </c>
      <c r="AC1027" s="545"/>
      <c r="AD1027" s="639"/>
    </row>
    <row r="1028" customFormat="false" ht="16.2" hidden="true" customHeight="true" outlineLevel="0" collapsed="false">
      <c r="A1028" s="483"/>
      <c r="B1028" s="31"/>
      <c r="C1028" s="31"/>
      <c r="D1028" s="31" t="s">
        <v>452</v>
      </c>
      <c r="E1028" s="31"/>
      <c r="F1028" s="31" t="s">
        <v>471</v>
      </c>
      <c r="G1028" s="478"/>
      <c r="H1028" s="513" t="s">
        <v>488</v>
      </c>
      <c r="I1028" s="513" t="s">
        <v>488</v>
      </c>
      <c r="J1028" s="484" t="n">
        <v>7659</v>
      </c>
      <c r="K1028" s="484" t="n">
        <v>6953</v>
      </c>
      <c r="L1028" s="484"/>
      <c r="M1028" s="484"/>
      <c r="N1028" s="484"/>
      <c r="O1028" s="484"/>
      <c r="P1028" s="484"/>
      <c r="Q1028" s="484"/>
      <c r="R1028" s="484"/>
      <c r="S1028" s="484"/>
      <c r="T1028" s="484"/>
      <c r="U1028" s="484"/>
      <c r="V1028" s="484"/>
      <c r="W1028" s="484"/>
      <c r="X1028" s="484"/>
      <c r="Y1028" s="377" t="s">
        <v>1247</v>
      </c>
      <c r="Z1028" s="377"/>
      <c r="AA1028" s="545"/>
      <c r="AB1028" s="545"/>
      <c r="AC1028" s="545"/>
      <c r="AD1028" s="639"/>
    </row>
    <row r="1029" customFormat="false" ht="16.2" hidden="true" customHeight="true" outlineLevel="0" collapsed="false">
      <c r="A1029" s="483"/>
      <c r="B1029" s="31" t="s">
        <v>249</v>
      </c>
      <c r="C1029" s="31"/>
      <c r="D1029" s="31" t="s">
        <v>451</v>
      </c>
      <c r="E1029" s="31"/>
      <c r="F1029" s="31" t="s">
        <v>469</v>
      </c>
      <c r="G1029" s="478"/>
      <c r="H1029" s="513" t="s">
        <v>488</v>
      </c>
      <c r="I1029" s="513" t="s">
        <v>488</v>
      </c>
      <c r="J1029" s="484" t="n">
        <v>183</v>
      </c>
      <c r="K1029" s="484" t="n">
        <v>205</v>
      </c>
      <c r="L1029" s="484"/>
      <c r="M1029" s="484"/>
      <c r="N1029" s="484"/>
      <c r="O1029" s="484"/>
      <c r="P1029" s="484"/>
      <c r="Q1029" s="484"/>
      <c r="R1029" s="484"/>
      <c r="S1029" s="484"/>
      <c r="T1029" s="484"/>
      <c r="U1029" s="484"/>
      <c r="V1029" s="484"/>
      <c r="W1029" s="484"/>
      <c r="X1029" s="484"/>
      <c r="Y1029" s="366" t="s">
        <v>1248</v>
      </c>
      <c r="Z1029" s="366"/>
      <c r="AA1029" s="545"/>
      <c r="AB1029" s="545"/>
      <c r="AC1029" s="545"/>
      <c r="AD1029" s="639"/>
    </row>
    <row r="1030" customFormat="false" ht="16.2" hidden="true" customHeight="true" outlineLevel="0" collapsed="false">
      <c r="A1030" s="483"/>
      <c r="B1030" s="31"/>
      <c r="C1030" s="31"/>
      <c r="D1030" s="31" t="s">
        <v>452</v>
      </c>
      <c r="E1030" s="31"/>
      <c r="F1030" s="31" t="s">
        <v>469</v>
      </c>
      <c r="G1030" s="478"/>
      <c r="H1030" s="513" t="s">
        <v>488</v>
      </c>
      <c r="I1030" s="513" t="s">
        <v>488</v>
      </c>
      <c r="J1030" s="484" t="n">
        <v>499</v>
      </c>
      <c r="K1030" s="484" t="n">
        <v>555</v>
      </c>
      <c r="L1030" s="484"/>
      <c r="M1030" s="484"/>
      <c r="N1030" s="484"/>
      <c r="O1030" s="484"/>
      <c r="P1030" s="484"/>
      <c r="Q1030" s="484"/>
      <c r="R1030" s="484"/>
      <c r="S1030" s="484"/>
      <c r="T1030" s="484"/>
      <c r="U1030" s="484"/>
      <c r="V1030" s="484"/>
      <c r="W1030" s="484"/>
      <c r="X1030" s="484"/>
      <c r="Y1030" s="366" t="s">
        <v>1249</v>
      </c>
      <c r="Z1030" s="366"/>
      <c r="AA1030" s="545"/>
      <c r="AB1030" s="545"/>
      <c r="AC1030" s="545"/>
      <c r="AD1030" s="639"/>
    </row>
    <row r="1031" customFormat="false" ht="16.2" hidden="true" customHeight="true" outlineLevel="0" collapsed="false">
      <c r="A1031" s="483"/>
      <c r="B1031" s="31" t="s">
        <v>250</v>
      </c>
      <c r="C1031" s="31"/>
      <c r="D1031" s="31" t="s">
        <v>451</v>
      </c>
      <c r="E1031" s="31"/>
      <c r="F1031" s="31" t="s">
        <v>469</v>
      </c>
      <c r="G1031" s="478"/>
      <c r="H1031" s="513" t="s">
        <v>488</v>
      </c>
      <c r="I1031" s="513" t="s">
        <v>488</v>
      </c>
      <c r="J1031" s="513" t="s">
        <v>488</v>
      </c>
      <c r="K1031" s="513" t="s">
        <v>488</v>
      </c>
      <c r="L1031" s="513"/>
      <c r="M1031" s="513"/>
      <c r="N1031" s="513"/>
      <c r="O1031" s="513"/>
      <c r="P1031" s="513"/>
      <c r="Q1031" s="513"/>
      <c r="R1031" s="513"/>
      <c r="S1031" s="513"/>
      <c r="T1031" s="513"/>
      <c r="U1031" s="513"/>
      <c r="V1031" s="513"/>
      <c r="W1031" s="513"/>
      <c r="X1031" s="484"/>
      <c r="Y1031" s="366" t="s">
        <v>1250</v>
      </c>
      <c r="Z1031" s="366"/>
      <c r="AA1031" s="545" t="s">
        <v>1409</v>
      </c>
      <c r="AB1031" s="545" t="s">
        <v>1409</v>
      </c>
      <c r="AC1031" s="545"/>
      <c r="AD1031" s="639"/>
    </row>
    <row r="1032" customFormat="false" ht="16.2" hidden="true" customHeight="true" outlineLevel="0" collapsed="false">
      <c r="A1032" s="483"/>
      <c r="B1032" s="31"/>
      <c r="C1032" s="31"/>
      <c r="D1032" s="31" t="s">
        <v>452</v>
      </c>
      <c r="E1032" s="31"/>
      <c r="F1032" s="31" t="s">
        <v>469</v>
      </c>
      <c r="G1032" s="478"/>
      <c r="H1032" s="513" t="s">
        <v>488</v>
      </c>
      <c r="I1032" s="513" t="s">
        <v>488</v>
      </c>
      <c r="J1032" s="513" t="s">
        <v>488</v>
      </c>
      <c r="K1032" s="513" t="s">
        <v>488</v>
      </c>
      <c r="L1032" s="513"/>
      <c r="M1032" s="513"/>
      <c r="N1032" s="513"/>
      <c r="O1032" s="513"/>
      <c r="P1032" s="513"/>
      <c r="Q1032" s="513"/>
      <c r="R1032" s="513"/>
      <c r="S1032" s="513"/>
      <c r="T1032" s="513"/>
      <c r="U1032" s="513"/>
      <c r="V1032" s="513"/>
      <c r="W1032" s="513"/>
      <c r="X1032" s="484"/>
      <c r="Y1032" s="366" t="s">
        <v>1251</v>
      </c>
      <c r="Z1032" s="366"/>
      <c r="AA1032" s="545"/>
      <c r="AB1032" s="545"/>
      <c r="AC1032" s="545"/>
      <c r="AD1032" s="639"/>
    </row>
    <row r="1033" customFormat="false" ht="16.2" hidden="true" customHeight="true" outlineLevel="0" collapsed="false">
      <c r="A1033" s="483" t="s">
        <v>63</v>
      </c>
      <c r="B1033" s="31" t="s">
        <v>251</v>
      </c>
      <c r="C1033" s="31"/>
      <c r="D1033" s="31" t="s">
        <v>451</v>
      </c>
      <c r="E1033" s="31"/>
      <c r="F1033" s="31" t="s">
        <v>471</v>
      </c>
      <c r="G1033" s="478"/>
      <c r="H1033" s="513" t="s">
        <v>488</v>
      </c>
      <c r="I1033" s="513" t="s">
        <v>488</v>
      </c>
      <c r="J1033" s="513" t="s">
        <v>488</v>
      </c>
      <c r="K1033" s="513" t="s">
        <v>488</v>
      </c>
      <c r="L1033" s="513"/>
      <c r="M1033" s="513"/>
      <c r="N1033" s="484"/>
      <c r="O1033" s="484"/>
      <c r="P1033" s="484"/>
      <c r="Q1033" s="484"/>
      <c r="R1033" s="484"/>
      <c r="S1033" s="484"/>
      <c r="T1033" s="484"/>
      <c r="U1033" s="484"/>
      <c r="V1033" s="484"/>
      <c r="W1033" s="484"/>
      <c r="X1033" s="484"/>
      <c r="Y1033" s="377" t="s">
        <v>1252</v>
      </c>
      <c r="Z1033" s="377"/>
      <c r="AA1033" s="545" t="s">
        <v>1416</v>
      </c>
      <c r="AB1033" s="545" t="s">
        <v>1416</v>
      </c>
      <c r="AC1033" s="545"/>
      <c r="AD1033" s="642"/>
    </row>
    <row r="1034" customFormat="false" ht="16.2" hidden="true" customHeight="true" outlineLevel="0" collapsed="false">
      <c r="A1034" s="483"/>
      <c r="B1034" s="31"/>
      <c r="C1034" s="31"/>
      <c r="D1034" s="31" t="s">
        <v>452</v>
      </c>
      <c r="E1034" s="31"/>
      <c r="F1034" s="31" t="s">
        <v>471</v>
      </c>
      <c r="G1034" s="478"/>
      <c r="H1034" s="513" t="s">
        <v>488</v>
      </c>
      <c r="I1034" s="513" t="s">
        <v>488</v>
      </c>
      <c r="J1034" s="513" t="s">
        <v>488</v>
      </c>
      <c r="K1034" s="513" t="s">
        <v>488</v>
      </c>
      <c r="L1034" s="513"/>
      <c r="M1034" s="513"/>
      <c r="N1034" s="484"/>
      <c r="O1034" s="484"/>
      <c r="P1034" s="484"/>
      <c r="Q1034" s="484"/>
      <c r="R1034" s="484"/>
      <c r="S1034" s="484"/>
      <c r="T1034" s="484"/>
      <c r="U1034" s="484"/>
      <c r="V1034" s="484"/>
      <c r="W1034" s="484"/>
      <c r="X1034" s="484"/>
      <c r="Y1034" s="377" t="s">
        <v>1253</v>
      </c>
      <c r="Z1034" s="377"/>
      <c r="AA1034" s="545"/>
      <c r="AB1034" s="545"/>
      <c r="AC1034" s="545"/>
      <c r="AD1034" s="642"/>
    </row>
    <row r="1035" customFormat="false" ht="16.2" hidden="true" customHeight="true" outlineLevel="0" collapsed="false">
      <c r="A1035" s="483"/>
      <c r="B1035" s="31" t="s">
        <v>252</v>
      </c>
      <c r="C1035" s="31"/>
      <c r="D1035" s="31" t="s">
        <v>451</v>
      </c>
      <c r="E1035" s="31"/>
      <c r="F1035" s="31" t="s">
        <v>471</v>
      </c>
      <c r="G1035" s="478"/>
      <c r="H1035" s="513" t="s">
        <v>488</v>
      </c>
      <c r="I1035" s="513" t="s">
        <v>488</v>
      </c>
      <c r="J1035" s="513" t="s">
        <v>488</v>
      </c>
      <c r="K1035" s="513" t="s">
        <v>488</v>
      </c>
      <c r="L1035" s="513"/>
      <c r="M1035" s="513"/>
      <c r="N1035" s="484"/>
      <c r="O1035" s="484"/>
      <c r="P1035" s="484"/>
      <c r="Q1035" s="484"/>
      <c r="R1035" s="484"/>
      <c r="S1035" s="484"/>
      <c r="T1035" s="484"/>
      <c r="U1035" s="484"/>
      <c r="V1035" s="484"/>
      <c r="W1035" s="484"/>
      <c r="X1035" s="484"/>
      <c r="Y1035" s="377" t="s">
        <v>1254</v>
      </c>
      <c r="Z1035" s="377"/>
      <c r="AA1035" s="545"/>
      <c r="AB1035" s="545"/>
      <c r="AC1035" s="426"/>
      <c r="AD1035" s="642"/>
    </row>
    <row r="1036" customFormat="false" ht="16.2" hidden="true" customHeight="true" outlineLevel="0" collapsed="false">
      <c r="A1036" s="483"/>
      <c r="B1036" s="31"/>
      <c r="C1036" s="31"/>
      <c r="D1036" s="31" t="s">
        <v>452</v>
      </c>
      <c r="E1036" s="31"/>
      <c r="F1036" s="31" t="s">
        <v>471</v>
      </c>
      <c r="G1036" s="478"/>
      <c r="H1036" s="513" t="s">
        <v>488</v>
      </c>
      <c r="I1036" s="513" t="s">
        <v>488</v>
      </c>
      <c r="J1036" s="513" t="s">
        <v>488</v>
      </c>
      <c r="K1036" s="513" t="s">
        <v>488</v>
      </c>
      <c r="L1036" s="513"/>
      <c r="M1036" s="513"/>
      <c r="N1036" s="484"/>
      <c r="O1036" s="484"/>
      <c r="P1036" s="484"/>
      <c r="Q1036" s="484"/>
      <c r="R1036" s="484"/>
      <c r="S1036" s="484"/>
      <c r="T1036" s="484"/>
      <c r="U1036" s="484"/>
      <c r="V1036" s="484"/>
      <c r="W1036" s="484"/>
      <c r="X1036" s="484"/>
      <c r="Y1036" s="377" t="s">
        <v>1255</v>
      </c>
      <c r="Z1036" s="377"/>
      <c r="AA1036" s="545"/>
      <c r="AB1036" s="545"/>
      <c r="AC1036" s="426"/>
      <c r="AD1036" s="642"/>
    </row>
    <row r="1037" customFormat="false" ht="16.2" hidden="true" customHeight="true" outlineLevel="0" collapsed="false">
      <c r="A1037" s="601" t="s">
        <v>64</v>
      </c>
      <c r="B1037" s="31" t="s">
        <v>253</v>
      </c>
      <c r="C1037" s="31"/>
      <c r="D1037" s="31" t="s">
        <v>264</v>
      </c>
      <c r="E1037" s="31"/>
      <c r="F1037" s="31" t="s">
        <v>471</v>
      </c>
      <c r="G1037" s="625"/>
      <c r="H1037" s="511" t="n">
        <v>1471</v>
      </c>
      <c r="I1037" s="511" t="n">
        <v>1739</v>
      </c>
      <c r="J1037" s="511" t="n">
        <v>1826</v>
      </c>
      <c r="K1037" s="511" t="n">
        <v>2264</v>
      </c>
      <c r="L1037" s="511"/>
      <c r="M1037" s="511"/>
      <c r="N1037" s="511"/>
      <c r="O1037" s="511"/>
      <c r="P1037" s="511"/>
      <c r="Q1037" s="511"/>
      <c r="R1037" s="511"/>
      <c r="S1037" s="511"/>
      <c r="T1037" s="511"/>
      <c r="U1037" s="511"/>
      <c r="V1037" s="511"/>
      <c r="W1037" s="511"/>
      <c r="X1037" s="621"/>
      <c r="Y1037" s="366" t="s">
        <v>1256</v>
      </c>
      <c r="Z1037" s="366"/>
      <c r="AA1037" s="426" t="s">
        <v>1416</v>
      </c>
      <c r="AB1037" s="426" t="s">
        <v>1416</v>
      </c>
      <c r="AC1037" s="426"/>
      <c r="AD1037" s="642"/>
    </row>
    <row r="1038" customFormat="false" ht="16.2" hidden="true" customHeight="true" outlineLevel="0" collapsed="false">
      <c r="A1038" s="601"/>
      <c r="B1038" s="31"/>
      <c r="C1038" s="31"/>
      <c r="D1038" s="31" t="s">
        <v>265</v>
      </c>
      <c r="E1038" s="31"/>
      <c r="F1038" s="31" t="s">
        <v>471</v>
      </c>
      <c r="G1038" s="625"/>
      <c r="H1038" s="511" t="n">
        <v>1658</v>
      </c>
      <c r="I1038" s="511" t="n">
        <v>1712</v>
      </c>
      <c r="J1038" s="511" t="n">
        <v>2149</v>
      </c>
      <c r="K1038" s="511" t="n">
        <v>2461</v>
      </c>
      <c r="L1038" s="511"/>
      <c r="M1038" s="511"/>
      <c r="N1038" s="511"/>
      <c r="O1038" s="511"/>
      <c r="P1038" s="511"/>
      <c r="Q1038" s="511"/>
      <c r="R1038" s="511"/>
      <c r="S1038" s="511"/>
      <c r="T1038" s="511"/>
      <c r="U1038" s="511"/>
      <c r="V1038" s="511"/>
      <c r="W1038" s="511"/>
      <c r="X1038" s="621"/>
      <c r="Y1038" s="366" t="s">
        <v>1257</v>
      </c>
      <c r="Z1038" s="366"/>
      <c r="AA1038" s="426"/>
      <c r="AB1038" s="426"/>
      <c r="AC1038" s="426"/>
      <c r="AD1038" s="642"/>
    </row>
    <row r="1039" customFormat="false" ht="16.2" hidden="true" customHeight="true" outlineLevel="0" collapsed="false">
      <c r="A1039" s="601"/>
      <c r="B1039" s="31" t="s">
        <v>254</v>
      </c>
      <c r="C1039" s="31"/>
      <c r="D1039" s="31" t="s">
        <v>264</v>
      </c>
      <c r="E1039" s="31"/>
      <c r="F1039" s="31" t="s">
        <v>471</v>
      </c>
      <c r="G1039" s="625"/>
      <c r="H1039" s="511" t="s">
        <v>488</v>
      </c>
      <c r="I1039" s="511" t="s">
        <v>488</v>
      </c>
      <c r="J1039" s="511" t="n">
        <v>4694</v>
      </c>
      <c r="K1039" s="511" t="n">
        <v>5875</v>
      </c>
      <c r="L1039" s="511"/>
      <c r="M1039" s="511"/>
      <c r="N1039" s="511"/>
      <c r="O1039" s="511"/>
      <c r="P1039" s="511"/>
      <c r="Q1039" s="511"/>
      <c r="R1039" s="511"/>
      <c r="S1039" s="511"/>
      <c r="T1039" s="511"/>
      <c r="U1039" s="511"/>
      <c r="V1039" s="511"/>
      <c r="W1039" s="511"/>
      <c r="X1039" s="621"/>
      <c r="Y1039" s="366" t="s">
        <v>1258</v>
      </c>
      <c r="Z1039" s="366"/>
      <c r="AA1039" s="426"/>
      <c r="AB1039" s="426"/>
      <c r="AC1039" s="426"/>
      <c r="AD1039" s="642"/>
    </row>
    <row r="1040" customFormat="false" ht="16.2" hidden="true" customHeight="true" outlineLevel="0" collapsed="false">
      <c r="A1040" s="601"/>
      <c r="B1040" s="31"/>
      <c r="C1040" s="31"/>
      <c r="D1040" s="31" t="s">
        <v>265</v>
      </c>
      <c r="E1040" s="31"/>
      <c r="F1040" s="31" t="s">
        <v>471</v>
      </c>
      <c r="G1040" s="625"/>
      <c r="H1040" s="511" t="s">
        <v>488</v>
      </c>
      <c r="I1040" s="511" t="s">
        <v>488</v>
      </c>
      <c r="J1040" s="511" t="n">
        <v>5581</v>
      </c>
      <c r="K1040" s="511" t="n">
        <v>6458</v>
      </c>
      <c r="L1040" s="511"/>
      <c r="M1040" s="511"/>
      <c r="N1040" s="511"/>
      <c r="O1040" s="511"/>
      <c r="P1040" s="511"/>
      <c r="Q1040" s="511"/>
      <c r="R1040" s="511"/>
      <c r="S1040" s="511"/>
      <c r="T1040" s="511"/>
      <c r="U1040" s="511"/>
      <c r="V1040" s="511"/>
      <c r="W1040" s="511"/>
      <c r="X1040" s="621"/>
      <c r="Y1040" s="366" t="s">
        <v>1259</v>
      </c>
      <c r="Z1040" s="366"/>
      <c r="AA1040" s="426"/>
      <c r="AB1040" s="426"/>
      <c r="AC1040" s="426"/>
      <c r="AD1040" s="642"/>
    </row>
    <row r="1041" customFormat="false" ht="16.2" hidden="true" customHeight="true" outlineLevel="0" collapsed="false">
      <c r="A1041" s="601"/>
      <c r="B1041" s="31" t="s">
        <v>255</v>
      </c>
      <c r="C1041" s="31"/>
      <c r="D1041" s="31" t="s">
        <v>264</v>
      </c>
      <c r="E1041" s="31"/>
      <c r="F1041" s="31" t="s">
        <v>471</v>
      </c>
      <c r="G1041" s="625"/>
      <c r="H1041" s="511"/>
      <c r="I1041" s="511"/>
      <c r="J1041" s="511"/>
      <c r="K1041" s="511"/>
      <c r="L1041" s="511"/>
      <c r="M1041" s="511"/>
      <c r="N1041" s="511"/>
      <c r="O1041" s="511"/>
      <c r="P1041" s="511"/>
      <c r="Q1041" s="511"/>
      <c r="R1041" s="511"/>
      <c r="S1041" s="511"/>
      <c r="T1041" s="511"/>
      <c r="U1041" s="511"/>
      <c r="V1041" s="511"/>
      <c r="W1041" s="511"/>
      <c r="X1041" s="511"/>
      <c r="Y1041" s="366" t="s">
        <v>1260</v>
      </c>
      <c r="Z1041" s="366"/>
      <c r="AA1041" s="426"/>
      <c r="AB1041" s="426"/>
      <c r="AC1041" s="426"/>
      <c r="AD1041" s="642"/>
    </row>
    <row r="1042" customFormat="false" ht="16.2" hidden="true" customHeight="true" outlineLevel="0" collapsed="false">
      <c r="A1042" s="601"/>
      <c r="B1042" s="31"/>
      <c r="C1042" s="31"/>
      <c r="D1042" s="31" t="s">
        <v>265</v>
      </c>
      <c r="E1042" s="31"/>
      <c r="F1042" s="31" t="s">
        <v>471</v>
      </c>
      <c r="G1042" s="625"/>
      <c r="H1042" s="511"/>
      <c r="I1042" s="511"/>
      <c r="J1042" s="511"/>
      <c r="K1042" s="511"/>
      <c r="L1042" s="511"/>
      <c r="M1042" s="511"/>
      <c r="N1042" s="511"/>
      <c r="O1042" s="511"/>
      <c r="P1042" s="511"/>
      <c r="Q1042" s="511"/>
      <c r="R1042" s="511"/>
      <c r="S1042" s="511"/>
      <c r="T1042" s="511"/>
      <c r="U1042" s="511"/>
      <c r="V1042" s="511"/>
      <c r="W1042" s="511"/>
      <c r="X1042" s="511"/>
      <c r="Y1042" s="366" t="s">
        <v>1261</v>
      </c>
      <c r="Z1042" s="366"/>
      <c r="AA1042" s="426"/>
      <c r="AB1042" s="426"/>
      <c r="AC1042" s="426"/>
      <c r="AD1042" s="642"/>
    </row>
    <row r="1043" customFormat="false" ht="16.2" hidden="true" customHeight="true" outlineLevel="0" collapsed="false">
      <c r="A1043" s="601"/>
      <c r="B1043" s="31" t="s">
        <v>256</v>
      </c>
      <c r="C1043" s="31"/>
      <c r="D1043" s="31" t="s">
        <v>264</v>
      </c>
      <c r="E1043" s="31"/>
      <c r="F1043" s="31" t="s">
        <v>471</v>
      </c>
      <c r="G1043" s="625"/>
      <c r="H1043" s="511"/>
      <c r="I1043" s="511"/>
      <c r="J1043" s="511"/>
      <c r="K1043" s="511"/>
      <c r="L1043" s="511"/>
      <c r="M1043" s="511"/>
      <c r="N1043" s="511"/>
      <c r="O1043" s="511"/>
      <c r="P1043" s="511"/>
      <c r="Q1043" s="511"/>
      <c r="R1043" s="511"/>
      <c r="S1043" s="511"/>
      <c r="T1043" s="511"/>
      <c r="U1043" s="511"/>
      <c r="V1043" s="511"/>
      <c r="W1043" s="511"/>
      <c r="X1043" s="511"/>
      <c r="Y1043" s="366" t="s">
        <v>1262</v>
      </c>
      <c r="Z1043" s="366"/>
      <c r="AA1043" s="426"/>
      <c r="AB1043" s="426"/>
      <c r="AC1043" s="426"/>
      <c r="AD1043" s="642"/>
    </row>
    <row r="1044" customFormat="false" ht="16.2" hidden="true" customHeight="true" outlineLevel="0" collapsed="false">
      <c r="A1044" s="601"/>
      <c r="B1044" s="31"/>
      <c r="C1044" s="31"/>
      <c r="D1044" s="31" t="s">
        <v>265</v>
      </c>
      <c r="E1044" s="31"/>
      <c r="F1044" s="31" t="s">
        <v>471</v>
      </c>
      <c r="G1044" s="625"/>
      <c r="H1044" s="511"/>
      <c r="I1044" s="511"/>
      <c r="J1044" s="511"/>
      <c r="K1044" s="511"/>
      <c r="L1044" s="511"/>
      <c r="M1044" s="511"/>
      <c r="N1044" s="511"/>
      <c r="O1044" s="511"/>
      <c r="P1044" s="511"/>
      <c r="Q1044" s="511"/>
      <c r="R1044" s="511"/>
      <c r="S1044" s="511"/>
      <c r="T1044" s="511"/>
      <c r="U1044" s="511"/>
      <c r="V1044" s="511"/>
      <c r="W1044" s="511"/>
      <c r="X1044" s="511"/>
      <c r="Y1044" s="366" t="s">
        <v>1263</v>
      </c>
      <c r="Z1044" s="366"/>
      <c r="AA1044" s="426"/>
      <c r="AB1044" s="426"/>
      <c r="AC1044" s="426"/>
      <c r="AD1044" s="642"/>
    </row>
    <row r="1045" customFormat="false" ht="16.2" hidden="true" customHeight="true" outlineLevel="0" collapsed="false">
      <c r="A1045" s="601"/>
      <c r="B1045" s="31" t="s">
        <v>257</v>
      </c>
      <c r="C1045" s="31"/>
      <c r="D1045" s="31" t="s">
        <v>264</v>
      </c>
      <c r="E1045" s="31"/>
      <c r="F1045" s="31" t="s">
        <v>471</v>
      </c>
      <c r="G1045" s="625"/>
      <c r="H1045" s="511" t="s">
        <v>488</v>
      </c>
      <c r="I1045" s="511" t="s">
        <v>488</v>
      </c>
      <c r="J1045" s="511" t="s">
        <v>488</v>
      </c>
      <c r="K1045" s="511" t="s">
        <v>488</v>
      </c>
      <c r="L1045" s="511"/>
      <c r="M1045" s="511"/>
      <c r="N1045" s="511"/>
      <c r="O1045" s="511"/>
      <c r="P1045" s="511"/>
      <c r="Q1045" s="511"/>
      <c r="R1045" s="511"/>
      <c r="S1045" s="511"/>
      <c r="T1045" s="511"/>
      <c r="U1045" s="511"/>
      <c r="V1045" s="511"/>
      <c r="W1045" s="511"/>
      <c r="X1045" s="621"/>
      <c r="Y1045" s="366" t="s">
        <v>1264</v>
      </c>
      <c r="Z1045" s="366"/>
      <c r="AA1045" s="426"/>
      <c r="AB1045" s="426"/>
      <c r="AC1045" s="426"/>
      <c r="AD1045" s="642"/>
    </row>
    <row r="1046" customFormat="false" ht="16.2" hidden="true" customHeight="true" outlineLevel="0" collapsed="false">
      <c r="A1046" s="601"/>
      <c r="B1046" s="31"/>
      <c r="C1046" s="31"/>
      <c r="D1046" s="31" t="s">
        <v>265</v>
      </c>
      <c r="E1046" s="31"/>
      <c r="F1046" s="31" t="s">
        <v>471</v>
      </c>
      <c r="G1046" s="625"/>
      <c r="H1046" s="511" t="s">
        <v>488</v>
      </c>
      <c r="I1046" s="511" t="s">
        <v>488</v>
      </c>
      <c r="J1046" s="511" t="s">
        <v>488</v>
      </c>
      <c r="K1046" s="511" t="s">
        <v>488</v>
      </c>
      <c r="L1046" s="511"/>
      <c r="M1046" s="511"/>
      <c r="N1046" s="511"/>
      <c r="O1046" s="511"/>
      <c r="P1046" s="511"/>
      <c r="Q1046" s="511"/>
      <c r="R1046" s="511"/>
      <c r="S1046" s="511"/>
      <c r="T1046" s="511"/>
      <c r="U1046" s="511"/>
      <c r="V1046" s="511"/>
      <c r="W1046" s="511"/>
      <c r="X1046" s="621"/>
      <c r="Y1046" s="366" t="s">
        <v>1265</v>
      </c>
      <c r="Z1046" s="366"/>
      <c r="AA1046" s="426"/>
      <c r="AB1046" s="426"/>
      <c r="AC1046" s="426"/>
      <c r="AD1046" s="642"/>
    </row>
    <row r="1047" customFormat="false" ht="16.2" hidden="true" customHeight="true" outlineLevel="0" collapsed="false">
      <c r="A1047" s="601"/>
      <c r="B1047" s="31" t="s">
        <v>258</v>
      </c>
      <c r="C1047" s="31"/>
      <c r="D1047" s="31" t="s">
        <v>264</v>
      </c>
      <c r="E1047" s="31"/>
      <c r="F1047" s="31" t="s">
        <v>471</v>
      </c>
      <c r="G1047" s="625"/>
      <c r="H1047" s="511" t="s">
        <v>488</v>
      </c>
      <c r="I1047" s="511" t="s">
        <v>488</v>
      </c>
      <c r="J1047" s="511" t="s">
        <v>488</v>
      </c>
      <c r="K1047" s="511" t="s">
        <v>488</v>
      </c>
      <c r="L1047" s="511"/>
      <c r="M1047" s="511"/>
      <c r="N1047" s="511"/>
      <c r="O1047" s="511"/>
      <c r="P1047" s="511"/>
      <c r="Q1047" s="511"/>
      <c r="R1047" s="511"/>
      <c r="S1047" s="511"/>
      <c r="T1047" s="511"/>
      <c r="U1047" s="511"/>
      <c r="V1047" s="511"/>
      <c r="W1047" s="511"/>
      <c r="X1047" s="621"/>
      <c r="Y1047" s="366" t="s">
        <v>1266</v>
      </c>
      <c r="Z1047" s="366"/>
      <c r="AA1047" s="426"/>
      <c r="AB1047" s="426"/>
      <c r="AC1047" s="426"/>
      <c r="AD1047" s="642"/>
    </row>
    <row r="1048" customFormat="false" ht="16.2" hidden="true" customHeight="true" outlineLevel="0" collapsed="false">
      <c r="A1048" s="601"/>
      <c r="B1048" s="31"/>
      <c r="C1048" s="31"/>
      <c r="D1048" s="31" t="s">
        <v>265</v>
      </c>
      <c r="E1048" s="31"/>
      <c r="F1048" s="31" t="s">
        <v>471</v>
      </c>
      <c r="G1048" s="625"/>
      <c r="H1048" s="511" t="s">
        <v>488</v>
      </c>
      <c r="I1048" s="511" t="s">
        <v>488</v>
      </c>
      <c r="J1048" s="511" t="s">
        <v>488</v>
      </c>
      <c r="K1048" s="511" t="s">
        <v>488</v>
      </c>
      <c r="L1048" s="511"/>
      <c r="M1048" s="511"/>
      <c r="N1048" s="511"/>
      <c r="O1048" s="511"/>
      <c r="P1048" s="511"/>
      <c r="Q1048" s="511"/>
      <c r="R1048" s="511"/>
      <c r="S1048" s="511"/>
      <c r="T1048" s="511"/>
      <c r="U1048" s="511"/>
      <c r="V1048" s="511"/>
      <c r="W1048" s="511"/>
      <c r="X1048" s="621"/>
      <c r="Y1048" s="366" t="s">
        <v>1267</v>
      </c>
      <c r="Z1048" s="366"/>
      <c r="AA1048" s="426"/>
      <c r="AB1048" s="426"/>
      <c r="AC1048" s="426"/>
      <c r="AD1048" s="642"/>
    </row>
    <row r="1049" customFormat="false" ht="16.2" hidden="true" customHeight="true" outlineLevel="0" collapsed="false">
      <c r="A1049" s="569" t="s">
        <v>65</v>
      </c>
      <c r="B1049" s="44" t="s">
        <v>259</v>
      </c>
      <c r="C1049" s="44" t="s">
        <v>400</v>
      </c>
      <c r="D1049" s="31" t="s">
        <v>264</v>
      </c>
      <c r="E1049" s="31"/>
      <c r="F1049" s="31" t="s">
        <v>471</v>
      </c>
      <c r="G1049" s="648"/>
      <c r="H1049" s="648"/>
      <c r="I1049" s="648"/>
      <c r="J1049" s="648"/>
      <c r="K1049" s="648"/>
      <c r="L1049" s="598"/>
      <c r="M1049" s="598"/>
      <c r="N1049" s="598"/>
      <c r="O1049" s="598"/>
      <c r="P1049" s="598"/>
      <c r="Q1049" s="598"/>
      <c r="R1049" s="649"/>
      <c r="S1049" s="649"/>
      <c r="T1049" s="649"/>
      <c r="U1049" s="649"/>
      <c r="V1049" s="648"/>
      <c r="W1049" s="648"/>
      <c r="X1049" s="648"/>
      <c r="Y1049" s="366" t="s">
        <v>1268</v>
      </c>
      <c r="Z1049" s="366"/>
      <c r="AA1049" s="650" t="s">
        <v>1416</v>
      </c>
      <c r="AB1049" s="650" t="s">
        <v>1416</v>
      </c>
      <c r="AC1049" s="650"/>
      <c r="AD1049" s="651"/>
    </row>
    <row r="1050" customFormat="false" ht="16.2" hidden="true" customHeight="true" outlineLevel="0" collapsed="false">
      <c r="A1050" s="569"/>
      <c r="B1050" s="44"/>
      <c r="C1050" s="44"/>
      <c r="D1050" s="31" t="s">
        <v>265</v>
      </c>
      <c r="E1050" s="31"/>
      <c r="F1050" s="31" t="s">
        <v>471</v>
      </c>
      <c r="G1050" s="648"/>
      <c r="H1050" s="648"/>
      <c r="I1050" s="648"/>
      <c r="J1050" s="648"/>
      <c r="K1050" s="648"/>
      <c r="L1050" s="598"/>
      <c r="M1050" s="598"/>
      <c r="N1050" s="598"/>
      <c r="O1050" s="598"/>
      <c r="P1050" s="598"/>
      <c r="Q1050" s="598"/>
      <c r="R1050" s="649"/>
      <c r="S1050" s="649"/>
      <c r="T1050" s="649"/>
      <c r="U1050" s="649"/>
      <c r="V1050" s="648"/>
      <c r="W1050" s="648"/>
      <c r="X1050" s="648"/>
      <c r="Y1050" s="366" t="s">
        <v>1269</v>
      </c>
      <c r="Z1050" s="366"/>
      <c r="AA1050" s="650"/>
      <c r="AB1050" s="650"/>
      <c r="AC1050" s="650"/>
      <c r="AD1050" s="651"/>
    </row>
    <row r="1051" customFormat="false" ht="16.2" hidden="true" customHeight="true" outlineLevel="0" collapsed="false">
      <c r="A1051" s="569"/>
      <c r="B1051" s="44"/>
      <c r="C1051" s="44" t="s">
        <v>401</v>
      </c>
      <c r="D1051" s="31" t="s">
        <v>264</v>
      </c>
      <c r="E1051" s="31"/>
      <c r="F1051" s="31" t="s">
        <v>471</v>
      </c>
      <c r="G1051" s="648"/>
      <c r="H1051" s="648"/>
      <c r="I1051" s="648"/>
      <c r="J1051" s="648"/>
      <c r="K1051" s="648"/>
      <c r="L1051" s="598"/>
      <c r="M1051" s="598"/>
      <c r="N1051" s="598"/>
      <c r="O1051" s="598"/>
      <c r="P1051" s="598"/>
      <c r="Q1051" s="598"/>
      <c r="R1051" s="649"/>
      <c r="S1051" s="649"/>
      <c r="T1051" s="649"/>
      <c r="U1051" s="649"/>
      <c r="V1051" s="648"/>
      <c r="W1051" s="648"/>
      <c r="X1051" s="648"/>
      <c r="Y1051" s="366" t="s">
        <v>1270</v>
      </c>
      <c r="Z1051" s="366"/>
      <c r="AA1051" s="650"/>
      <c r="AB1051" s="650"/>
      <c r="AC1051" s="650"/>
      <c r="AD1051" s="651"/>
    </row>
    <row r="1052" customFormat="false" ht="16.2" hidden="true" customHeight="true" outlineLevel="0" collapsed="false">
      <c r="A1052" s="569"/>
      <c r="B1052" s="44"/>
      <c r="C1052" s="44"/>
      <c r="D1052" s="31" t="s">
        <v>265</v>
      </c>
      <c r="E1052" s="31"/>
      <c r="F1052" s="31" t="s">
        <v>471</v>
      </c>
      <c r="G1052" s="648"/>
      <c r="H1052" s="648"/>
      <c r="I1052" s="648"/>
      <c r="J1052" s="648"/>
      <c r="K1052" s="648"/>
      <c r="L1052" s="598"/>
      <c r="M1052" s="598"/>
      <c r="N1052" s="598"/>
      <c r="O1052" s="598"/>
      <c r="P1052" s="598"/>
      <c r="Q1052" s="598"/>
      <c r="R1052" s="649"/>
      <c r="S1052" s="649"/>
      <c r="T1052" s="649"/>
      <c r="U1052" s="649"/>
      <c r="V1052" s="648"/>
      <c r="W1052" s="648"/>
      <c r="X1052" s="648"/>
      <c r="Y1052" s="366" t="s">
        <v>1271</v>
      </c>
      <c r="Z1052" s="366"/>
      <c r="AA1052" s="650"/>
      <c r="AB1052" s="650"/>
      <c r="AC1052" s="650"/>
      <c r="AD1052" s="651"/>
    </row>
    <row r="1053" customFormat="false" ht="16.2" hidden="true" customHeight="true" outlineLevel="0" collapsed="false">
      <c r="A1053" s="569"/>
      <c r="B1053" s="44"/>
      <c r="C1053" s="44" t="s">
        <v>402</v>
      </c>
      <c r="D1053" s="31" t="s">
        <v>264</v>
      </c>
      <c r="E1053" s="31"/>
      <c r="F1053" s="31" t="s">
        <v>471</v>
      </c>
      <c r="G1053" s="648"/>
      <c r="H1053" s="648"/>
      <c r="I1053" s="648"/>
      <c r="J1053" s="648"/>
      <c r="K1053" s="648"/>
      <c r="L1053" s="598"/>
      <c r="M1053" s="598"/>
      <c r="N1053" s="598"/>
      <c r="O1053" s="598"/>
      <c r="P1053" s="598"/>
      <c r="Q1053" s="598"/>
      <c r="R1053" s="649"/>
      <c r="S1053" s="649"/>
      <c r="T1053" s="649"/>
      <c r="U1053" s="649"/>
      <c r="V1053" s="648"/>
      <c r="W1053" s="648"/>
      <c r="X1053" s="648"/>
      <c r="Y1053" s="366" t="s">
        <v>1272</v>
      </c>
      <c r="Z1053" s="366"/>
      <c r="AA1053" s="650"/>
      <c r="AB1053" s="650"/>
      <c r="AC1053" s="650"/>
      <c r="AD1053" s="651"/>
    </row>
    <row r="1054" customFormat="false" ht="16.2" hidden="true" customHeight="true" outlineLevel="0" collapsed="false">
      <c r="A1054" s="569"/>
      <c r="B1054" s="44"/>
      <c r="C1054" s="44"/>
      <c r="D1054" s="31" t="s">
        <v>265</v>
      </c>
      <c r="E1054" s="31"/>
      <c r="F1054" s="31" t="s">
        <v>471</v>
      </c>
      <c r="G1054" s="648"/>
      <c r="H1054" s="648"/>
      <c r="I1054" s="648"/>
      <c r="J1054" s="648"/>
      <c r="K1054" s="648"/>
      <c r="L1054" s="598"/>
      <c r="M1054" s="598"/>
      <c r="N1054" s="598"/>
      <c r="O1054" s="598"/>
      <c r="P1054" s="598"/>
      <c r="Q1054" s="598"/>
      <c r="R1054" s="649"/>
      <c r="S1054" s="649"/>
      <c r="T1054" s="649"/>
      <c r="U1054" s="649"/>
      <c r="V1054" s="648"/>
      <c r="W1054" s="648"/>
      <c r="X1054" s="648"/>
      <c r="Y1054" s="366" t="s">
        <v>1273</v>
      </c>
      <c r="Z1054" s="366"/>
      <c r="AA1054" s="650"/>
      <c r="AB1054" s="650"/>
      <c r="AC1054" s="650"/>
      <c r="AD1054" s="651"/>
    </row>
    <row r="1055" customFormat="false" ht="16.2" hidden="true" customHeight="true" outlineLevel="0" collapsed="false">
      <c r="A1055" s="569"/>
      <c r="B1055" s="44"/>
      <c r="C1055" s="44" t="s">
        <v>403</v>
      </c>
      <c r="D1055" s="31" t="s">
        <v>264</v>
      </c>
      <c r="E1055" s="31"/>
      <c r="F1055" s="31" t="s">
        <v>471</v>
      </c>
      <c r="G1055" s="648"/>
      <c r="H1055" s="648"/>
      <c r="I1055" s="648"/>
      <c r="J1055" s="648"/>
      <c r="K1055" s="648"/>
      <c r="L1055" s="598"/>
      <c r="M1055" s="598"/>
      <c r="N1055" s="598"/>
      <c r="O1055" s="598"/>
      <c r="P1055" s="598"/>
      <c r="Q1055" s="598"/>
      <c r="R1055" s="649"/>
      <c r="S1055" s="649"/>
      <c r="T1055" s="649"/>
      <c r="U1055" s="649"/>
      <c r="V1055" s="648"/>
      <c r="W1055" s="648"/>
      <c r="X1055" s="648"/>
      <c r="Y1055" s="366" t="s">
        <v>1274</v>
      </c>
      <c r="Z1055" s="366"/>
      <c r="AA1055" s="650"/>
      <c r="AB1055" s="650"/>
      <c r="AC1055" s="650"/>
      <c r="AD1055" s="651"/>
    </row>
    <row r="1056" customFormat="false" ht="16.2" hidden="true" customHeight="true" outlineLevel="0" collapsed="false">
      <c r="A1056" s="569"/>
      <c r="B1056" s="44"/>
      <c r="C1056" s="44"/>
      <c r="D1056" s="31" t="s">
        <v>265</v>
      </c>
      <c r="E1056" s="31"/>
      <c r="F1056" s="31" t="s">
        <v>471</v>
      </c>
      <c r="G1056" s="648"/>
      <c r="H1056" s="648"/>
      <c r="I1056" s="648"/>
      <c r="J1056" s="648"/>
      <c r="K1056" s="648"/>
      <c r="L1056" s="598"/>
      <c r="M1056" s="598"/>
      <c r="N1056" s="598"/>
      <c r="O1056" s="598"/>
      <c r="P1056" s="598"/>
      <c r="Q1056" s="598"/>
      <c r="R1056" s="649"/>
      <c r="S1056" s="649"/>
      <c r="T1056" s="649"/>
      <c r="U1056" s="649"/>
      <c r="V1056" s="648"/>
      <c r="W1056" s="648"/>
      <c r="X1056" s="648"/>
      <c r="Y1056" s="366" t="s">
        <v>1275</v>
      </c>
      <c r="Z1056" s="366"/>
      <c r="AA1056" s="650"/>
      <c r="AB1056" s="650"/>
      <c r="AC1056" s="650"/>
      <c r="AD1056" s="651"/>
    </row>
    <row r="1057" customFormat="false" ht="16.2" hidden="true" customHeight="true" outlineLevel="0" collapsed="false">
      <c r="A1057" s="569"/>
      <c r="B1057" s="44"/>
      <c r="C1057" s="44" t="s">
        <v>404</v>
      </c>
      <c r="D1057" s="31" t="s">
        <v>264</v>
      </c>
      <c r="E1057" s="31"/>
      <c r="F1057" s="31" t="s">
        <v>471</v>
      </c>
      <c r="G1057" s="648"/>
      <c r="H1057" s="648"/>
      <c r="I1057" s="648"/>
      <c r="J1057" s="648"/>
      <c r="K1057" s="648"/>
      <c r="L1057" s="598"/>
      <c r="M1057" s="598"/>
      <c r="N1057" s="598"/>
      <c r="O1057" s="598"/>
      <c r="P1057" s="598"/>
      <c r="Q1057" s="598"/>
      <c r="R1057" s="649"/>
      <c r="S1057" s="649"/>
      <c r="T1057" s="649"/>
      <c r="U1057" s="649"/>
      <c r="V1057" s="648"/>
      <c r="W1057" s="648"/>
      <c r="X1057" s="648"/>
      <c r="Y1057" s="366" t="s">
        <v>1276</v>
      </c>
      <c r="Z1057" s="366"/>
      <c r="AA1057" s="650"/>
      <c r="AB1057" s="650"/>
      <c r="AC1057" s="650"/>
      <c r="AD1057" s="651"/>
    </row>
    <row r="1058" customFormat="false" ht="16.2" hidden="true" customHeight="true" outlineLevel="0" collapsed="false">
      <c r="A1058" s="569"/>
      <c r="B1058" s="44"/>
      <c r="C1058" s="44"/>
      <c r="D1058" s="31" t="s">
        <v>265</v>
      </c>
      <c r="E1058" s="31"/>
      <c r="F1058" s="31" t="s">
        <v>471</v>
      </c>
      <c r="G1058" s="648"/>
      <c r="H1058" s="648"/>
      <c r="I1058" s="648"/>
      <c r="J1058" s="648"/>
      <c r="K1058" s="648"/>
      <c r="L1058" s="598"/>
      <c r="M1058" s="598"/>
      <c r="N1058" s="598"/>
      <c r="O1058" s="598"/>
      <c r="P1058" s="598"/>
      <c r="Q1058" s="598"/>
      <c r="R1058" s="649"/>
      <c r="S1058" s="649"/>
      <c r="T1058" s="649"/>
      <c r="U1058" s="649"/>
      <c r="V1058" s="648"/>
      <c r="W1058" s="648"/>
      <c r="X1058" s="648"/>
      <c r="Y1058" s="366" t="s">
        <v>1277</v>
      </c>
      <c r="Z1058" s="366"/>
      <c r="AA1058" s="650"/>
      <c r="AB1058" s="650"/>
      <c r="AC1058" s="650"/>
      <c r="AD1058" s="651"/>
    </row>
    <row r="1059" customFormat="false" ht="16.2" hidden="true" customHeight="true" outlineLevel="0" collapsed="false">
      <c r="A1059" s="569"/>
      <c r="B1059" s="44"/>
      <c r="C1059" s="44" t="s">
        <v>405</v>
      </c>
      <c r="D1059" s="31" t="s">
        <v>264</v>
      </c>
      <c r="E1059" s="31"/>
      <c r="F1059" s="31" t="s">
        <v>471</v>
      </c>
      <c r="G1059" s="648"/>
      <c r="H1059" s="648"/>
      <c r="I1059" s="648"/>
      <c r="J1059" s="648"/>
      <c r="K1059" s="648"/>
      <c r="L1059" s="598"/>
      <c r="M1059" s="598"/>
      <c r="N1059" s="598"/>
      <c r="O1059" s="598"/>
      <c r="P1059" s="598"/>
      <c r="Q1059" s="598"/>
      <c r="R1059" s="649"/>
      <c r="S1059" s="649"/>
      <c r="T1059" s="649"/>
      <c r="U1059" s="649"/>
      <c r="V1059" s="648"/>
      <c r="W1059" s="648"/>
      <c r="X1059" s="648"/>
      <c r="Y1059" s="366" t="s">
        <v>1278</v>
      </c>
      <c r="Z1059" s="366"/>
      <c r="AA1059" s="650"/>
      <c r="AB1059" s="650"/>
      <c r="AC1059" s="650"/>
      <c r="AD1059" s="651"/>
    </row>
    <row r="1060" customFormat="false" ht="16.2" hidden="true" customHeight="true" outlineLevel="0" collapsed="false">
      <c r="A1060" s="569"/>
      <c r="B1060" s="44"/>
      <c r="C1060" s="44"/>
      <c r="D1060" s="31" t="s">
        <v>265</v>
      </c>
      <c r="E1060" s="31"/>
      <c r="F1060" s="31" t="s">
        <v>471</v>
      </c>
      <c r="G1060" s="648"/>
      <c r="H1060" s="648"/>
      <c r="I1060" s="648"/>
      <c r="J1060" s="648"/>
      <c r="K1060" s="648"/>
      <c r="L1060" s="598"/>
      <c r="M1060" s="598"/>
      <c r="N1060" s="598"/>
      <c r="O1060" s="598"/>
      <c r="P1060" s="598"/>
      <c r="Q1060" s="598"/>
      <c r="R1060" s="649"/>
      <c r="S1060" s="649"/>
      <c r="T1060" s="649"/>
      <c r="U1060" s="649"/>
      <c r="V1060" s="648"/>
      <c r="W1060" s="648"/>
      <c r="X1060" s="648"/>
      <c r="Y1060" s="366" t="s">
        <v>1279</v>
      </c>
      <c r="Z1060" s="366"/>
      <c r="AA1060" s="650"/>
      <c r="AB1060" s="650"/>
      <c r="AC1060" s="650"/>
      <c r="AD1060" s="651"/>
    </row>
    <row r="1061" customFormat="false" ht="16.2" hidden="true" customHeight="true" outlineLevel="0" collapsed="false">
      <c r="A1061" s="569"/>
      <c r="B1061" s="44"/>
      <c r="C1061" s="44" t="s">
        <v>406</v>
      </c>
      <c r="D1061" s="31" t="s">
        <v>264</v>
      </c>
      <c r="E1061" s="31"/>
      <c r="F1061" s="31" t="s">
        <v>471</v>
      </c>
      <c r="G1061" s="648"/>
      <c r="H1061" s="648"/>
      <c r="I1061" s="648"/>
      <c r="J1061" s="648"/>
      <c r="K1061" s="648"/>
      <c r="L1061" s="598"/>
      <c r="M1061" s="598"/>
      <c r="N1061" s="598"/>
      <c r="O1061" s="598"/>
      <c r="P1061" s="598"/>
      <c r="Q1061" s="598"/>
      <c r="R1061" s="649"/>
      <c r="S1061" s="649"/>
      <c r="T1061" s="649"/>
      <c r="U1061" s="649"/>
      <c r="V1061" s="648"/>
      <c r="W1061" s="648"/>
      <c r="X1061" s="648"/>
      <c r="Y1061" s="366" t="s">
        <v>1280</v>
      </c>
      <c r="Z1061" s="366"/>
      <c r="AA1061" s="650"/>
      <c r="AB1061" s="650"/>
      <c r="AC1061" s="650"/>
      <c r="AD1061" s="651"/>
    </row>
    <row r="1062" customFormat="false" ht="16.2" hidden="true" customHeight="true" outlineLevel="0" collapsed="false">
      <c r="A1062" s="569"/>
      <c r="B1062" s="44"/>
      <c r="C1062" s="44"/>
      <c r="D1062" s="31" t="s">
        <v>265</v>
      </c>
      <c r="E1062" s="31"/>
      <c r="F1062" s="31" t="s">
        <v>471</v>
      </c>
      <c r="G1062" s="648"/>
      <c r="H1062" s="648"/>
      <c r="I1062" s="648"/>
      <c r="J1062" s="648"/>
      <c r="K1062" s="648"/>
      <c r="L1062" s="652"/>
      <c r="M1062" s="652"/>
      <c r="N1062" s="652"/>
      <c r="O1062" s="652"/>
      <c r="P1062" s="652"/>
      <c r="Q1062" s="652"/>
      <c r="R1062" s="649"/>
      <c r="S1062" s="649"/>
      <c r="T1062" s="649"/>
      <c r="U1062" s="649"/>
      <c r="V1062" s="648"/>
      <c r="W1062" s="648"/>
      <c r="X1062" s="648"/>
      <c r="Y1062" s="366" t="s">
        <v>1281</v>
      </c>
      <c r="Z1062" s="366"/>
      <c r="AA1062" s="650"/>
      <c r="AB1062" s="650"/>
      <c r="AC1062" s="650"/>
      <c r="AD1062" s="651"/>
    </row>
    <row r="1063" customFormat="false" ht="16.2" hidden="true" customHeight="true" outlineLevel="0" collapsed="false">
      <c r="A1063" s="653" t="s">
        <v>1555</v>
      </c>
      <c r="B1063" s="31" t="s">
        <v>1556</v>
      </c>
      <c r="C1063" s="31"/>
      <c r="D1063" s="31"/>
      <c r="E1063" s="31"/>
      <c r="F1063" s="31" t="s">
        <v>1557</v>
      </c>
      <c r="G1063" s="478"/>
      <c r="H1063" s="534" t="s">
        <v>488</v>
      </c>
      <c r="I1063" s="534" t="s">
        <v>488</v>
      </c>
      <c r="J1063" s="534" t="s">
        <v>488</v>
      </c>
      <c r="K1063" s="620" t="s">
        <v>488</v>
      </c>
      <c r="L1063" s="620"/>
      <c r="M1063" s="620"/>
      <c r="N1063" s="620"/>
      <c r="O1063" s="620"/>
      <c r="P1063" s="620"/>
      <c r="Q1063" s="620"/>
      <c r="R1063" s="620"/>
      <c r="S1063" s="620"/>
      <c r="T1063" s="620"/>
      <c r="U1063" s="620"/>
      <c r="V1063" s="620"/>
      <c r="W1063" s="620"/>
      <c r="X1063" s="621"/>
      <c r="Y1063" s="366" t="s">
        <v>1558</v>
      </c>
      <c r="Z1063" s="366"/>
      <c r="AA1063" s="478" t="s">
        <v>1417</v>
      </c>
      <c r="AB1063" s="505" t="s">
        <v>1417</v>
      </c>
      <c r="AC1063" s="478" t="s">
        <v>1559</v>
      </c>
      <c r="AD1063" s="654"/>
    </row>
    <row r="1064" customFormat="false" ht="16.2" hidden="true" customHeight="true" outlineLevel="0" collapsed="false">
      <c r="A1064" s="653"/>
      <c r="B1064" s="31" t="s">
        <v>1560</v>
      </c>
      <c r="C1064" s="31"/>
      <c r="D1064" s="31"/>
      <c r="E1064" s="31"/>
      <c r="F1064" s="31" t="s">
        <v>469</v>
      </c>
      <c r="G1064" s="620"/>
      <c r="H1064" s="620"/>
      <c r="I1064" s="620"/>
      <c r="J1064" s="620"/>
      <c r="K1064" s="620"/>
      <c r="L1064" s="620"/>
      <c r="M1064" s="620"/>
      <c r="N1064" s="620"/>
      <c r="O1064" s="620"/>
      <c r="P1064" s="620"/>
      <c r="Q1064" s="620"/>
      <c r="R1064" s="620"/>
      <c r="S1064" s="620"/>
      <c r="T1064" s="620"/>
      <c r="U1064" s="620"/>
      <c r="V1064" s="620"/>
      <c r="W1064" s="620"/>
      <c r="X1064" s="621"/>
      <c r="Y1064" s="366" t="s">
        <v>1561</v>
      </c>
      <c r="Z1064" s="366"/>
      <c r="AA1064" s="478"/>
      <c r="AB1064" s="478"/>
      <c r="AC1064" s="478"/>
      <c r="AD1064" s="654"/>
    </row>
    <row r="1065" customFormat="false" ht="22.2" hidden="true" customHeight="false" outlineLevel="0" collapsed="false">
      <c r="A1065" s="653"/>
      <c r="B1065" s="31"/>
      <c r="C1065" s="31"/>
      <c r="D1065" s="31" t="s">
        <v>1562</v>
      </c>
      <c r="E1065" s="31"/>
      <c r="F1065" s="31" t="s">
        <v>477</v>
      </c>
      <c r="G1065" s="655"/>
      <c r="H1065" s="655"/>
      <c r="I1065" s="655"/>
      <c r="J1065" s="655"/>
      <c r="K1065" s="655"/>
      <c r="L1065" s="655"/>
      <c r="M1065" s="655"/>
      <c r="N1065" s="655"/>
      <c r="O1065" s="655"/>
      <c r="P1065" s="655"/>
      <c r="Q1065" s="655"/>
      <c r="R1065" s="655"/>
      <c r="S1065" s="655"/>
      <c r="T1065" s="655"/>
      <c r="U1065" s="655"/>
      <c r="V1065" s="655"/>
      <c r="W1065" s="655"/>
      <c r="X1065" s="655"/>
      <c r="Y1065" s="656" t="s">
        <v>1563</v>
      </c>
      <c r="Z1065" s="656" t="s">
        <v>1564</v>
      </c>
      <c r="AA1065" s="478"/>
      <c r="AB1065" s="478"/>
      <c r="AC1065" s="478"/>
      <c r="AD1065" s="654"/>
    </row>
    <row r="1066" customFormat="false" ht="16.2" hidden="true" customHeight="true" outlineLevel="0" collapsed="false">
      <c r="A1066" s="483" t="s">
        <v>66</v>
      </c>
      <c r="B1066" s="541" t="s">
        <v>260</v>
      </c>
      <c r="C1066" s="37" t="s">
        <v>164</v>
      </c>
      <c r="D1066" s="37"/>
      <c r="E1066" s="37" t="s">
        <v>264</v>
      </c>
      <c r="F1066" s="37" t="s">
        <v>471</v>
      </c>
      <c r="G1066" s="542"/>
      <c r="H1066" s="488" t="n">
        <v>21881</v>
      </c>
      <c r="I1066" s="488" t="n">
        <v>30244</v>
      </c>
      <c r="J1066" s="488" t="n">
        <v>34133</v>
      </c>
      <c r="K1066" s="488" t="n">
        <v>38412</v>
      </c>
      <c r="L1066" s="543"/>
      <c r="M1066" s="543"/>
      <c r="N1066" s="543"/>
      <c r="O1066" s="543"/>
      <c r="P1066" s="543"/>
      <c r="Q1066" s="543"/>
      <c r="R1066" s="543"/>
      <c r="S1066" s="543"/>
      <c r="T1066" s="543"/>
      <c r="U1066" s="543"/>
      <c r="V1066" s="543"/>
      <c r="W1066" s="543"/>
      <c r="X1066" s="621"/>
      <c r="Y1066" s="399" t="s">
        <v>1282</v>
      </c>
      <c r="Z1066" s="399"/>
      <c r="AA1066" s="545" t="s">
        <v>1404</v>
      </c>
      <c r="AB1066" s="545" t="s">
        <v>1404</v>
      </c>
      <c r="AC1066" s="545"/>
      <c r="AD1066" s="639"/>
    </row>
    <row r="1067" customFormat="false" ht="16.2" hidden="true" customHeight="true" outlineLevel="0" collapsed="false">
      <c r="A1067" s="483"/>
      <c r="B1067" s="541"/>
      <c r="C1067" s="541"/>
      <c r="D1067" s="37"/>
      <c r="E1067" s="37" t="s">
        <v>265</v>
      </c>
      <c r="F1067" s="37" t="s">
        <v>471</v>
      </c>
      <c r="G1067" s="542"/>
      <c r="H1067" s="488" t="n">
        <v>10451</v>
      </c>
      <c r="I1067" s="488" t="n">
        <v>15358</v>
      </c>
      <c r="J1067" s="488" t="n">
        <v>17787</v>
      </c>
      <c r="K1067" s="488" t="n">
        <v>20471</v>
      </c>
      <c r="L1067" s="543"/>
      <c r="M1067" s="543"/>
      <c r="N1067" s="543"/>
      <c r="O1067" s="543"/>
      <c r="P1067" s="543"/>
      <c r="Q1067" s="543"/>
      <c r="R1067" s="543"/>
      <c r="S1067" s="543"/>
      <c r="T1067" s="543"/>
      <c r="U1067" s="543"/>
      <c r="V1067" s="543"/>
      <c r="W1067" s="543"/>
      <c r="X1067" s="621"/>
      <c r="Y1067" s="399" t="s">
        <v>1283</v>
      </c>
      <c r="Z1067" s="399"/>
      <c r="AA1067" s="545"/>
      <c r="AB1067" s="545"/>
      <c r="AC1067" s="545"/>
      <c r="AD1067" s="639"/>
    </row>
    <row r="1068" customFormat="false" ht="16.2" hidden="true" customHeight="true" outlineLevel="0" collapsed="false">
      <c r="A1068" s="483"/>
      <c r="B1068" s="541"/>
      <c r="C1068" s="37" t="s">
        <v>165</v>
      </c>
      <c r="D1068" s="37"/>
      <c r="E1068" s="37" t="s">
        <v>264</v>
      </c>
      <c r="F1068" s="37" t="s">
        <v>471</v>
      </c>
      <c r="G1068" s="542"/>
      <c r="H1068" s="488" t="n">
        <v>112693</v>
      </c>
      <c r="I1068" s="488" t="n">
        <v>133632</v>
      </c>
      <c r="J1068" s="488" t="n">
        <v>144767</v>
      </c>
      <c r="K1068" s="488" t="n">
        <v>154588</v>
      </c>
      <c r="L1068" s="543"/>
      <c r="M1068" s="543"/>
      <c r="N1068" s="543"/>
      <c r="O1068" s="543"/>
      <c r="P1068" s="543"/>
      <c r="Q1068" s="543"/>
      <c r="R1068" s="543"/>
      <c r="S1068" s="543"/>
      <c r="T1068" s="543"/>
      <c r="U1068" s="543"/>
      <c r="V1068" s="543"/>
      <c r="W1068" s="543"/>
      <c r="X1068" s="621"/>
      <c r="Y1068" s="399" t="s">
        <v>1284</v>
      </c>
      <c r="Z1068" s="399"/>
      <c r="AA1068" s="545"/>
      <c r="AB1068" s="545"/>
      <c r="AC1068" s="545"/>
      <c r="AD1068" s="639"/>
    </row>
    <row r="1069" customFormat="false" ht="16.2" hidden="true" customHeight="true" outlineLevel="0" collapsed="false">
      <c r="A1069" s="483"/>
      <c r="B1069" s="541"/>
      <c r="C1069" s="541"/>
      <c r="D1069" s="37"/>
      <c r="E1069" s="37" t="s">
        <v>265</v>
      </c>
      <c r="F1069" s="37" t="s">
        <v>471</v>
      </c>
      <c r="G1069" s="542"/>
      <c r="H1069" s="488" t="n">
        <v>101358</v>
      </c>
      <c r="I1069" s="488" t="n">
        <v>123594</v>
      </c>
      <c r="J1069" s="488" t="n">
        <v>136139</v>
      </c>
      <c r="K1069" s="488" t="n">
        <v>148502</v>
      </c>
      <c r="L1069" s="543"/>
      <c r="M1069" s="543"/>
      <c r="N1069" s="543"/>
      <c r="O1069" s="543"/>
      <c r="P1069" s="543"/>
      <c r="Q1069" s="543"/>
      <c r="R1069" s="543"/>
      <c r="S1069" s="543"/>
      <c r="T1069" s="543"/>
      <c r="U1069" s="543"/>
      <c r="V1069" s="543"/>
      <c r="W1069" s="543"/>
      <c r="X1069" s="621"/>
      <c r="Y1069" s="399" t="s">
        <v>1285</v>
      </c>
      <c r="Z1069" s="399"/>
      <c r="AA1069" s="545"/>
      <c r="AB1069" s="545"/>
      <c r="AC1069" s="545"/>
      <c r="AD1069" s="639"/>
    </row>
    <row r="1070" customFormat="false" ht="16.2" hidden="true" customHeight="true" outlineLevel="0" collapsed="false">
      <c r="A1070" s="483"/>
      <c r="B1070" s="541"/>
      <c r="C1070" s="37" t="s">
        <v>166</v>
      </c>
      <c r="D1070" s="37"/>
      <c r="E1070" s="37" t="s">
        <v>264</v>
      </c>
      <c r="F1070" s="37" t="s">
        <v>471</v>
      </c>
      <c r="G1070" s="542"/>
      <c r="H1070" s="488" t="n">
        <v>135100</v>
      </c>
      <c r="I1070" s="488" t="n">
        <v>149911</v>
      </c>
      <c r="J1070" s="488" t="n">
        <v>149812</v>
      </c>
      <c r="K1070" s="488" t="n">
        <v>148816</v>
      </c>
      <c r="L1070" s="543"/>
      <c r="M1070" s="543"/>
      <c r="N1070" s="543"/>
      <c r="O1070" s="543"/>
      <c r="P1070" s="543"/>
      <c r="Q1070" s="543"/>
      <c r="R1070" s="543"/>
      <c r="S1070" s="543"/>
      <c r="T1070" s="543"/>
      <c r="U1070" s="543"/>
      <c r="V1070" s="543"/>
      <c r="W1070" s="543"/>
      <c r="X1070" s="621"/>
      <c r="Y1070" s="399" t="s">
        <v>1286</v>
      </c>
      <c r="Z1070" s="399"/>
      <c r="AA1070" s="545"/>
      <c r="AB1070" s="545"/>
      <c r="AC1070" s="545"/>
      <c r="AD1070" s="639"/>
    </row>
    <row r="1071" customFormat="false" ht="16.2" hidden="true" customHeight="true" outlineLevel="0" collapsed="false">
      <c r="A1071" s="483"/>
      <c r="B1071" s="541"/>
      <c r="C1071" s="541"/>
      <c r="D1071" s="37"/>
      <c r="E1071" s="37" t="s">
        <v>265</v>
      </c>
      <c r="F1071" s="37" t="s">
        <v>471</v>
      </c>
      <c r="G1071" s="542"/>
      <c r="H1071" s="488" t="n">
        <v>137757</v>
      </c>
      <c r="I1071" s="488" t="n">
        <v>155179</v>
      </c>
      <c r="J1071" s="488" t="n">
        <v>155677</v>
      </c>
      <c r="K1071" s="488" t="n">
        <v>155247</v>
      </c>
      <c r="L1071" s="543"/>
      <c r="M1071" s="543"/>
      <c r="N1071" s="543"/>
      <c r="O1071" s="543"/>
      <c r="P1071" s="543"/>
      <c r="Q1071" s="543"/>
      <c r="R1071" s="543"/>
      <c r="S1071" s="543"/>
      <c r="T1071" s="543"/>
      <c r="U1071" s="543"/>
      <c r="V1071" s="543"/>
      <c r="W1071" s="543"/>
      <c r="X1071" s="621"/>
      <c r="Y1071" s="399" t="s">
        <v>1287</v>
      </c>
      <c r="Z1071" s="399"/>
      <c r="AA1071" s="545"/>
      <c r="AB1071" s="545"/>
      <c r="AC1071" s="545"/>
      <c r="AD1071" s="639"/>
    </row>
    <row r="1072" customFormat="false" ht="16.2" hidden="true" customHeight="true" outlineLevel="0" collapsed="false">
      <c r="A1072" s="483"/>
      <c r="B1072" s="541"/>
      <c r="C1072" s="37" t="s">
        <v>167</v>
      </c>
      <c r="D1072" s="37"/>
      <c r="E1072" s="37" t="s">
        <v>264</v>
      </c>
      <c r="F1072" s="37" t="s">
        <v>471</v>
      </c>
      <c r="G1072" s="542"/>
      <c r="H1072" s="488" t="n">
        <v>81453</v>
      </c>
      <c r="I1072" s="488" t="n">
        <v>94299</v>
      </c>
      <c r="J1072" s="488" t="n">
        <v>94161</v>
      </c>
      <c r="K1072" s="488" t="n">
        <v>95451</v>
      </c>
      <c r="L1072" s="543"/>
      <c r="M1072" s="543"/>
      <c r="N1072" s="543"/>
      <c r="O1072" s="543"/>
      <c r="P1072" s="543"/>
      <c r="Q1072" s="543"/>
      <c r="R1072" s="543"/>
      <c r="S1072" s="543"/>
      <c r="T1072" s="543"/>
      <c r="U1072" s="543"/>
      <c r="V1072" s="543"/>
      <c r="W1072" s="543"/>
      <c r="X1072" s="621"/>
      <c r="Y1072" s="399" t="s">
        <v>1288</v>
      </c>
      <c r="Z1072" s="399"/>
      <c r="AA1072" s="545"/>
      <c r="AB1072" s="545"/>
      <c r="AC1072" s="545"/>
      <c r="AD1072" s="639"/>
    </row>
    <row r="1073" customFormat="false" ht="16.2" hidden="true" customHeight="true" outlineLevel="0" collapsed="false">
      <c r="A1073" s="483"/>
      <c r="B1073" s="541"/>
      <c r="C1073" s="541"/>
      <c r="D1073" s="37"/>
      <c r="E1073" s="37" t="s">
        <v>265</v>
      </c>
      <c r="F1073" s="37" t="s">
        <v>471</v>
      </c>
      <c r="G1073" s="542"/>
      <c r="H1073" s="488" t="n">
        <v>70117</v>
      </c>
      <c r="I1073" s="488" t="n">
        <v>82958</v>
      </c>
      <c r="J1073" s="488" t="n">
        <v>85114</v>
      </c>
      <c r="K1073" s="488" t="n">
        <v>87859</v>
      </c>
      <c r="L1073" s="543"/>
      <c r="M1073" s="543"/>
      <c r="N1073" s="543"/>
      <c r="O1073" s="543"/>
      <c r="P1073" s="543"/>
      <c r="Q1073" s="543"/>
      <c r="R1073" s="543"/>
      <c r="S1073" s="543"/>
      <c r="T1073" s="543"/>
      <c r="U1073" s="543"/>
      <c r="V1073" s="543"/>
      <c r="W1073" s="543"/>
      <c r="X1073" s="621"/>
      <c r="Y1073" s="399" t="s">
        <v>1289</v>
      </c>
      <c r="Z1073" s="399"/>
      <c r="AA1073" s="545"/>
      <c r="AB1073" s="545"/>
      <c r="AC1073" s="545"/>
      <c r="AD1073" s="639"/>
    </row>
    <row r="1074" customFormat="false" ht="16.2" hidden="true" customHeight="true" outlineLevel="0" collapsed="false">
      <c r="A1074" s="483"/>
      <c r="B1074" s="541"/>
      <c r="C1074" s="37" t="s">
        <v>168</v>
      </c>
      <c r="D1074" s="37"/>
      <c r="E1074" s="37" t="s">
        <v>264</v>
      </c>
      <c r="F1074" s="37" t="s">
        <v>471</v>
      </c>
      <c r="G1074" s="542"/>
      <c r="H1074" s="488" t="n">
        <v>260282</v>
      </c>
      <c r="I1074" s="488" t="n">
        <v>270231</v>
      </c>
      <c r="J1074" s="488" t="n">
        <v>273068</v>
      </c>
      <c r="K1074" s="488" t="n">
        <v>277377</v>
      </c>
      <c r="L1074" s="543"/>
      <c r="M1074" s="543"/>
      <c r="N1074" s="543"/>
      <c r="O1074" s="543"/>
      <c r="P1074" s="543"/>
      <c r="Q1074" s="543"/>
      <c r="R1074" s="543"/>
      <c r="S1074" s="543"/>
      <c r="T1074" s="543"/>
      <c r="U1074" s="543"/>
      <c r="V1074" s="543"/>
      <c r="W1074" s="543"/>
      <c r="X1074" s="621"/>
      <c r="Y1074" s="399" t="s">
        <v>1290</v>
      </c>
      <c r="Z1074" s="399"/>
      <c r="AA1074" s="545"/>
      <c r="AB1074" s="545"/>
      <c r="AC1074" s="545"/>
      <c r="AD1074" s="639"/>
    </row>
    <row r="1075" customFormat="false" ht="16.2" hidden="true" customHeight="true" outlineLevel="0" collapsed="false">
      <c r="A1075" s="483"/>
      <c r="B1075" s="541"/>
      <c r="C1075" s="541"/>
      <c r="D1075" s="37"/>
      <c r="E1075" s="37" t="s">
        <v>265</v>
      </c>
      <c r="F1075" s="37" t="s">
        <v>471</v>
      </c>
      <c r="G1075" s="542"/>
      <c r="H1075" s="488" t="n">
        <v>238036</v>
      </c>
      <c r="I1075" s="488" t="n">
        <v>245513</v>
      </c>
      <c r="J1075" s="488" t="n">
        <v>246963</v>
      </c>
      <c r="K1075" s="488" t="n">
        <v>250542</v>
      </c>
      <c r="L1075" s="543"/>
      <c r="M1075" s="543"/>
      <c r="N1075" s="543"/>
      <c r="O1075" s="543"/>
      <c r="P1075" s="543"/>
      <c r="Q1075" s="543"/>
      <c r="R1075" s="543"/>
      <c r="S1075" s="543"/>
      <c r="T1075" s="543"/>
      <c r="U1075" s="543"/>
      <c r="V1075" s="543"/>
      <c r="W1075" s="543"/>
      <c r="X1075" s="621"/>
      <c r="Y1075" s="399" t="s">
        <v>1291</v>
      </c>
      <c r="Z1075" s="399"/>
      <c r="AA1075" s="545"/>
      <c r="AB1075" s="545"/>
      <c r="AC1075" s="545"/>
      <c r="AD1075" s="639"/>
    </row>
    <row r="1076" customFormat="false" ht="16.2" hidden="true" customHeight="true" outlineLevel="0" collapsed="false">
      <c r="A1076" s="483"/>
      <c r="B1076" s="541"/>
      <c r="C1076" s="37" t="s">
        <v>407</v>
      </c>
      <c r="D1076" s="37"/>
      <c r="E1076" s="37" t="s">
        <v>264</v>
      </c>
      <c r="F1076" s="37" t="s">
        <v>471</v>
      </c>
      <c r="G1076" s="542"/>
      <c r="H1076" s="488" t="n">
        <v>190086</v>
      </c>
      <c r="I1076" s="488" t="n">
        <v>159253</v>
      </c>
      <c r="J1076" s="488" t="n">
        <v>159154</v>
      </c>
      <c r="K1076" s="488" t="n">
        <v>159306</v>
      </c>
      <c r="L1076" s="543"/>
      <c r="M1076" s="543"/>
      <c r="N1076" s="543"/>
      <c r="O1076" s="543"/>
      <c r="P1076" s="543"/>
      <c r="Q1076" s="543"/>
      <c r="R1076" s="543"/>
      <c r="S1076" s="543"/>
      <c r="T1076" s="543"/>
      <c r="U1076" s="543"/>
      <c r="V1076" s="543"/>
      <c r="W1076" s="543"/>
      <c r="X1076" s="621"/>
      <c r="Y1076" s="399" t="s">
        <v>1292</v>
      </c>
      <c r="Z1076" s="399"/>
      <c r="AA1076" s="545"/>
      <c r="AB1076" s="545"/>
      <c r="AC1076" s="545"/>
      <c r="AD1076" s="639"/>
    </row>
    <row r="1077" customFormat="false" ht="16.2" hidden="true" customHeight="true" outlineLevel="0" collapsed="false">
      <c r="A1077" s="483"/>
      <c r="B1077" s="541"/>
      <c r="C1077" s="541"/>
      <c r="D1077" s="37"/>
      <c r="E1077" s="37" t="s">
        <v>265</v>
      </c>
      <c r="F1077" s="37" t="s">
        <v>471</v>
      </c>
      <c r="G1077" s="542"/>
      <c r="H1077" s="488" t="n">
        <v>168669</v>
      </c>
      <c r="I1077" s="488" t="n">
        <v>143796</v>
      </c>
      <c r="J1077" s="488" t="n">
        <v>144176</v>
      </c>
      <c r="K1077" s="488" t="n">
        <v>145000</v>
      </c>
      <c r="L1077" s="543"/>
      <c r="M1077" s="543"/>
      <c r="N1077" s="543"/>
      <c r="O1077" s="543"/>
      <c r="P1077" s="543"/>
      <c r="Q1077" s="543"/>
      <c r="R1077" s="543"/>
      <c r="S1077" s="543"/>
      <c r="T1077" s="543"/>
      <c r="U1077" s="543"/>
      <c r="V1077" s="543"/>
      <c r="W1077" s="543"/>
      <c r="X1077" s="621"/>
      <c r="Y1077" s="399" t="s">
        <v>1293</v>
      </c>
      <c r="Z1077" s="399"/>
      <c r="AA1077" s="545"/>
      <c r="AB1077" s="545"/>
      <c r="AC1077" s="545"/>
      <c r="AD1077" s="639"/>
    </row>
    <row r="1078" customFormat="false" ht="16.2" hidden="true" customHeight="true" outlineLevel="0" collapsed="false">
      <c r="A1078" s="483"/>
      <c r="B1078" s="541"/>
      <c r="C1078" s="37" t="s">
        <v>408</v>
      </c>
      <c r="D1078" s="37"/>
      <c r="E1078" s="37" t="s">
        <v>264</v>
      </c>
      <c r="F1078" s="37" t="s">
        <v>471</v>
      </c>
      <c r="G1078" s="542"/>
      <c r="H1078" s="488" t="n">
        <v>152381</v>
      </c>
      <c r="I1078" s="488" t="n">
        <v>137472</v>
      </c>
      <c r="J1078" s="488" t="n">
        <v>133751</v>
      </c>
      <c r="K1078" s="488" t="n">
        <v>129968</v>
      </c>
      <c r="L1078" s="543"/>
      <c r="M1078" s="543"/>
      <c r="N1078" s="543"/>
      <c r="O1078" s="543"/>
      <c r="P1078" s="543"/>
      <c r="Q1078" s="543"/>
      <c r="R1078" s="543"/>
      <c r="S1078" s="543"/>
      <c r="T1078" s="543"/>
      <c r="U1078" s="543"/>
      <c r="V1078" s="543"/>
      <c r="W1078" s="543"/>
      <c r="X1078" s="621"/>
      <c r="Y1078" s="399" t="s">
        <v>1294</v>
      </c>
      <c r="Z1078" s="399"/>
      <c r="AA1078" s="545"/>
      <c r="AB1078" s="545"/>
      <c r="AC1078" s="545"/>
      <c r="AD1078" s="639"/>
    </row>
    <row r="1079" customFormat="false" ht="16.2" hidden="true" customHeight="true" outlineLevel="0" collapsed="false">
      <c r="A1079" s="483"/>
      <c r="B1079" s="541"/>
      <c r="C1079" s="541"/>
      <c r="D1079" s="37"/>
      <c r="E1079" s="37" t="s">
        <v>265</v>
      </c>
      <c r="F1079" s="37" t="s">
        <v>471</v>
      </c>
      <c r="G1079" s="542"/>
      <c r="H1079" s="488" t="n">
        <v>185197</v>
      </c>
      <c r="I1079" s="488" t="n">
        <v>175039</v>
      </c>
      <c r="J1079" s="488" t="n">
        <v>173350</v>
      </c>
      <c r="K1079" s="488" t="n">
        <v>171302</v>
      </c>
      <c r="L1079" s="543"/>
      <c r="M1079" s="543"/>
      <c r="N1079" s="543"/>
      <c r="O1079" s="543"/>
      <c r="P1079" s="543"/>
      <c r="Q1079" s="543"/>
      <c r="R1079" s="543"/>
      <c r="S1079" s="543"/>
      <c r="T1079" s="543"/>
      <c r="U1079" s="543"/>
      <c r="V1079" s="543"/>
      <c r="W1079" s="543"/>
      <c r="X1079" s="621"/>
      <c r="Y1079" s="399" t="s">
        <v>1295</v>
      </c>
      <c r="Z1079" s="399"/>
      <c r="AA1079" s="545"/>
      <c r="AB1079" s="545"/>
      <c r="AC1079" s="545"/>
      <c r="AD1079" s="639"/>
    </row>
    <row r="1080" customFormat="false" ht="16.2" hidden="true" customHeight="true" outlineLevel="0" collapsed="false">
      <c r="A1080" s="483"/>
      <c r="B1080" s="541"/>
      <c r="C1080" s="37" t="s">
        <v>409</v>
      </c>
      <c r="D1080" s="37"/>
      <c r="E1080" s="37" t="s">
        <v>264</v>
      </c>
      <c r="F1080" s="37" t="s">
        <v>471</v>
      </c>
      <c r="G1080" s="542"/>
      <c r="H1080" s="488" t="n">
        <v>16450</v>
      </c>
      <c r="I1080" s="488" t="n">
        <v>11184</v>
      </c>
      <c r="J1080" s="488" t="n">
        <v>10475</v>
      </c>
      <c r="K1080" s="488" t="n">
        <v>9792</v>
      </c>
      <c r="L1080" s="543"/>
      <c r="M1080" s="543"/>
      <c r="N1080" s="543"/>
      <c r="O1080" s="543"/>
      <c r="P1080" s="543"/>
      <c r="Q1080" s="543"/>
      <c r="R1080" s="543"/>
      <c r="S1080" s="543"/>
      <c r="T1080" s="543"/>
      <c r="U1080" s="543"/>
      <c r="V1080" s="543"/>
      <c r="W1080" s="543"/>
      <c r="X1080" s="621"/>
      <c r="Y1080" s="399" t="s">
        <v>1296</v>
      </c>
      <c r="Z1080" s="399"/>
      <c r="AA1080" s="545"/>
      <c r="AB1080" s="545"/>
      <c r="AC1080" s="545"/>
      <c r="AD1080" s="639"/>
    </row>
    <row r="1081" customFormat="false" ht="16.2" hidden="true" customHeight="true" outlineLevel="0" collapsed="false">
      <c r="A1081" s="483"/>
      <c r="B1081" s="541"/>
      <c r="C1081" s="541"/>
      <c r="D1081" s="37"/>
      <c r="E1081" s="37" t="s">
        <v>265</v>
      </c>
      <c r="F1081" s="37" t="s">
        <v>471</v>
      </c>
      <c r="G1081" s="542"/>
      <c r="H1081" s="488" t="n">
        <v>59249</v>
      </c>
      <c r="I1081" s="488" t="n">
        <v>47017</v>
      </c>
      <c r="J1081" s="488" t="n">
        <v>45031</v>
      </c>
      <c r="K1081" s="488" t="n">
        <v>43114</v>
      </c>
      <c r="L1081" s="543"/>
      <c r="M1081" s="543"/>
      <c r="N1081" s="543"/>
      <c r="O1081" s="543"/>
      <c r="P1081" s="543"/>
      <c r="Q1081" s="543"/>
      <c r="R1081" s="543"/>
      <c r="S1081" s="543"/>
      <c r="T1081" s="543"/>
      <c r="U1081" s="543"/>
      <c r="V1081" s="543"/>
      <c r="W1081" s="543"/>
      <c r="X1081" s="621"/>
      <c r="Y1081" s="399" t="s">
        <v>1565</v>
      </c>
      <c r="Z1081" s="399"/>
      <c r="AA1081" s="545"/>
      <c r="AB1081" s="545"/>
      <c r="AC1081" s="545"/>
      <c r="AD1081" s="639"/>
    </row>
    <row r="1082" customFormat="false" ht="16.2" hidden="true" customHeight="true" outlineLevel="0" collapsed="false">
      <c r="A1082" s="483"/>
      <c r="B1082" s="541" t="s">
        <v>260</v>
      </c>
      <c r="C1082" s="37" t="s">
        <v>164</v>
      </c>
      <c r="D1082" s="37"/>
      <c r="E1082" s="37" t="s">
        <v>264</v>
      </c>
      <c r="F1082" s="37" t="s">
        <v>473</v>
      </c>
      <c r="G1082" s="542"/>
      <c r="H1082" s="509" t="n">
        <v>2.25501532474653</v>
      </c>
      <c r="I1082" s="509" t="n">
        <v>3.06663989795442</v>
      </c>
      <c r="J1082" s="509" t="n">
        <v>3.41561920544049</v>
      </c>
      <c r="K1082" s="509" t="n">
        <v>3.78924939085143</v>
      </c>
      <c r="L1082" s="509"/>
      <c r="M1082" s="509"/>
      <c r="N1082" s="509"/>
      <c r="O1082" s="509"/>
      <c r="P1082" s="509"/>
      <c r="Q1082" s="509"/>
      <c r="R1082" s="509"/>
      <c r="S1082" s="509"/>
      <c r="T1082" s="509"/>
      <c r="U1082" s="492"/>
      <c r="V1082" s="509"/>
      <c r="W1082" s="509"/>
      <c r="X1082" s="621"/>
      <c r="Y1082" s="399" t="s">
        <v>1566</v>
      </c>
      <c r="Z1082" s="399" t="s">
        <v>1567</v>
      </c>
      <c r="AA1082" s="545" t="s">
        <v>1404</v>
      </c>
      <c r="AB1082" s="545" t="s">
        <v>1404</v>
      </c>
      <c r="AC1082" s="545"/>
      <c r="AD1082" s="639"/>
    </row>
    <row r="1083" customFormat="false" ht="16.2" hidden="true" customHeight="false" outlineLevel="0" collapsed="false">
      <c r="A1083" s="483"/>
      <c r="B1083" s="541"/>
      <c r="C1083" s="541"/>
      <c r="D1083" s="37"/>
      <c r="E1083" s="37" t="s">
        <v>265</v>
      </c>
      <c r="F1083" s="37" t="s">
        <v>473</v>
      </c>
      <c r="G1083" s="542"/>
      <c r="H1083" s="509" t="n">
        <v>1.07649711485177</v>
      </c>
      <c r="I1083" s="509" t="n">
        <v>1.55373947598978</v>
      </c>
      <c r="J1083" s="509" t="n">
        <v>1.77119544489996</v>
      </c>
      <c r="K1083" s="509" t="n">
        <v>2.00296075386703</v>
      </c>
      <c r="L1083" s="509"/>
      <c r="M1083" s="509"/>
      <c r="N1083" s="509"/>
      <c r="O1083" s="509"/>
      <c r="P1083" s="509"/>
      <c r="Q1083" s="509"/>
      <c r="R1083" s="509"/>
      <c r="S1083" s="509"/>
      <c r="T1083" s="509"/>
      <c r="U1083" s="492"/>
      <c r="V1083" s="509"/>
      <c r="W1083" s="509"/>
      <c r="X1083" s="621"/>
      <c r="Y1083" s="399" t="s">
        <v>1568</v>
      </c>
      <c r="Z1083" s="399" t="s">
        <v>1569</v>
      </c>
      <c r="AA1083" s="545"/>
      <c r="AB1083" s="545"/>
      <c r="AC1083" s="545"/>
      <c r="AD1083" s="639"/>
    </row>
    <row r="1084" customFormat="false" ht="16.2" hidden="true" customHeight="true" outlineLevel="0" collapsed="false">
      <c r="A1084" s="483"/>
      <c r="B1084" s="541"/>
      <c r="C1084" s="37" t="s">
        <v>165</v>
      </c>
      <c r="D1084" s="37"/>
      <c r="E1084" s="37" t="s">
        <v>264</v>
      </c>
      <c r="F1084" s="37" t="s">
        <v>473</v>
      </c>
      <c r="G1084" s="542"/>
      <c r="H1084" s="509" t="n">
        <v>11.6139318126073</v>
      </c>
      <c r="I1084" s="509" t="n">
        <v>13.5498354332577</v>
      </c>
      <c r="J1084" s="509" t="n">
        <v>14.4865363581872</v>
      </c>
      <c r="K1084" s="509" t="n">
        <v>15.2497262530704</v>
      </c>
      <c r="L1084" s="509"/>
      <c r="M1084" s="509"/>
      <c r="N1084" s="509"/>
      <c r="O1084" s="509"/>
      <c r="P1084" s="509"/>
      <c r="Q1084" s="509"/>
      <c r="R1084" s="509"/>
      <c r="S1084" s="509"/>
      <c r="T1084" s="509"/>
      <c r="U1084" s="492"/>
      <c r="V1084" s="509"/>
      <c r="W1084" s="509"/>
      <c r="X1084" s="621"/>
      <c r="Y1084" s="399" t="s">
        <v>1570</v>
      </c>
      <c r="Z1084" s="399" t="s">
        <v>1567</v>
      </c>
      <c r="AA1084" s="545"/>
      <c r="AB1084" s="545"/>
      <c r="AC1084" s="545"/>
      <c r="AD1084" s="639"/>
    </row>
    <row r="1085" customFormat="false" ht="16.2" hidden="true" customHeight="false" outlineLevel="0" collapsed="false">
      <c r="A1085" s="483"/>
      <c r="B1085" s="541"/>
      <c r="C1085" s="541"/>
      <c r="D1085" s="37"/>
      <c r="E1085" s="37" t="s">
        <v>265</v>
      </c>
      <c r="F1085" s="37" t="s">
        <v>473</v>
      </c>
      <c r="G1085" s="542"/>
      <c r="H1085" s="509" t="n">
        <v>10.4403018435696</v>
      </c>
      <c r="I1085" s="509" t="n">
        <v>12.5037685112307</v>
      </c>
      <c r="J1085" s="509" t="n">
        <v>13.5564612735838</v>
      </c>
      <c r="K1085" s="509" t="n">
        <v>14.5300023384672</v>
      </c>
      <c r="L1085" s="509"/>
      <c r="M1085" s="509"/>
      <c r="N1085" s="509"/>
      <c r="O1085" s="509"/>
      <c r="P1085" s="509"/>
      <c r="Q1085" s="509"/>
      <c r="R1085" s="509"/>
      <c r="S1085" s="509"/>
      <c r="T1085" s="509"/>
      <c r="U1085" s="492"/>
      <c r="V1085" s="509"/>
      <c r="W1085" s="509"/>
      <c r="X1085" s="621"/>
      <c r="Y1085" s="399" t="s">
        <v>1571</v>
      </c>
      <c r="Z1085" s="399" t="s">
        <v>1569</v>
      </c>
      <c r="AA1085" s="545"/>
      <c r="AB1085" s="545"/>
      <c r="AC1085" s="545"/>
      <c r="AD1085" s="639"/>
    </row>
    <row r="1086" customFormat="false" ht="16.2" hidden="true" customHeight="true" outlineLevel="0" collapsed="false">
      <c r="A1086" s="483"/>
      <c r="B1086" s="541"/>
      <c r="C1086" s="37" t="s">
        <v>166</v>
      </c>
      <c r="D1086" s="37"/>
      <c r="E1086" s="37" t="s">
        <v>264</v>
      </c>
      <c r="F1086" s="37" t="s">
        <v>473</v>
      </c>
      <c r="G1086" s="542"/>
      <c r="H1086" s="509" t="n">
        <v>13.923155722922</v>
      </c>
      <c r="I1086" s="509" t="n">
        <v>15.2004712915701</v>
      </c>
      <c r="J1086" s="509" t="n">
        <v>14.9913791464404</v>
      </c>
      <c r="K1086" s="509" t="n">
        <v>14.6803326395123</v>
      </c>
      <c r="L1086" s="509"/>
      <c r="M1086" s="509"/>
      <c r="N1086" s="509"/>
      <c r="O1086" s="509"/>
      <c r="P1086" s="509"/>
      <c r="Q1086" s="509"/>
      <c r="R1086" s="509"/>
      <c r="S1086" s="509"/>
      <c r="T1086" s="509"/>
      <c r="U1086" s="492"/>
      <c r="V1086" s="509"/>
      <c r="W1086" s="509"/>
      <c r="X1086" s="621"/>
      <c r="Y1086" s="399" t="s">
        <v>1572</v>
      </c>
      <c r="Z1086" s="399" t="s">
        <v>1567</v>
      </c>
      <c r="AA1086" s="545"/>
      <c r="AB1086" s="545"/>
      <c r="AC1086" s="545"/>
      <c r="AD1086" s="639"/>
    </row>
    <row r="1087" customFormat="false" ht="16.2" hidden="true" customHeight="false" outlineLevel="0" collapsed="false">
      <c r="A1087" s="483"/>
      <c r="B1087" s="541"/>
      <c r="C1087" s="541"/>
      <c r="D1087" s="37"/>
      <c r="E1087" s="37" t="s">
        <v>265</v>
      </c>
      <c r="F1087" s="37" t="s">
        <v>473</v>
      </c>
      <c r="G1087" s="542"/>
      <c r="H1087" s="509" t="n">
        <v>14.189552487861</v>
      </c>
      <c r="I1087" s="509" t="n">
        <v>15.6991625305781</v>
      </c>
      <c r="J1087" s="509" t="n">
        <v>15.5020179499461</v>
      </c>
      <c r="K1087" s="509" t="n">
        <v>15.1899588762442</v>
      </c>
      <c r="L1087" s="509"/>
      <c r="M1087" s="509"/>
      <c r="N1087" s="509"/>
      <c r="O1087" s="509"/>
      <c r="P1087" s="509"/>
      <c r="Q1087" s="509"/>
      <c r="R1087" s="509"/>
      <c r="S1087" s="509"/>
      <c r="T1087" s="509"/>
      <c r="U1087" s="492"/>
      <c r="V1087" s="509"/>
      <c r="W1087" s="509"/>
      <c r="X1087" s="621"/>
      <c r="Y1087" s="399" t="s">
        <v>1573</v>
      </c>
      <c r="Z1087" s="399" t="s">
        <v>1569</v>
      </c>
      <c r="AA1087" s="545"/>
      <c r="AB1087" s="545"/>
      <c r="AC1087" s="545"/>
      <c r="AD1087" s="639"/>
    </row>
    <row r="1088" customFormat="false" ht="16.2" hidden="true" customHeight="true" outlineLevel="0" collapsed="false">
      <c r="A1088" s="483"/>
      <c r="B1088" s="541"/>
      <c r="C1088" s="37" t="s">
        <v>167</v>
      </c>
      <c r="D1088" s="37"/>
      <c r="E1088" s="37" t="s">
        <v>264</v>
      </c>
      <c r="F1088" s="37" t="s">
        <v>473</v>
      </c>
      <c r="G1088" s="542"/>
      <c r="H1088" s="509" t="n">
        <v>8.3943952857081</v>
      </c>
      <c r="I1088" s="509" t="n">
        <v>9.56160149904789</v>
      </c>
      <c r="J1088" s="509" t="n">
        <v>9.42249787605784</v>
      </c>
      <c r="K1088" s="509" t="n">
        <v>9.4160065501968</v>
      </c>
      <c r="L1088" s="509"/>
      <c r="M1088" s="509"/>
      <c r="N1088" s="509"/>
      <c r="O1088" s="509"/>
      <c r="P1088" s="509"/>
      <c r="Q1088" s="509"/>
      <c r="R1088" s="509"/>
      <c r="S1088" s="509"/>
      <c r="T1088" s="509"/>
      <c r="U1088" s="492"/>
      <c r="V1088" s="509"/>
      <c r="W1088" s="509"/>
      <c r="X1088" s="621"/>
      <c r="Y1088" s="399" t="s">
        <v>1574</v>
      </c>
      <c r="Z1088" s="399" t="s">
        <v>1567</v>
      </c>
      <c r="AA1088" s="545"/>
      <c r="AB1088" s="545"/>
      <c r="AC1088" s="545"/>
      <c r="AD1088" s="639"/>
    </row>
    <row r="1089" customFormat="false" ht="16.2" hidden="true" customHeight="false" outlineLevel="0" collapsed="false">
      <c r="A1089" s="483"/>
      <c r="B1089" s="541"/>
      <c r="C1089" s="541"/>
      <c r="D1089" s="37"/>
      <c r="E1089" s="37" t="s">
        <v>265</v>
      </c>
      <c r="F1089" s="37" t="s">
        <v>473</v>
      </c>
      <c r="G1089" s="542"/>
      <c r="H1089" s="509" t="n">
        <v>7.2223469717789</v>
      </c>
      <c r="I1089" s="509" t="n">
        <v>8.39270213889569</v>
      </c>
      <c r="J1089" s="509" t="n">
        <v>8.4754893516172</v>
      </c>
      <c r="K1089" s="509" t="n">
        <v>8.59645981505562</v>
      </c>
      <c r="L1089" s="509"/>
      <c r="M1089" s="509"/>
      <c r="N1089" s="509"/>
      <c r="O1089" s="509"/>
      <c r="P1089" s="509"/>
      <c r="Q1089" s="509"/>
      <c r="R1089" s="509"/>
      <c r="S1089" s="509"/>
      <c r="T1089" s="509"/>
      <c r="U1089" s="492"/>
      <c r="V1089" s="509"/>
      <c r="W1089" s="509"/>
      <c r="X1089" s="621"/>
      <c r="Y1089" s="399" t="s">
        <v>1575</v>
      </c>
      <c r="Z1089" s="399" t="s">
        <v>1569</v>
      </c>
      <c r="AA1089" s="545"/>
      <c r="AB1089" s="545"/>
      <c r="AC1089" s="545"/>
      <c r="AD1089" s="639"/>
    </row>
    <row r="1090" customFormat="false" ht="16.2" hidden="true" customHeight="true" outlineLevel="0" collapsed="false">
      <c r="A1090" s="483"/>
      <c r="B1090" s="541"/>
      <c r="C1090" s="37" t="s">
        <v>168</v>
      </c>
      <c r="D1090" s="37"/>
      <c r="E1090" s="37" t="s">
        <v>264</v>
      </c>
      <c r="F1090" s="37" t="s">
        <v>473</v>
      </c>
      <c r="G1090" s="542"/>
      <c r="H1090" s="509" t="n">
        <v>26.8241807392567</v>
      </c>
      <c r="I1090" s="509" t="n">
        <v>27.4005146893308</v>
      </c>
      <c r="J1090" s="509" t="n">
        <v>27.3253539153085</v>
      </c>
      <c r="K1090" s="509" t="n">
        <v>27.3625593118347</v>
      </c>
      <c r="L1090" s="509"/>
      <c r="M1090" s="509"/>
      <c r="N1090" s="509"/>
      <c r="O1090" s="509"/>
      <c r="P1090" s="509"/>
      <c r="Q1090" s="509"/>
      <c r="R1090" s="509"/>
      <c r="S1090" s="509"/>
      <c r="T1090" s="509"/>
      <c r="U1090" s="492"/>
      <c r="V1090" s="509"/>
      <c r="W1090" s="509"/>
      <c r="X1090" s="621"/>
      <c r="Y1090" s="399" t="s">
        <v>1576</v>
      </c>
      <c r="Z1090" s="399" t="s">
        <v>1567</v>
      </c>
      <c r="AA1090" s="545"/>
      <c r="AB1090" s="545"/>
      <c r="AC1090" s="545"/>
      <c r="AD1090" s="639"/>
    </row>
    <row r="1091" customFormat="false" ht="16.2" hidden="true" customHeight="false" outlineLevel="0" collapsed="false">
      <c r="A1091" s="483"/>
      <c r="B1091" s="541"/>
      <c r="C1091" s="541"/>
      <c r="D1091" s="37"/>
      <c r="E1091" s="37" t="s">
        <v>265</v>
      </c>
      <c r="F1091" s="37" t="s">
        <v>473</v>
      </c>
      <c r="G1091" s="542"/>
      <c r="H1091" s="509" t="n">
        <v>24.5187127768496</v>
      </c>
      <c r="I1091" s="509" t="n">
        <v>24.8380804771896</v>
      </c>
      <c r="J1091" s="509" t="n">
        <v>24.5921032584938</v>
      </c>
      <c r="K1091" s="509" t="n">
        <v>24.5139853058157</v>
      </c>
      <c r="L1091" s="509"/>
      <c r="M1091" s="509"/>
      <c r="N1091" s="509"/>
      <c r="O1091" s="509"/>
      <c r="P1091" s="509"/>
      <c r="Q1091" s="509"/>
      <c r="R1091" s="509"/>
      <c r="S1091" s="509"/>
      <c r="T1091" s="509"/>
      <c r="U1091" s="492"/>
      <c r="V1091" s="509"/>
      <c r="W1091" s="509"/>
      <c r="X1091" s="621"/>
      <c r="Y1091" s="399" t="s">
        <v>1577</v>
      </c>
      <c r="Z1091" s="399" t="s">
        <v>1569</v>
      </c>
      <c r="AA1091" s="545"/>
      <c r="AB1091" s="545"/>
      <c r="AC1091" s="545"/>
      <c r="AD1091" s="639"/>
    </row>
    <row r="1092" customFormat="false" ht="21.6" hidden="true" customHeight="true" outlineLevel="0" collapsed="false">
      <c r="A1092" s="483"/>
      <c r="B1092" s="541"/>
      <c r="C1092" s="37" t="s">
        <v>407</v>
      </c>
      <c r="D1092" s="37"/>
      <c r="E1092" s="37" t="s">
        <v>264</v>
      </c>
      <c r="F1092" s="37" t="s">
        <v>473</v>
      </c>
      <c r="G1092" s="542"/>
      <c r="H1092" s="509" t="n">
        <v>19.5899110195955</v>
      </c>
      <c r="I1092" s="509" t="n">
        <v>16.1477186770578</v>
      </c>
      <c r="J1092" s="509" t="n">
        <v>15.9262138992376</v>
      </c>
      <c r="K1092" s="509" t="n">
        <v>15.7151453571534</v>
      </c>
      <c r="L1092" s="509"/>
      <c r="M1092" s="509"/>
      <c r="N1092" s="509"/>
      <c r="O1092" s="509"/>
      <c r="P1092" s="509"/>
      <c r="Q1092" s="509"/>
      <c r="R1092" s="509"/>
      <c r="S1092" s="509"/>
      <c r="T1092" s="509"/>
      <c r="U1092" s="492"/>
      <c r="V1092" s="509"/>
      <c r="W1092" s="509"/>
      <c r="X1092" s="621"/>
      <c r="Y1092" s="399" t="s">
        <v>1578</v>
      </c>
      <c r="Z1092" s="399" t="s">
        <v>1567</v>
      </c>
      <c r="AA1092" s="545"/>
      <c r="AB1092" s="545"/>
      <c r="AC1092" s="545"/>
      <c r="AD1092" s="639"/>
    </row>
    <row r="1093" customFormat="false" ht="21.6" hidden="true" customHeight="false" outlineLevel="0" collapsed="false">
      <c r="A1093" s="483"/>
      <c r="B1093" s="541"/>
      <c r="C1093" s="541"/>
      <c r="D1093" s="37"/>
      <c r="E1093" s="37" t="s">
        <v>265</v>
      </c>
      <c r="F1093" s="37" t="s">
        <v>473</v>
      </c>
      <c r="G1093" s="542"/>
      <c r="H1093" s="509" t="n">
        <v>17.3736189709054</v>
      </c>
      <c r="I1093" s="509" t="n">
        <v>14.5475661993376</v>
      </c>
      <c r="J1093" s="509" t="n">
        <v>14.3567703639679</v>
      </c>
      <c r="K1093" s="509" t="n">
        <v>14.1873532954286</v>
      </c>
      <c r="L1093" s="509"/>
      <c r="M1093" s="509"/>
      <c r="N1093" s="509"/>
      <c r="O1093" s="509"/>
      <c r="P1093" s="509"/>
      <c r="Q1093" s="509"/>
      <c r="R1093" s="509"/>
      <c r="S1093" s="509"/>
      <c r="T1093" s="509"/>
      <c r="U1093" s="492"/>
      <c r="V1093" s="509"/>
      <c r="W1093" s="509"/>
      <c r="X1093" s="621"/>
      <c r="Y1093" s="399" t="s">
        <v>1579</v>
      </c>
      <c r="Z1093" s="399" t="s">
        <v>1569</v>
      </c>
      <c r="AA1093" s="545"/>
      <c r="AB1093" s="545"/>
      <c r="AC1093" s="545"/>
      <c r="AD1093" s="639"/>
    </row>
    <row r="1094" customFormat="false" ht="16.2" hidden="true" customHeight="true" outlineLevel="0" collapsed="false">
      <c r="A1094" s="483"/>
      <c r="B1094" s="541"/>
      <c r="C1094" s="37" t="s">
        <v>408</v>
      </c>
      <c r="D1094" s="37"/>
      <c r="E1094" s="37" t="s">
        <v>264</v>
      </c>
      <c r="F1094" s="37" t="s">
        <v>473</v>
      </c>
      <c r="G1094" s="542"/>
      <c r="H1094" s="509" t="n">
        <v>15.7041035693159</v>
      </c>
      <c r="I1094" s="509" t="n">
        <v>13.9391985204203</v>
      </c>
      <c r="J1094" s="509" t="n">
        <v>13.3841878635594</v>
      </c>
      <c r="K1094" s="509" t="n">
        <v>12.8210237641929</v>
      </c>
      <c r="L1094" s="509"/>
      <c r="M1094" s="509"/>
      <c r="N1094" s="509"/>
      <c r="O1094" s="509"/>
      <c r="P1094" s="509"/>
      <c r="Q1094" s="509"/>
      <c r="R1094" s="509"/>
      <c r="S1094" s="509"/>
      <c r="T1094" s="509"/>
      <c r="U1094" s="492"/>
      <c r="V1094" s="509"/>
      <c r="W1094" s="509"/>
      <c r="X1094" s="621"/>
      <c r="Y1094" s="399" t="s">
        <v>1580</v>
      </c>
      <c r="Z1094" s="399" t="s">
        <v>1567</v>
      </c>
      <c r="AA1094" s="545"/>
      <c r="AB1094" s="545"/>
      <c r="AC1094" s="545"/>
      <c r="AD1094" s="639"/>
    </row>
    <row r="1095" customFormat="false" ht="16.2" hidden="true" customHeight="false" outlineLevel="0" collapsed="false">
      <c r="A1095" s="483"/>
      <c r="B1095" s="541"/>
      <c r="C1095" s="541"/>
      <c r="D1095" s="37"/>
      <c r="E1095" s="37" t="s">
        <v>265</v>
      </c>
      <c r="F1095" s="37" t="s">
        <v>473</v>
      </c>
      <c r="G1095" s="542"/>
      <c r="H1095" s="509" t="n">
        <v>19.0760727374608</v>
      </c>
      <c r="I1095" s="509" t="n">
        <v>17.7083607330235</v>
      </c>
      <c r="J1095" s="509" t="n">
        <v>17.2618614928548</v>
      </c>
      <c r="K1095" s="509" t="n">
        <v>16.7608413394036</v>
      </c>
      <c r="L1095" s="509"/>
      <c r="M1095" s="509"/>
      <c r="N1095" s="509"/>
      <c r="O1095" s="509"/>
      <c r="P1095" s="509"/>
      <c r="Q1095" s="509"/>
      <c r="R1095" s="509"/>
      <c r="S1095" s="509"/>
      <c r="T1095" s="509"/>
      <c r="U1095" s="492"/>
      <c r="V1095" s="509"/>
      <c r="W1095" s="509"/>
      <c r="X1095" s="621"/>
      <c r="Y1095" s="399" t="s">
        <v>1581</v>
      </c>
      <c r="Z1095" s="399" t="s">
        <v>1569</v>
      </c>
      <c r="AA1095" s="545"/>
      <c r="AB1095" s="545"/>
      <c r="AC1095" s="545"/>
      <c r="AD1095" s="639"/>
    </row>
    <row r="1096" customFormat="false" ht="21.6" hidden="true" customHeight="true" outlineLevel="0" collapsed="false">
      <c r="A1096" s="483"/>
      <c r="B1096" s="541"/>
      <c r="C1096" s="37" t="s">
        <v>409</v>
      </c>
      <c r="D1096" s="37"/>
      <c r="E1096" s="37" t="s">
        <v>264</v>
      </c>
      <c r="F1096" s="37" t="s">
        <v>473</v>
      </c>
      <c r="G1096" s="542"/>
      <c r="H1096" s="509" t="n">
        <v>1.69530652584801</v>
      </c>
      <c r="I1096" s="509" t="n">
        <v>1.13401999136101</v>
      </c>
      <c r="J1096" s="509" t="n">
        <v>1.04821173576859</v>
      </c>
      <c r="K1096" s="509" t="n">
        <v>0.965956733187992</v>
      </c>
      <c r="L1096" s="509"/>
      <c r="M1096" s="509"/>
      <c r="N1096" s="509"/>
      <c r="O1096" s="509"/>
      <c r="P1096" s="509"/>
      <c r="Q1096" s="509"/>
      <c r="R1096" s="509"/>
      <c r="S1096" s="509"/>
      <c r="T1096" s="509"/>
      <c r="U1096" s="492"/>
      <c r="V1096" s="509"/>
      <c r="W1096" s="509"/>
      <c r="X1096" s="621"/>
      <c r="Y1096" s="399" t="s">
        <v>1582</v>
      </c>
      <c r="Z1096" s="399" t="s">
        <v>1567</v>
      </c>
      <c r="AA1096" s="545"/>
      <c r="AB1096" s="545"/>
      <c r="AC1096" s="545"/>
      <c r="AD1096" s="639"/>
    </row>
    <row r="1097" customFormat="false" ht="21.6" hidden="true" customHeight="false" outlineLevel="0" collapsed="false">
      <c r="A1097" s="483"/>
      <c r="B1097" s="541"/>
      <c r="C1097" s="541"/>
      <c r="D1097" s="37"/>
      <c r="E1097" s="37" t="s">
        <v>265</v>
      </c>
      <c r="F1097" s="37" t="s">
        <v>473</v>
      </c>
      <c r="G1097" s="542"/>
      <c r="H1097" s="509" t="n">
        <v>6.10289709672302</v>
      </c>
      <c r="I1097" s="509" t="n">
        <v>4.75661993375514</v>
      </c>
      <c r="J1097" s="509" t="n">
        <v>4.48410086463654</v>
      </c>
      <c r="K1097" s="509" t="n">
        <v>4.218438275718</v>
      </c>
      <c r="L1097" s="509"/>
      <c r="M1097" s="509"/>
      <c r="N1097" s="509"/>
      <c r="O1097" s="509"/>
      <c r="P1097" s="509"/>
      <c r="Q1097" s="509"/>
      <c r="R1097" s="509"/>
      <c r="S1097" s="509"/>
      <c r="T1097" s="509"/>
      <c r="U1097" s="492"/>
      <c r="V1097" s="509"/>
      <c r="W1097" s="509"/>
      <c r="X1097" s="621"/>
      <c r="Y1097" s="399" t="s">
        <v>1583</v>
      </c>
      <c r="Z1097" s="399" t="s">
        <v>1569</v>
      </c>
      <c r="AA1097" s="545"/>
      <c r="AB1097" s="545"/>
      <c r="AC1097" s="545"/>
      <c r="AD1097" s="639"/>
    </row>
    <row r="1098" customFormat="false" ht="16.2" hidden="true" customHeight="true" outlineLevel="0" collapsed="false">
      <c r="A1098" s="483"/>
      <c r="B1098" s="541" t="s">
        <v>1584</v>
      </c>
      <c r="C1098" s="541"/>
      <c r="D1098" s="541"/>
      <c r="E1098" s="37" t="s">
        <v>264</v>
      </c>
      <c r="F1098" s="37" t="s">
        <v>473</v>
      </c>
      <c r="G1098" s="542"/>
      <c r="H1098" s="509" t="n">
        <v>98.304693474152</v>
      </c>
      <c r="I1098" s="509" t="n">
        <v>98.865980008639</v>
      </c>
      <c r="J1098" s="509" t="n">
        <v>98.9517882642314</v>
      </c>
      <c r="K1098" s="509" t="n">
        <v>99.034043266812</v>
      </c>
      <c r="L1098" s="509"/>
      <c r="M1098" s="509"/>
      <c r="N1098" s="509"/>
      <c r="O1098" s="509"/>
      <c r="P1098" s="509"/>
      <c r="Q1098" s="509"/>
      <c r="R1098" s="509"/>
      <c r="S1098" s="509"/>
      <c r="T1098" s="509"/>
      <c r="U1098" s="492"/>
      <c r="V1098" s="509"/>
      <c r="W1098" s="509"/>
      <c r="X1098" s="621"/>
      <c r="Y1098" s="399" t="s">
        <v>1585</v>
      </c>
      <c r="Z1098" s="399" t="s">
        <v>1567</v>
      </c>
      <c r="AA1098" s="545"/>
      <c r="AB1098" s="545"/>
      <c r="AC1098" s="545"/>
      <c r="AD1098" s="639"/>
    </row>
    <row r="1099" customFormat="false" ht="16.2" hidden="true" customHeight="false" outlineLevel="0" collapsed="false">
      <c r="A1099" s="483"/>
      <c r="B1099" s="541"/>
      <c r="C1099" s="541"/>
      <c r="D1099" s="541"/>
      <c r="E1099" s="37" t="s">
        <v>265</v>
      </c>
      <c r="F1099" s="37" t="s">
        <v>473</v>
      </c>
      <c r="G1099" s="542"/>
      <c r="H1099" s="509" t="n">
        <v>93.897102903277</v>
      </c>
      <c r="I1099" s="509" t="n">
        <v>95.2433800662449</v>
      </c>
      <c r="J1099" s="509" t="n">
        <v>95.5158991353635</v>
      </c>
      <c r="K1099" s="509" t="n">
        <v>95.781561724282</v>
      </c>
      <c r="L1099" s="509"/>
      <c r="M1099" s="509"/>
      <c r="N1099" s="509"/>
      <c r="O1099" s="509"/>
      <c r="P1099" s="509"/>
      <c r="Q1099" s="509"/>
      <c r="R1099" s="509"/>
      <c r="S1099" s="509"/>
      <c r="T1099" s="509"/>
      <c r="U1099" s="492"/>
      <c r="V1099" s="509"/>
      <c r="W1099" s="509"/>
      <c r="X1099" s="621"/>
      <c r="Y1099" s="399" t="s">
        <v>1586</v>
      </c>
      <c r="Z1099" s="399" t="s">
        <v>1569</v>
      </c>
      <c r="AA1099" s="545"/>
      <c r="AB1099" s="545"/>
      <c r="AC1099" s="545"/>
      <c r="AD1099" s="639"/>
    </row>
    <row r="1100" customFormat="false" ht="16.2" hidden="true" customHeight="true" outlineLevel="0" collapsed="false">
      <c r="A1100" s="483"/>
      <c r="B1100" s="657" t="s">
        <v>1587</v>
      </c>
      <c r="C1100" s="657"/>
      <c r="D1100" s="657"/>
      <c r="E1100" s="658" t="s">
        <v>264</v>
      </c>
      <c r="F1100" s="658" t="s">
        <v>473</v>
      </c>
      <c r="G1100" s="659"/>
      <c r="H1100" s="660" t="n">
        <v>13.8689471373538</v>
      </c>
      <c r="I1100" s="660" t="n">
        <v>16.6164753312121</v>
      </c>
      <c r="J1100" s="660" t="n">
        <v>17.9021555636277</v>
      </c>
      <c r="K1100" s="660" t="n">
        <v>19.0389756439218</v>
      </c>
      <c r="L1100" s="660"/>
      <c r="M1100" s="660"/>
      <c r="N1100" s="660"/>
      <c r="O1100" s="660"/>
      <c r="P1100" s="660"/>
      <c r="Q1100" s="660"/>
      <c r="R1100" s="660"/>
      <c r="S1100" s="660"/>
      <c r="T1100" s="660"/>
      <c r="U1100" s="660"/>
      <c r="V1100" s="660"/>
      <c r="W1100" s="660"/>
      <c r="X1100" s="635"/>
      <c r="Y1100" s="661" t="s">
        <v>1588</v>
      </c>
      <c r="Z1100" s="661" t="s">
        <v>1589</v>
      </c>
      <c r="AA1100" s="545"/>
      <c r="AB1100" s="545"/>
      <c r="AC1100" s="545"/>
      <c r="AD1100" s="639"/>
    </row>
    <row r="1101" customFormat="false" ht="16.2" hidden="true" customHeight="false" outlineLevel="0" collapsed="false">
      <c r="A1101" s="483"/>
      <c r="B1101" s="657"/>
      <c r="C1101" s="657"/>
      <c r="D1101" s="657"/>
      <c r="E1101" s="658" t="s">
        <v>265</v>
      </c>
      <c r="F1101" s="658" t="s">
        <v>473</v>
      </c>
      <c r="G1101" s="659"/>
      <c r="H1101" s="660" t="n">
        <v>11.5167989584213</v>
      </c>
      <c r="I1101" s="660" t="n">
        <v>14.0575079872204</v>
      </c>
      <c r="J1101" s="660" t="n">
        <v>15.3276567184838</v>
      </c>
      <c r="K1101" s="660" t="n">
        <v>16.5329630923342</v>
      </c>
      <c r="L1101" s="660"/>
      <c r="M1101" s="660"/>
      <c r="N1101" s="660"/>
      <c r="O1101" s="660"/>
      <c r="P1101" s="660"/>
      <c r="Q1101" s="660"/>
      <c r="R1101" s="660"/>
      <c r="S1101" s="660"/>
      <c r="T1101" s="660"/>
      <c r="U1101" s="660"/>
      <c r="V1101" s="660"/>
      <c r="W1101" s="660"/>
      <c r="X1101" s="635"/>
      <c r="Y1101" s="661" t="s">
        <v>1590</v>
      </c>
      <c r="Z1101" s="661" t="s">
        <v>1591</v>
      </c>
      <c r="AA1101" s="545"/>
      <c r="AB1101" s="545"/>
      <c r="AC1101" s="545"/>
      <c r="AD1101" s="639"/>
    </row>
    <row r="1102" customFormat="false" ht="16.2" hidden="true" customHeight="true" outlineLevel="0" collapsed="false">
      <c r="A1102" s="483" t="s">
        <v>1592</v>
      </c>
      <c r="B1102" s="31" t="s">
        <v>1593</v>
      </c>
      <c r="C1102" s="31"/>
      <c r="D1102" s="31" t="s">
        <v>264</v>
      </c>
      <c r="E1102" s="496"/>
      <c r="F1102" s="31" t="s">
        <v>471</v>
      </c>
      <c r="G1102" s="478"/>
      <c r="H1102" s="534" t="s">
        <v>488</v>
      </c>
      <c r="I1102" s="534" t="n">
        <v>11938</v>
      </c>
      <c r="J1102" s="534" t="n">
        <v>12106</v>
      </c>
      <c r="K1102" s="620" t="n">
        <v>12254</v>
      </c>
      <c r="L1102" s="620"/>
      <c r="M1102" s="620"/>
      <c r="N1102" s="620"/>
      <c r="O1102" s="620"/>
      <c r="P1102" s="620"/>
      <c r="Q1102" s="620"/>
      <c r="R1102" s="620"/>
      <c r="S1102" s="620"/>
      <c r="T1102" s="620"/>
      <c r="U1102" s="620"/>
      <c r="V1102" s="620"/>
      <c r="W1102" s="620"/>
      <c r="X1102" s="621"/>
      <c r="Y1102" s="366" t="s">
        <v>1594</v>
      </c>
      <c r="Z1102" s="366"/>
      <c r="AA1102" s="426" t="s">
        <v>1595</v>
      </c>
      <c r="AB1102" s="426" t="s">
        <v>1417</v>
      </c>
      <c r="AC1102" s="538" t="s">
        <v>1596</v>
      </c>
      <c r="AD1102" s="539" t="s">
        <v>1597</v>
      </c>
    </row>
    <row r="1103" customFormat="false" ht="54" hidden="true" customHeight="false" outlineLevel="0" collapsed="false">
      <c r="A1103" s="483"/>
      <c r="B1103" s="31"/>
      <c r="C1103" s="31"/>
      <c r="D1103" s="662"/>
      <c r="E1103" s="31" t="s">
        <v>1528</v>
      </c>
      <c r="F1103" s="31" t="s">
        <v>473</v>
      </c>
      <c r="G1103" s="478"/>
      <c r="H1103" s="509" t="s">
        <v>488</v>
      </c>
      <c r="I1103" s="509" t="n">
        <v>37.4560742971888</v>
      </c>
      <c r="J1103" s="509" t="n">
        <v>37.5846010555728</v>
      </c>
      <c r="K1103" s="623" t="n">
        <v>37.6640540955894</v>
      </c>
      <c r="L1103" s="623"/>
      <c r="M1103" s="623"/>
      <c r="N1103" s="623"/>
      <c r="O1103" s="623"/>
      <c r="P1103" s="623"/>
      <c r="Q1103" s="623"/>
      <c r="R1103" s="623"/>
      <c r="S1103" s="623"/>
      <c r="T1103" s="623"/>
      <c r="U1103" s="623"/>
      <c r="V1103" s="623"/>
      <c r="W1103" s="623"/>
      <c r="X1103" s="621"/>
      <c r="Y1103" s="366" t="s">
        <v>1598</v>
      </c>
      <c r="Z1103" s="366" t="s">
        <v>1599</v>
      </c>
      <c r="AA1103" s="426"/>
      <c r="AB1103" s="426"/>
      <c r="AC1103" s="538"/>
      <c r="AD1103" s="539"/>
    </row>
    <row r="1104" customFormat="false" ht="16.2" hidden="true" customHeight="true" outlineLevel="0" collapsed="false">
      <c r="A1104" s="483"/>
      <c r="B1104" s="31"/>
      <c r="C1104" s="31"/>
      <c r="D1104" s="31" t="s">
        <v>265</v>
      </c>
      <c r="E1104" s="496"/>
      <c r="F1104" s="31" t="s">
        <v>471</v>
      </c>
      <c r="G1104" s="478"/>
      <c r="H1104" s="534" t="s">
        <v>488</v>
      </c>
      <c r="I1104" s="534" t="n">
        <v>19934</v>
      </c>
      <c r="J1104" s="534" t="n">
        <v>20104</v>
      </c>
      <c r="K1104" s="620" t="n">
        <v>20281</v>
      </c>
      <c r="L1104" s="620"/>
      <c r="M1104" s="620"/>
      <c r="N1104" s="620"/>
      <c r="O1104" s="620"/>
      <c r="P1104" s="620"/>
      <c r="Q1104" s="620"/>
      <c r="R1104" s="620"/>
      <c r="S1104" s="620"/>
      <c r="T1104" s="620"/>
      <c r="U1104" s="620"/>
      <c r="V1104" s="620"/>
      <c r="W1104" s="620"/>
      <c r="X1104" s="621"/>
      <c r="Y1104" s="366" t="s">
        <v>1600</v>
      </c>
      <c r="Z1104" s="366"/>
      <c r="AA1104" s="426"/>
      <c r="AB1104" s="426"/>
      <c r="AC1104" s="538"/>
      <c r="AD1104" s="539"/>
    </row>
    <row r="1105" customFormat="false" ht="54" hidden="true" customHeight="false" outlineLevel="0" collapsed="false">
      <c r="A1105" s="483"/>
      <c r="B1105" s="31"/>
      <c r="C1105" s="31"/>
      <c r="D1105" s="31"/>
      <c r="E1105" s="31" t="s">
        <v>1528</v>
      </c>
      <c r="F1105" s="31" t="s">
        <v>473</v>
      </c>
      <c r="G1105" s="478"/>
      <c r="H1105" s="509" t="s">
        <v>488</v>
      </c>
      <c r="I1105" s="509" t="n">
        <v>62.5439257028113</v>
      </c>
      <c r="J1105" s="509" t="n">
        <v>62.4153989444272</v>
      </c>
      <c r="K1105" s="623" t="n">
        <v>62.3359459044106</v>
      </c>
      <c r="L1105" s="623"/>
      <c r="M1105" s="623"/>
      <c r="N1105" s="623"/>
      <c r="O1105" s="623"/>
      <c r="P1105" s="623"/>
      <c r="Q1105" s="623"/>
      <c r="R1105" s="623"/>
      <c r="S1105" s="623"/>
      <c r="T1105" s="623"/>
      <c r="U1105" s="623"/>
      <c r="V1105" s="623"/>
      <c r="W1105" s="623"/>
      <c r="X1105" s="621"/>
      <c r="Y1105" s="366" t="s">
        <v>1601</v>
      </c>
      <c r="Z1105" s="366" t="s">
        <v>1599</v>
      </c>
      <c r="AA1105" s="426"/>
      <c r="AB1105" s="426"/>
      <c r="AC1105" s="538"/>
      <c r="AD1105" s="539"/>
    </row>
    <row r="1106" customFormat="false" ht="16.2" hidden="true" customHeight="true" outlineLevel="0" collapsed="false">
      <c r="A1106" s="483"/>
      <c r="B1106" s="31" t="s">
        <v>1602</v>
      </c>
      <c r="C1106" s="31"/>
      <c r="D1106" s="31" t="s">
        <v>264</v>
      </c>
      <c r="E1106" s="496"/>
      <c r="F1106" s="31" t="s">
        <v>471</v>
      </c>
      <c r="G1106" s="478"/>
      <c r="H1106" s="534" t="s">
        <v>488</v>
      </c>
      <c r="I1106" s="534" t="n">
        <v>337358</v>
      </c>
      <c r="J1106" s="534" t="n">
        <v>340191</v>
      </c>
      <c r="K1106" s="620" t="n">
        <v>347948</v>
      </c>
      <c r="L1106" s="620"/>
      <c r="M1106" s="620"/>
      <c r="N1106" s="620"/>
      <c r="O1106" s="620"/>
      <c r="P1106" s="620"/>
      <c r="Q1106" s="620"/>
      <c r="R1106" s="620"/>
      <c r="S1106" s="620"/>
      <c r="T1106" s="620"/>
      <c r="U1106" s="620"/>
      <c r="V1106" s="620"/>
      <c r="W1106" s="620"/>
      <c r="X1106" s="621"/>
      <c r="Y1106" s="366" t="s">
        <v>1603</v>
      </c>
      <c r="Z1106" s="366"/>
      <c r="AA1106" s="426"/>
      <c r="AB1106" s="426"/>
      <c r="AC1106" s="538"/>
      <c r="AD1106" s="539"/>
    </row>
    <row r="1107" customFormat="false" ht="54" hidden="true" customHeight="false" outlineLevel="0" collapsed="false">
      <c r="A1107" s="483"/>
      <c r="B1107" s="31"/>
      <c r="C1107" s="31"/>
      <c r="D1107" s="31"/>
      <c r="E1107" s="31" t="s">
        <v>1528</v>
      </c>
      <c r="F1107" s="31" t="s">
        <v>473</v>
      </c>
      <c r="G1107" s="478"/>
      <c r="H1107" s="509" t="s">
        <v>488</v>
      </c>
      <c r="I1107" s="509" t="n">
        <v>50.1136387268897</v>
      </c>
      <c r="J1107" s="509" t="n">
        <v>50.1486662784784</v>
      </c>
      <c r="K1107" s="623" t="n">
        <v>50.1337098726298</v>
      </c>
      <c r="L1107" s="623"/>
      <c r="M1107" s="623"/>
      <c r="N1107" s="623"/>
      <c r="O1107" s="623"/>
      <c r="P1107" s="623"/>
      <c r="Q1107" s="623"/>
      <c r="R1107" s="623"/>
      <c r="S1107" s="623"/>
      <c r="T1107" s="623"/>
      <c r="U1107" s="623"/>
      <c r="V1107" s="623"/>
      <c r="W1107" s="623"/>
      <c r="X1107" s="621"/>
      <c r="Y1107" s="366" t="s">
        <v>1604</v>
      </c>
      <c r="Z1107" s="366" t="s">
        <v>1605</v>
      </c>
      <c r="AA1107" s="426"/>
      <c r="AB1107" s="426"/>
      <c r="AC1107" s="538"/>
      <c r="AD1107" s="539"/>
    </row>
    <row r="1108" customFormat="false" ht="16.2" hidden="true" customHeight="true" outlineLevel="0" collapsed="false">
      <c r="A1108" s="483"/>
      <c r="B1108" s="31"/>
      <c r="C1108" s="31"/>
      <c r="D1108" s="31" t="s">
        <v>265</v>
      </c>
      <c r="E1108" s="496"/>
      <c r="F1108" s="31" t="s">
        <v>471</v>
      </c>
      <c r="G1108" s="478"/>
      <c r="H1108" s="534" t="s">
        <v>488</v>
      </c>
      <c r="I1108" s="534" t="n">
        <v>335828</v>
      </c>
      <c r="J1108" s="534" t="n">
        <v>338174</v>
      </c>
      <c r="K1108" s="620" t="n">
        <v>346092</v>
      </c>
      <c r="L1108" s="620"/>
      <c r="M1108" s="620"/>
      <c r="N1108" s="620"/>
      <c r="O1108" s="620"/>
      <c r="P1108" s="620"/>
      <c r="Q1108" s="620"/>
      <c r="R1108" s="620"/>
      <c r="S1108" s="620"/>
      <c r="T1108" s="620"/>
      <c r="U1108" s="620"/>
      <c r="V1108" s="620"/>
      <c r="W1108" s="620"/>
      <c r="X1108" s="621"/>
      <c r="Y1108" s="366" t="s">
        <v>1606</v>
      </c>
      <c r="Z1108" s="366"/>
      <c r="AA1108" s="426"/>
      <c r="AB1108" s="426"/>
      <c r="AC1108" s="538"/>
      <c r="AD1108" s="539"/>
    </row>
    <row r="1109" customFormat="false" ht="54" hidden="true" customHeight="false" outlineLevel="0" collapsed="false">
      <c r="A1109" s="483"/>
      <c r="B1109" s="31"/>
      <c r="C1109" s="31"/>
      <c r="D1109" s="31"/>
      <c r="E1109" s="31" t="s">
        <v>1528</v>
      </c>
      <c r="F1109" s="31" t="s">
        <v>473</v>
      </c>
      <c r="G1109" s="478"/>
      <c r="H1109" s="509" t="s">
        <v>488</v>
      </c>
      <c r="I1109" s="509" t="n">
        <v>49.8863612731103</v>
      </c>
      <c r="J1109" s="509" t="n">
        <v>49.8513337215216</v>
      </c>
      <c r="K1109" s="623" t="n">
        <v>49.8662901273702</v>
      </c>
      <c r="L1109" s="623"/>
      <c r="M1109" s="623"/>
      <c r="N1109" s="623"/>
      <c r="O1109" s="623"/>
      <c r="P1109" s="623"/>
      <c r="Q1109" s="623"/>
      <c r="R1109" s="623"/>
      <c r="S1109" s="623"/>
      <c r="T1109" s="623"/>
      <c r="U1109" s="623"/>
      <c r="V1109" s="623"/>
      <c r="W1109" s="623"/>
      <c r="X1109" s="621"/>
      <c r="Y1109" s="366" t="s">
        <v>1607</v>
      </c>
      <c r="Z1109" s="366" t="s">
        <v>1605</v>
      </c>
      <c r="AA1109" s="426"/>
      <c r="AB1109" s="426"/>
      <c r="AC1109" s="538"/>
      <c r="AD1109" s="539"/>
    </row>
    <row r="1110" customFormat="false" ht="21.6" hidden="true" customHeight="true" outlineLevel="0" collapsed="false">
      <c r="A1110" s="483"/>
      <c r="B1110" s="31" t="s">
        <v>1608</v>
      </c>
      <c r="C1110" s="31" t="s">
        <v>408</v>
      </c>
      <c r="D1110" s="31" t="s">
        <v>378</v>
      </c>
      <c r="E1110" s="31" t="s">
        <v>264</v>
      </c>
      <c r="F1110" s="31" t="s">
        <v>473</v>
      </c>
      <c r="G1110" s="478"/>
      <c r="H1110" s="509"/>
      <c r="I1110" s="509"/>
      <c r="J1110" s="509"/>
      <c r="K1110" s="663" t="s">
        <v>488</v>
      </c>
      <c r="L1110" s="663"/>
      <c r="M1110" s="663"/>
      <c r="N1110" s="623"/>
      <c r="O1110" s="623"/>
      <c r="P1110" s="623"/>
      <c r="Q1110" s="623"/>
      <c r="R1110" s="623"/>
      <c r="S1110" s="623"/>
      <c r="T1110" s="623"/>
      <c r="U1110" s="623"/>
      <c r="V1110" s="621"/>
      <c r="W1110" s="621"/>
      <c r="X1110" s="664"/>
      <c r="Y1110" s="366" t="s">
        <v>1609</v>
      </c>
      <c r="Z1110" s="366" t="s">
        <v>1610</v>
      </c>
      <c r="AA1110" s="426"/>
      <c r="AB1110" s="426"/>
      <c r="AC1110" s="538"/>
      <c r="AD1110" s="539"/>
    </row>
    <row r="1111" customFormat="false" ht="21.6" hidden="true" customHeight="false" outlineLevel="0" collapsed="false">
      <c r="A1111" s="483"/>
      <c r="B1111" s="31"/>
      <c r="C1111" s="31"/>
      <c r="D1111" s="31"/>
      <c r="E1111" s="31" t="s">
        <v>265</v>
      </c>
      <c r="F1111" s="31" t="s">
        <v>473</v>
      </c>
      <c r="G1111" s="478"/>
      <c r="H1111" s="509"/>
      <c r="I1111" s="509"/>
      <c r="J1111" s="509"/>
      <c r="K1111" s="663" t="s">
        <v>488</v>
      </c>
      <c r="L1111" s="663"/>
      <c r="M1111" s="663"/>
      <c r="N1111" s="623"/>
      <c r="O1111" s="623"/>
      <c r="P1111" s="623"/>
      <c r="Q1111" s="623"/>
      <c r="R1111" s="623"/>
      <c r="S1111" s="623"/>
      <c r="T1111" s="623"/>
      <c r="U1111" s="623"/>
      <c r="V1111" s="621"/>
      <c r="W1111" s="621"/>
      <c r="X1111" s="664"/>
      <c r="Y1111" s="366" t="s">
        <v>1611</v>
      </c>
      <c r="Z1111" s="366" t="s">
        <v>1612</v>
      </c>
      <c r="AA1111" s="426"/>
      <c r="AB1111" s="426"/>
      <c r="AC1111" s="538"/>
      <c r="AD1111" s="539"/>
    </row>
    <row r="1112" customFormat="false" ht="21.6" hidden="true" customHeight="true" outlineLevel="0" collapsed="false">
      <c r="A1112" s="483"/>
      <c r="B1112" s="31"/>
      <c r="C1112" s="31" t="s">
        <v>420</v>
      </c>
      <c r="D1112" s="31" t="s">
        <v>379</v>
      </c>
      <c r="E1112" s="31" t="s">
        <v>264</v>
      </c>
      <c r="F1112" s="31" t="s">
        <v>473</v>
      </c>
      <c r="G1112" s="478"/>
      <c r="H1112" s="509"/>
      <c r="I1112" s="509"/>
      <c r="J1112" s="509"/>
      <c r="K1112" s="663" t="s">
        <v>488</v>
      </c>
      <c r="L1112" s="663"/>
      <c r="M1112" s="663"/>
      <c r="N1112" s="623"/>
      <c r="O1112" s="623"/>
      <c r="P1112" s="623"/>
      <c r="Q1112" s="623"/>
      <c r="R1112" s="623"/>
      <c r="S1112" s="623"/>
      <c r="T1112" s="623"/>
      <c r="U1112" s="623"/>
      <c r="V1112" s="621"/>
      <c r="W1112" s="621"/>
      <c r="X1112" s="664"/>
      <c r="Y1112" s="366" t="s">
        <v>1613</v>
      </c>
      <c r="Z1112" s="366" t="s">
        <v>1614</v>
      </c>
      <c r="AA1112" s="426"/>
      <c r="AB1112" s="426"/>
      <c r="AC1112" s="538"/>
      <c r="AD1112" s="539"/>
    </row>
    <row r="1113" customFormat="false" ht="21.6" hidden="true" customHeight="false" outlineLevel="0" collapsed="false">
      <c r="A1113" s="483"/>
      <c r="B1113" s="31"/>
      <c r="C1113" s="31"/>
      <c r="D1113" s="31"/>
      <c r="E1113" s="31" t="s">
        <v>265</v>
      </c>
      <c r="F1113" s="31" t="s">
        <v>473</v>
      </c>
      <c r="G1113" s="478"/>
      <c r="H1113" s="509"/>
      <c r="I1113" s="509"/>
      <c r="J1113" s="509"/>
      <c r="K1113" s="663" t="s">
        <v>488</v>
      </c>
      <c r="L1113" s="663"/>
      <c r="M1113" s="663"/>
      <c r="N1113" s="623"/>
      <c r="O1113" s="623"/>
      <c r="P1113" s="623"/>
      <c r="Q1113" s="623"/>
      <c r="R1113" s="623"/>
      <c r="S1113" s="623"/>
      <c r="T1113" s="623"/>
      <c r="U1113" s="623"/>
      <c r="V1113" s="621"/>
      <c r="W1113" s="621"/>
      <c r="X1113" s="664"/>
      <c r="Y1113" s="366" t="s">
        <v>1615</v>
      </c>
      <c r="Z1113" s="366" t="s">
        <v>1616</v>
      </c>
      <c r="AA1113" s="426"/>
      <c r="AB1113" s="426"/>
      <c r="AC1113" s="538"/>
      <c r="AD1113" s="539"/>
    </row>
    <row r="1114" customFormat="false" ht="21.6" hidden="true" customHeight="true" outlineLevel="0" collapsed="false">
      <c r="A1114" s="483"/>
      <c r="B1114" s="31" t="s">
        <v>1617</v>
      </c>
      <c r="C1114" s="31" t="s">
        <v>408</v>
      </c>
      <c r="D1114" s="31" t="s">
        <v>378</v>
      </c>
      <c r="E1114" s="31" t="s">
        <v>264</v>
      </c>
      <c r="F1114" s="31" t="s">
        <v>473</v>
      </c>
      <c r="G1114" s="478"/>
      <c r="H1114" s="509"/>
      <c r="I1114" s="509"/>
      <c r="J1114" s="509"/>
      <c r="K1114" s="663" t="s">
        <v>488</v>
      </c>
      <c r="L1114" s="663"/>
      <c r="M1114" s="663"/>
      <c r="N1114" s="623"/>
      <c r="O1114" s="623"/>
      <c r="P1114" s="623"/>
      <c r="Q1114" s="623"/>
      <c r="R1114" s="623"/>
      <c r="S1114" s="623"/>
      <c r="T1114" s="623"/>
      <c r="U1114" s="623"/>
      <c r="V1114" s="621"/>
      <c r="W1114" s="621"/>
      <c r="X1114" s="664"/>
      <c r="Y1114" s="366" t="s">
        <v>1618</v>
      </c>
      <c r="Z1114" s="366" t="s">
        <v>1610</v>
      </c>
      <c r="AA1114" s="426"/>
      <c r="AB1114" s="426"/>
      <c r="AC1114" s="538"/>
      <c r="AD1114" s="539"/>
    </row>
    <row r="1115" customFormat="false" ht="21.6" hidden="true" customHeight="false" outlineLevel="0" collapsed="false">
      <c r="A1115" s="483"/>
      <c r="B1115" s="31"/>
      <c r="C1115" s="31"/>
      <c r="D1115" s="31"/>
      <c r="E1115" s="31" t="s">
        <v>265</v>
      </c>
      <c r="F1115" s="31" t="s">
        <v>473</v>
      </c>
      <c r="G1115" s="478"/>
      <c r="H1115" s="509"/>
      <c r="I1115" s="509"/>
      <c r="J1115" s="509"/>
      <c r="K1115" s="663" t="s">
        <v>488</v>
      </c>
      <c r="L1115" s="663"/>
      <c r="M1115" s="663"/>
      <c r="N1115" s="623"/>
      <c r="O1115" s="623"/>
      <c r="P1115" s="623"/>
      <c r="Q1115" s="623"/>
      <c r="R1115" s="623"/>
      <c r="S1115" s="623"/>
      <c r="T1115" s="623"/>
      <c r="U1115" s="623"/>
      <c r="V1115" s="621"/>
      <c r="W1115" s="621"/>
      <c r="X1115" s="664"/>
      <c r="Y1115" s="366" t="s">
        <v>1619</v>
      </c>
      <c r="Z1115" s="366" t="s">
        <v>1612</v>
      </c>
      <c r="AA1115" s="426"/>
      <c r="AB1115" s="426"/>
      <c r="AC1115" s="538"/>
      <c r="AD1115" s="539"/>
    </row>
    <row r="1116" customFormat="false" ht="21.6" hidden="true" customHeight="true" outlineLevel="0" collapsed="false">
      <c r="A1116" s="483"/>
      <c r="B1116" s="31"/>
      <c r="C1116" s="31" t="s">
        <v>420</v>
      </c>
      <c r="D1116" s="31" t="s">
        <v>379</v>
      </c>
      <c r="E1116" s="31" t="s">
        <v>264</v>
      </c>
      <c r="F1116" s="31" t="s">
        <v>473</v>
      </c>
      <c r="G1116" s="478"/>
      <c r="H1116" s="509"/>
      <c r="I1116" s="509"/>
      <c r="J1116" s="509"/>
      <c r="K1116" s="663" t="s">
        <v>488</v>
      </c>
      <c r="L1116" s="663"/>
      <c r="M1116" s="663"/>
      <c r="N1116" s="623"/>
      <c r="O1116" s="623"/>
      <c r="P1116" s="623"/>
      <c r="Q1116" s="623"/>
      <c r="R1116" s="623"/>
      <c r="S1116" s="623"/>
      <c r="T1116" s="623"/>
      <c r="U1116" s="623"/>
      <c r="V1116" s="621"/>
      <c r="W1116" s="621"/>
      <c r="X1116" s="664"/>
      <c r="Y1116" s="366" t="s">
        <v>1620</v>
      </c>
      <c r="Z1116" s="366" t="s">
        <v>1614</v>
      </c>
      <c r="AA1116" s="426"/>
      <c r="AB1116" s="426"/>
      <c r="AC1116" s="538"/>
      <c r="AD1116" s="539"/>
    </row>
    <row r="1117" customFormat="false" ht="21.6" hidden="true" customHeight="false" outlineLevel="0" collapsed="false">
      <c r="A1117" s="483"/>
      <c r="B1117" s="31"/>
      <c r="C1117" s="31"/>
      <c r="D1117" s="31"/>
      <c r="E1117" s="31" t="s">
        <v>265</v>
      </c>
      <c r="F1117" s="31" t="s">
        <v>473</v>
      </c>
      <c r="G1117" s="478"/>
      <c r="H1117" s="509"/>
      <c r="I1117" s="509"/>
      <c r="J1117" s="509"/>
      <c r="K1117" s="623" t="s">
        <v>488</v>
      </c>
      <c r="L1117" s="623"/>
      <c r="M1117" s="623"/>
      <c r="N1117" s="623"/>
      <c r="O1117" s="623"/>
      <c r="P1117" s="623"/>
      <c r="Q1117" s="623"/>
      <c r="R1117" s="623"/>
      <c r="S1117" s="623"/>
      <c r="T1117" s="623"/>
      <c r="U1117" s="623"/>
      <c r="V1117" s="621"/>
      <c r="W1117" s="621"/>
      <c r="X1117" s="664"/>
      <c r="Y1117" s="366" t="s">
        <v>1621</v>
      </c>
      <c r="Z1117" s="366" t="s">
        <v>1616</v>
      </c>
      <c r="AA1117" s="426"/>
      <c r="AB1117" s="426"/>
      <c r="AC1117" s="538"/>
      <c r="AD1117" s="539"/>
    </row>
    <row r="1118" customFormat="false" ht="16.2" hidden="true" customHeight="true" outlineLevel="0" collapsed="false">
      <c r="A1118" s="483" t="s">
        <v>1622</v>
      </c>
      <c r="B1118" s="31" t="s">
        <v>1623</v>
      </c>
      <c r="C1118" s="31" t="s">
        <v>1624</v>
      </c>
      <c r="D1118" s="31" t="s">
        <v>264</v>
      </c>
      <c r="E1118" s="496"/>
      <c r="F1118" s="31" t="s">
        <v>471</v>
      </c>
      <c r="G1118" s="478"/>
      <c r="H1118" s="534" t="n">
        <v>20</v>
      </c>
      <c r="I1118" s="534" t="n">
        <v>21</v>
      </c>
      <c r="J1118" s="534" t="n">
        <v>22</v>
      </c>
      <c r="K1118" s="620" t="n">
        <v>18</v>
      </c>
      <c r="L1118" s="620"/>
      <c r="M1118" s="620"/>
      <c r="N1118" s="620"/>
      <c r="O1118" s="620"/>
      <c r="P1118" s="620"/>
      <c r="Q1118" s="620"/>
      <c r="R1118" s="620"/>
      <c r="S1118" s="620"/>
      <c r="T1118" s="620"/>
      <c r="U1118" s="620"/>
      <c r="V1118" s="620"/>
      <c r="W1118" s="620"/>
      <c r="X1118" s="621"/>
      <c r="Y1118" s="366" t="s">
        <v>1625</v>
      </c>
      <c r="Z1118" s="366"/>
      <c r="AA1118" s="426" t="s">
        <v>1417</v>
      </c>
      <c r="AB1118" s="426" t="s">
        <v>1417</v>
      </c>
      <c r="AC1118" s="665" t="s">
        <v>1626</v>
      </c>
      <c r="AD1118" s="539" t="s">
        <v>1627</v>
      </c>
    </row>
    <row r="1119" customFormat="false" ht="16.2" hidden="true" customHeight="false" outlineLevel="0" collapsed="false">
      <c r="A1119" s="483"/>
      <c r="B1119" s="31"/>
      <c r="C1119" s="31"/>
      <c r="D1119" s="31"/>
      <c r="E1119" s="31" t="s">
        <v>1528</v>
      </c>
      <c r="F1119" s="31" t="s">
        <v>473</v>
      </c>
      <c r="G1119" s="478"/>
      <c r="H1119" s="509" t="n">
        <v>0.925069380203515</v>
      </c>
      <c r="I1119" s="509" t="n">
        <v>0.967741935483871</v>
      </c>
      <c r="J1119" s="509" t="n">
        <v>1.01757631822387</v>
      </c>
      <c r="K1119" s="623" t="n">
        <v>0.815586769370186</v>
      </c>
      <c r="L1119" s="623"/>
      <c r="M1119" s="623"/>
      <c r="N1119" s="623"/>
      <c r="O1119" s="623"/>
      <c r="P1119" s="623"/>
      <c r="Q1119" s="623"/>
      <c r="R1119" s="623"/>
      <c r="S1119" s="623"/>
      <c r="T1119" s="623"/>
      <c r="U1119" s="623"/>
      <c r="V1119" s="623"/>
      <c r="W1119" s="623"/>
      <c r="X1119" s="621"/>
      <c r="Y1119" s="366" t="s">
        <v>1628</v>
      </c>
      <c r="Z1119" s="366" t="s">
        <v>1629</v>
      </c>
      <c r="AA1119" s="426"/>
      <c r="AB1119" s="426"/>
      <c r="AC1119" s="665"/>
      <c r="AD1119" s="539"/>
    </row>
    <row r="1120" customFormat="false" ht="16.2" hidden="true" customHeight="true" outlineLevel="0" collapsed="false">
      <c r="A1120" s="483"/>
      <c r="B1120" s="31"/>
      <c r="C1120" s="31"/>
      <c r="D1120" s="31" t="s">
        <v>265</v>
      </c>
      <c r="E1120" s="496"/>
      <c r="F1120" s="31" t="s">
        <v>471</v>
      </c>
      <c r="G1120" s="478"/>
      <c r="H1120" s="534" t="n">
        <v>2142</v>
      </c>
      <c r="I1120" s="534" t="n">
        <v>2149</v>
      </c>
      <c r="J1120" s="534" t="n">
        <v>2140</v>
      </c>
      <c r="K1120" s="620" t="n">
        <v>2189</v>
      </c>
      <c r="L1120" s="620"/>
      <c r="M1120" s="620"/>
      <c r="N1120" s="620"/>
      <c r="O1120" s="620"/>
      <c r="P1120" s="620"/>
      <c r="Q1120" s="620"/>
      <c r="R1120" s="620"/>
      <c r="S1120" s="620"/>
      <c r="T1120" s="620"/>
      <c r="U1120" s="620"/>
      <c r="V1120" s="620"/>
      <c r="W1120" s="620"/>
      <c r="X1120" s="621"/>
      <c r="Y1120" s="366" t="s">
        <v>1630</v>
      </c>
      <c r="Z1120" s="366"/>
      <c r="AA1120" s="426"/>
      <c r="AB1120" s="426"/>
      <c r="AC1120" s="665"/>
      <c r="AD1120" s="539"/>
    </row>
    <row r="1121" customFormat="false" ht="16.2" hidden="true" customHeight="false" outlineLevel="0" collapsed="false">
      <c r="A1121" s="483"/>
      <c r="B1121" s="31"/>
      <c r="C1121" s="31"/>
      <c r="D1121" s="31"/>
      <c r="E1121" s="31" t="s">
        <v>1528</v>
      </c>
      <c r="F1121" s="31" t="s">
        <v>473</v>
      </c>
      <c r="G1121" s="478"/>
      <c r="H1121" s="509" t="n">
        <v>99.0749306197965</v>
      </c>
      <c r="I1121" s="509" t="n">
        <v>99.0322580645161</v>
      </c>
      <c r="J1121" s="509" t="n">
        <v>98.9824236817761</v>
      </c>
      <c r="K1121" s="623" t="n">
        <v>99.1844132306298</v>
      </c>
      <c r="L1121" s="623"/>
      <c r="M1121" s="623"/>
      <c r="N1121" s="623"/>
      <c r="O1121" s="623"/>
      <c r="P1121" s="623"/>
      <c r="Q1121" s="623"/>
      <c r="R1121" s="623"/>
      <c r="S1121" s="623"/>
      <c r="T1121" s="623"/>
      <c r="U1121" s="623"/>
      <c r="V1121" s="623"/>
      <c r="W1121" s="623"/>
      <c r="X1121" s="621"/>
      <c r="Y1121" s="366" t="s">
        <v>1631</v>
      </c>
      <c r="Z1121" s="366" t="s">
        <v>1629</v>
      </c>
      <c r="AA1121" s="426"/>
      <c r="AB1121" s="426"/>
      <c r="AC1121" s="665"/>
      <c r="AD1121" s="539"/>
    </row>
    <row r="1122" customFormat="false" ht="16.2" hidden="true" customHeight="true" outlineLevel="0" collapsed="false">
      <c r="A1122" s="483"/>
      <c r="B1122" s="31"/>
      <c r="C1122" s="31" t="s">
        <v>1632</v>
      </c>
      <c r="D1122" s="31" t="s">
        <v>264</v>
      </c>
      <c r="E1122" s="496"/>
      <c r="F1122" s="31" t="s">
        <v>471</v>
      </c>
      <c r="G1122" s="478"/>
      <c r="H1122" s="534" t="n">
        <v>20</v>
      </c>
      <c r="I1122" s="534" t="s">
        <v>488</v>
      </c>
      <c r="J1122" s="534" t="s">
        <v>488</v>
      </c>
      <c r="K1122" s="620" t="s">
        <v>488</v>
      </c>
      <c r="L1122" s="620"/>
      <c r="M1122" s="620"/>
      <c r="N1122" s="620"/>
      <c r="O1122" s="620"/>
      <c r="P1122" s="620"/>
      <c r="Q1122" s="620"/>
      <c r="R1122" s="620"/>
      <c r="S1122" s="620"/>
      <c r="T1122" s="620"/>
      <c r="U1122" s="620"/>
      <c r="V1122" s="620"/>
      <c r="W1122" s="620"/>
      <c r="X1122" s="621"/>
      <c r="Y1122" s="366" t="s">
        <v>1633</v>
      </c>
      <c r="Z1122" s="366"/>
      <c r="AA1122" s="426"/>
      <c r="AB1122" s="426"/>
      <c r="AC1122" s="665"/>
      <c r="AD1122" s="539"/>
    </row>
    <row r="1123" customFormat="false" ht="16.2" hidden="true" customHeight="false" outlineLevel="0" collapsed="false">
      <c r="A1123" s="483"/>
      <c r="B1123" s="31"/>
      <c r="C1123" s="31"/>
      <c r="D1123" s="31"/>
      <c r="E1123" s="31" t="s">
        <v>1528</v>
      </c>
      <c r="F1123" s="31" t="s">
        <v>473</v>
      </c>
      <c r="G1123" s="478"/>
      <c r="H1123" s="509" t="n">
        <v>0.925069380203515</v>
      </c>
      <c r="I1123" s="509" t="s">
        <v>488</v>
      </c>
      <c r="J1123" s="509" t="s">
        <v>488</v>
      </c>
      <c r="K1123" s="623" t="s">
        <v>488</v>
      </c>
      <c r="L1123" s="623"/>
      <c r="M1123" s="623"/>
      <c r="N1123" s="623"/>
      <c r="O1123" s="623"/>
      <c r="P1123" s="623"/>
      <c r="Q1123" s="623"/>
      <c r="R1123" s="623"/>
      <c r="S1123" s="623"/>
      <c r="T1123" s="623"/>
      <c r="U1123" s="623"/>
      <c r="V1123" s="623"/>
      <c r="W1123" s="623"/>
      <c r="X1123" s="621"/>
      <c r="Y1123" s="366" t="s">
        <v>1634</v>
      </c>
      <c r="Z1123" s="366" t="s">
        <v>1635</v>
      </c>
      <c r="AA1123" s="426"/>
      <c r="AB1123" s="426"/>
      <c r="AC1123" s="665"/>
      <c r="AD1123" s="539"/>
    </row>
    <row r="1124" customFormat="false" ht="16.2" hidden="true" customHeight="true" outlineLevel="0" collapsed="false">
      <c r="A1124" s="483"/>
      <c r="B1124" s="31"/>
      <c r="C1124" s="31"/>
      <c r="D1124" s="31" t="s">
        <v>265</v>
      </c>
      <c r="E1124" s="496"/>
      <c r="F1124" s="31" t="s">
        <v>471</v>
      </c>
      <c r="G1124" s="478"/>
      <c r="H1124" s="534" t="n">
        <v>2142</v>
      </c>
      <c r="I1124" s="534" t="s">
        <v>488</v>
      </c>
      <c r="J1124" s="534" t="s">
        <v>488</v>
      </c>
      <c r="K1124" s="620" t="s">
        <v>488</v>
      </c>
      <c r="L1124" s="620"/>
      <c r="M1124" s="620"/>
      <c r="N1124" s="620"/>
      <c r="O1124" s="620"/>
      <c r="P1124" s="620"/>
      <c r="Q1124" s="620"/>
      <c r="R1124" s="620"/>
      <c r="S1124" s="620"/>
      <c r="T1124" s="620"/>
      <c r="U1124" s="620"/>
      <c r="V1124" s="620"/>
      <c r="W1124" s="620"/>
      <c r="X1124" s="621"/>
      <c r="Y1124" s="366" t="s">
        <v>1636</v>
      </c>
      <c r="Z1124" s="366"/>
      <c r="AA1124" s="426"/>
      <c r="AB1124" s="426"/>
      <c r="AC1124" s="665"/>
      <c r="AD1124" s="539"/>
    </row>
    <row r="1125" customFormat="false" ht="16.2" hidden="true" customHeight="false" outlineLevel="0" collapsed="false">
      <c r="A1125" s="483"/>
      <c r="B1125" s="31"/>
      <c r="C1125" s="31"/>
      <c r="D1125" s="31"/>
      <c r="E1125" s="31" t="s">
        <v>1528</v>
      </c>
      <c r="F1125" s="31" t="s">
        <v>473</v>
      </c>
      <c r="G1125" s="478"/>
      <c r="H1125" s="509" t="n">
        <v>99.0749306197965</v>
      </c>
      <c r="I1125" s="509" t="s">
        <v>488</v>
      </c>
      <c r="J1125" s="509" t="s">
        <v>488</v>
      </c>
      <c r="K1125" s="623" t="s">
        <v>488</v>
      </c>
      <c r="L1125" s="623"/>
      <c r="M1125" s="623"/>
      <c r="N1125" s="623"/>
      <c r="O1125" s="623"/>
      <c r="P1125" s="623"/>
      <c r="Q1125" s="623"/>
      <c r="R1125" s="623"/>
      <c r="S1125" s="623"/>
      <c r="T1125" s="623"/>
      <c r="U1125" s="623"/>
      <c r="V1125" s="623"/>
      <c r="W1125" s="623"/>
      <c r="X1125" s="621"/>
      <c r="Y1125" s="366" t="s">
        <v>1637</v>
      </c>
      <c r="Z1125" s="366" t="s">
        <v>1635</v>
      </c>
      <c r="AA1125" s="426"/>
      <c r="AB1125" s="426"/>
      <c r="AC1125" s="665"/>
      <c r="AD1125" s="539"/>
    </row>
    <row r="1126" customFormat="false" ht="16.2" hidden="true" customHeight="true" outlineLevel="0" collapsed="false">
      <c r="A1126" s="483"/>
      <c r="B1126" s="521" t="s">
        <v>1638</v>
      </c>
      <c r="C1126" s="521" t="s">
        <v>1639</v>
      </c>
      <c r="D1126" s="31" t="s">
        <v>264</v>
      </c>
      <c r="E1126" s="496"/>
      <c r="F1126" s="31" t="s">
        <v>471</v>
      </c>
      <c r="G1126" s="478"/>
      <c r="H1126" s="534" t="n">
        <v>12027</v>
      </c>
      <c r="I1126" s="534" t="n">
        <v>11843</v>
      </c>
      <c r="J1126" s="534" t="n">
        <v>11825</v>
      </c>
      <c r="K1126" s="620" t="n">
        <v>11754</v>
      </c>
      <c r="L1126" s="620"/>
      <c r="M1126" s="620"/>
      <c r="N1126" s="620"/>
      <c r="O1126" s="620"/>
      <c r="P1126" s="620"/>
      <c r="Q1126" s="620"/>
      <c r="R1126" s="534"/>
      <c r="S1126" s="534"/>
      <c r="T1126" s="534"/>
      <c r="U1126" s="534"/>
      <c r="V1126" s="534"/>
      <c r="W1126" s="534"/>
      <c r="X1126" s="621"/>
      <c r="Y1126" s="366" t="s">
        <v>1640</v>
      </c>
      <c r="Z1126" s="366"/>
      <c r="AA1126" s="426"/>
      <c r="AB1126" s="426"/>
      <c r="AC1126" s="665"/>
      <c r="AD1126" s="539"/>
    </row>
    <row r="1127" customFormat="false" ht="54" hidden="true" customHeight="false" outlineLevel="0" collapsed="false">
      <c r="A1127" s="483"/>
      <c r="B1127" s="521"/>
      <c r="C1127" s="521"/>
      <c r="D1127" s="31"/>
      <c r="E1127" s="31" t="s">
        <v>1528</v>
      </c>
      <c r="F1127" s="31" t="s">
        <v>473</v>
      </c>
      <c r="G1127" s="478"/>
      <c r="H1127" s="509" t="n">
        <v>51.7958656330749</v>
      </c>
      <c r="I1127" s="509" t="n">
        <v>51.7568394371122</v>
      </c>
      <c r="J1127" s="509" t="n">
        <v>51.669142707332</v>
      </c>
      <c r="K1127" s="623" t="n">
        <v>51.8459706232632</v>
      </c>
      <c r="L1127" s="623"/>
      <c r="M1127" s="623"/>
      <c r="N1127" s="623"/>
      <c r="O1127" s="623"/>
      <c r="P1127" s="623"/>
      <c r="Q1127" s="623"/>
      <c r="R1127" s="623"/>
      <c r="S1127" s="623"/>
      <c r="T1127" s="623"/>
      <c r="U1127" s="623"/>
      <c r="V1127" s="623"/>
      <c r="W1127" s="623"/>
      <c r="X1127" s="621"/>
      <c r="Y1127" s="366" t="s">
        <v>1641</v>
      </c>
      <c r="Z1127" s="366" t="s">
        <v>1642</v>
      </c>
      <c r="AA1127" s="426"/>
      <c r="AB1127" s="426"/>
      <c r="AC1127" s="665"/>
      <c r="AD1127" s="539"/>
    </row>
    <row r="1128" customFormat="false" ht="16.2" hidden="true" customHeight="true" outlineLevel="0" collapsed="false">
      <c r="A1128" s="483"/>
      <c r="B1128" s="521"/>
      <c r="C1128" s="521"/>
      <c r="D1128" s="31" t="s">
        <v>265</v>
      </c>
      <c r="E1128" s="496"/>
      <c r="F1128" s="31" t="s">
        <v>471</v>
      </c>
      <c r="G1128" s="478"/>
      <c r="H1128" s="534" t="n">
        <v>11193</v>
      </c>
      <c r="I1128" s="534" t="n">
        <v>11039</v>
      </c>
      <c r="J1128" s="534" t="n">
        <v>11061</v>
      </c>
      <c r="K1128" s="620" t="n">
        <v>10917</v>
      </c>
      <c r="L1128" s="620"/>
      <c r="M1128" s="620"/>
      <c r="N1128" s="620"/>
      <c r="O1128" s="620"/>
      <c r="P1128" s="620"/>
      <c r="Q1128" s="620"/>
      <c r="R1128" s="534"/>
      <c r="S1128" s="534"/>
      <c r="T1128" s="534"/>
      <c r="U1128" s="534"/>
      <c r="V1128" s="534"/>
      <c r="W1128" s="534"/>
      <c r="X1128" s="621"/>
      <c r="Y1128" s="366" t="s">
        <v>1643</v>
      </c>
      <c r="Z1128" s="366"/>
      <c r="AA1128" s="426"/>
      <c r="AB1128" s="426"/>
      <c r="AC1128" s="665"/>
      <c r="AD1128" s="539"/>
    </row>
    <row r="1129" customFormat="false" ht="54" hidden="true" customHeight="false" outlineLevel="0" collapsed="false">
      <c r="A1129" s="483"/>
      <c r="B1129" s="521"/>
      <c r="C1129" s="521"/>
      <c r="D1129" s="31"/>
      <c r="E1129" s="31" t="s">
        <v>1528</v>
      </c>
      <c r="F1129" s="31" t="s">
        <v>473</v>
      </c>
      <c r="G1129" s="478"/>
      <c r="H1129" s="509" t="n">
        <v>48.2041343669251</v>
      </c>
      <c r="I1129" s="509" t="n">
        <v>48.2431605628879</v>
      </c>
      <c r="J1129" s="509" t="n">
        <v>48.330857292668</v>
      </c>
      <c r="K1129" s="623" t="n">
        <v>48.1540293767368</v>
      </c>
      <c r="L1129" s="623"/>
      <c r="M1129" s="623"/>
      <c r="N1129" s="623"/>
      <c r="O1129" s="623"/>
      <c r="P1129" s="623"/>
      <c r="Q1129" s="623"/>
      <c r="R1129" s="623"/>
      <c r="S1129" s="623"/>
      <c r="T1129" s="623"/>
      <c r="U1129" s="623"/>
      <c r="V1129" s="623"/>
      <c r="W1129" s="623"/>
      <c r="X1129" s="621"/>
      <c r="Y1129" s="366" t="s">
        <v>1644</v>
      </c>
      <c r="Z1129" s="366" t="s">
        <v>1642</v>
      </c>
      <c r="AA1129" s="426"/>
      <c r="AB1129" s="426"/>
      <c r="AC1129" s="665"/>
      <c r="AD1129" s="539"/>
    </row>
    <row r="1130" customFormat="false" ht="54" hidden="true" customHeight="true" outlineLevel="0" collapsed="false">
      <c r="A1130" s="630"/>
      <c r="B1130" s="521"/>
      <c r="C1130" s="521"/>
      <c r="D1130" s="521" t="s">
        <v>418</v>
      </c>
      <c r="E1130" s="521"/>
      <c r="F1130" s="521" t="s">
        <v>472</v>
      </c>
      <c r="G1130" s="608"/>
      <c r="H1130" s="660" t="s">
        <v>488</v>
      </c>
      <c r="I1130" s="660" t="s">
        <v>488</v>
      </c>
      <c r="J1130" s="660" t="s">
        <v>488</v>
      </c>
      <c r="K1130" s="666" t="s">
        <v>488</v>
      </c>
      <c r="L1130" s="666"/>
      <c r="M1130" s="666"/>
      <c r="N1130" s="666"/>
      <c r="O1130" s="666"/>
      <c r="P1130" s="666"/>
      <c r="Q1130" s="666"/>
      <c r="R1130" s="660"/>
      <c r="S1130" s="660"/>
      <c r="T1130" s="660"/>
      <c r="U1130" s="660"/>
      <c r="V1130" s="660"/>
      <c r="W1130" s="660"/>
      <c r="X1130" s="635"/>
      <c r="Y1130" s="590" t="s">
        <v>1641</v>
      </c>
      <c r="Z1130" s="590" t="s">
        <v>1643</v>
      </c>
      <c r="AA1130" s="636"/>
      <c r="AB1130" s="636"/>
      <c r="AC1130" s="665"/>
      <c r="AD1130" s="539"/>
    </row>
    <row r="1131" customFormat="false" ht="16.2" hidden="true" customHeight="true" outlineLevel="0" collapsed="false">
      <c r="A1131" s="483" t="s">
        <v>1645</v>
      </c>
      <c r="B1131" s="31" t="s">
        <v>1646</v>
      </c>
      <c r="C1131" s="31"/>
      <c r="D1131" s="31" t="s">
        <v>264</v>
      </c>
      <c r="E1131" s="496"/>
      <c r="F1131" s="31" t="s">
        <v>471</v>
      </c>
      <c r="G1131" s="478"/>
      <c r="H1131" s="534" t="n">
        <v>3505</v>
      </c>
      <c r="I1131" s="534" t="n">
        <v>3533</v>
      </c>
      <c r="J1131" s="534" t="n">
        <v>3542</v>
      </c>
      <c r="K1131" s="620" t="n">
        <v>3511</v>
      </c>
      <c r="L1131" s="620"/>
      <c r="M1131" s="620"/>
      <c r="N1131" s="620"/>
      <c r="O1131" s="620"/>
      <c r="P1131" s="620"/>
      <c r="Q1131" s="620"/>
      <c r="R1131" s="663"/>
      <c r="S1131" s="663"/>
      <c r="T1131" s="663"/>
      <c r="U1131" s="534"/>
      <c r="V1131" s="534"/>
      <c r="W1131" s="534"/>
      <c r="X1131" s="621"/>
      <c r="Y1131" s="366" t="s">
        <v>1647</v>
      </c>
      <c r="Z1131" s="366"/>
      <c r="AA1131" s="426" t="s">
        <v>1417</v>
      </c>
      <c r="AB1131" s="426" t="s">
        <v>1417</v>
      </c>
      <c r="AC1131" s="538" t="s">
        <v>1596</v>
      </c>
      <c r="AD1131" s="639"/>
    </row>
    <row r="1132" customFormat="false" ht="54" hidden="true" customHeight="false" outlineLevel="0" collapsed="false">
      <c r="A1132" s="483"/>
      <c r="B1132" s="31"/>
      <c r="C1132" s="31"/>
      <c r="D1132" s="31"/>
      <c r="E1132" s="31" t="s">
        <v>1528</v>
      </c>
      <c r="F1132" s="31" t="s">
        <v>473</v>
      </c>
      <c r="G1132" s="478"/>
      <c r="H1132" s="509" t="n">
        <v>29.4735956945846</v>
      </c>
      <c r="I1132" s="509" t="n">
        <v>29.346291220201</v>
      </c>
      <c r="J1132" s="509" t="n">
        <v>29.5142071494042</v>
      </c>
      <c r="K1132" s="623" t="n">
        <v>29.5439246045103</v>
      </c>
      <c r="L1132" s="623"/>
      <c r="M1132" s="623"/>
      <c r="N1132" s="623"/>
      <c r="O1132" s="623"/>
      <c r="P1132" s="623"/>
      <c r="Q1132" s="623"/>
      <c r="R1132" s="623"/>
      <c r="S1132" s="623"/>
      <c r="T1132" s="623"/>
      <c r="U1132" s="623"/>
      <c r="V1132" s="623"/>
      <c r="W1132" s="623"/>
      <c r="X1132" s="621"/>
      <c r="Y1132" s="366" t="s">
        <v>1648</v>
      </c>
      <c r="Z1132" s="366" t="s">
        <v>1649</v>
      </c>
      <c r="AA1132" s="426"/>
      <c r="AB1132" s="426"/>
      <c r="AC1132" s="538"/>
      <c r="AD1132" s="639"/>
    </row>
    <row r="1133" customFormat="false" ht="16.2" hidden="true" customHeight="true" outlineLevel="0" collapsed="false">
      <c r="A1133" s="483"/>
      <c r="B1133" s="31"/>
      <c r="C1133" s="31"/>
      <c r="D1133" s="31" t="s">
        <v>265</v>
      </c>
      <c r="E1133" s="496"/>
      <c r="F1133" s="31" t="s">
        <v>471</v>
      </c>
      <c r="G1133" s="478"/>
      <c r="H1133" s="534" t="n">
        <v>8387</v>
      </c>
      <c r="I1133" s="534" t="n">
        <v>8506</v>
      </c>
      <c r="J1133" s="534" t="n">
        <v>8459</v>
      </c>
      <c r="K1133" s="620" t="n">
        <v>8373</v>
      </c>
      <c r="L1133" s="620"/>
      <c r="M1133" s="620"/>
      <c r="N1133" s="620"/>
      <c r="O1133" s="620"/>
      <c r="P1133" s="620"/>
      <c r="Q1133" s="620"/>
      <c r="R1133" s="620"/>
      <c r="S1133" s="620"/>
      <c r="T1133" s="620"/>
      <c r="U1133" s="620"/>
      <c r="V1133" s="620"/>
      <c r="W1133" s="620"/>
      <c r="X1133" s="621"/>
      <c r="Y1133" s="366" t="s">
        <v>1650</v>
      </c>
      <c r="Z1133" s="366"/>
      <c r="AA1133" s="426"/>
      <c r="AB1133" s="426"/>
      <c r="AC1133" s="538"/>
      <c r="AD1133" s="639"/>
    </row>
    <row r="1134" customFormat="false" ht="54" hidden="true" customHeight="false" outlineLevel="0" collapsed="false">
      <c r="A1134" s="483"/>
      <c r="B1134" s="31"/>
      <c r="C1134" s="31"/>
      <c r="D1134" s="31"/>
      <c r="E1134" s="31" t="s">
        <v>1528</v>
      </c>
      <c r="F1134" s="31" t="s">
        <v>473</v>
      </c>
      <c r="G1134" s="478"/>
      <c r="H1134" s="509" t="n">
        <v>70.5264043054154</v>
      </c>
      <c r="I1134" s="509" t="n">
        <v>70.653708779799</v>
      </c>
      <c r="J1134" s="509" t="n">
        <v>70.4857928505958</v>
      </c>
      <c r="K1134" s="623" t="n">
        <v>70.4560753954897</v>
      </c>
      <c r="L1134" s="623"/>
      <c r="M1134" s="623"/>
      <c r="N1134" s="623"/>
      <c r="O1134" s="623"/>
      <c r="P1134" s="623"/>
      <c r="Q1134" s="623"/>
      <c r="R1134" s="623"/>
      <c r="S1134" s="623"/>
      <c r="T1134" s="623"/>
      <c r="U1134" s="623"/>
      <c r="V1134" s="623"/>
      <c r="W1134" s="623"/>
      <c r="X1134" s="621"/>
      <c r="Y1134" s="366" t="s">
        <v>1651</v>
      </c>
      <c r="Z1134" s="366" t="s">
        <v>1649</v>
      </c>
      <c r="AA1134" s="426"/>
      <c r="AB1134" s="426"/>
      <c r="AC1134" s="538"/>
      <c r="AD1134" s="639"/>
    </row>
    <row r="1135" customFormat="false" ht="16.2" hidden="true" customHeight="true" outlineLevel="0" collapsed="false">
      <c r="A1135" s="483"/>
      <c r="B1135" s="31" t="s">
        <v>1639</v>
      </c>
      <c r="C1135" s="31"/>
      <c r="D1135" s="31" t="s">
        <v>264</v>
      </c>
      <c r="E1135" s="496"/>
      <c r="F1135" s="31" t="s">
        <v>471</v>
      </c>
      <c r="G1135" s="478"/>
      <c r="H1135" s="534" t="n">
        <v>125892</v>
      </c>
      <c r="I1135" s="534" t="n">
        <v>126295</v>
      </c>
      <c r="J1135" s="534" t="n">
        <v>124731</v>
      </c>
      <c r="K1135" s="620" t="n">
        <v>122000</v>
      </c>
      <c r="L1135" s="620"/>
      <c r="M1135" s="620"/>
      <c r="N1135" s="620"/>
      <c r="O1135" s="620"/>
      <c r="P1135" s="620"/>
      <c r="Q1135" s="620"/>
      <c r="R1135" s="620"/>
      <c r="S1135" s="620"/>
      <c r="T1135" s="620"/>
      <c r="U1135" s="620"/>
      <c r="V1135" s="620"/>
      <c r="W1135" s="620"/>
      <c r="X1135" s="621"/>
      <c r="Y1135" s="366" t="s">
        <v>1652</v>
      </c>
      <c r="Z1135" s="366"/>
      <c r="AA1135" s="426"/>
      <c r="AB1135" s="426"/>
      <c r="AC1135" s="538"/>
      <c r="AD1135" s="639"/>
    </row>
    <row r="1136" customFormat="false" ht="54" hidden="true" customHeight="false" outlineLevel="0" collapsed="false">
      <c r="A1136" s="483"/>
      <c r="B1136" s="31"/>
      <c r="C1136" s="31"/>
      <c r="D1136" s="31"/>
      <c r="E1136" s="31" t="s">
        <v>1528</v>
      </c>
      <c r="F1136" s="31" t="s">
        <v>473</v>
      </c>
      <c r="G1136" s="478"/>
      <c r="H1136" s="509" t="n">
        <v>52.0047257495518</v>
      </c>
      <c r="I1136" s="509" t="n">
        <v>52.067315025911</v>
      </c>
      <c r="J1136" s="509" t="n">
        <v>52.0506272064899</v>
      </c>
      <c r="K1136" s="623" t="n">
        <v>52.0875583316611</v>
      </c>
      <c r="L1136" s="623"/>
      <c r="M1136" s="623"/>
      <c r="N1136" s="623"/>
      <c r="O1136" s="623"/>
      <c r="P1136" s="623"/>
      <c r="Q1136" s="623"/>
      <c r="R1136" s="623"/>
      <c r="S1136" s="623"/>
      <c r="T1136" s="623"/>
      <c r="U1136" s="623"/>
      <c r="V1136" s="623"/>
      <c r="W1136" s="623"/>
      <c r="X1136" s="621"/>
      <c r="Y1136" s="366" t="s">
        <v>1653</v>
      </c>
      <c r="Z1136" s="366" t="s">
        <v>1654</v>
      </c>
      <c r="AA1136" s="426"/>
      <c r="AB1136" s="426"/>
      <c r="AC1136" s="538"/>
      <c r="AD1136" s="639"/>
    </row>
    <row r="1137" customFormat="false" ht="16.2" hidden="true" customHeight="true" outlineLevel="0" collapsed="false">
      <c r="A1137" s="483"/>
      <c r="B1137" s="31"/>
      <c r="C1137" s="31"/>
      <c r="D1137" s="31" t="s">
        <v>265</v>
      </c>
      <c r="E1137" s="496"/>
      <c r="F1137" s="31" t="s">
        <v>471</v>
      </c>
      <c r="G1137" s="478"/>
      <c r="H1137" s="534" t="n">
        <v>116186</v>
      </c>
      <c r="I1137" s="534" t="n">
        <v>116266</v>
      </c>
      <c r="J1137" s="534" t="n">
        <v>114903</v>
      </c>
      <c r="K1137" s="620" t="n">
        <v>112221</v>
      </c>
      <c r="L1137" s="620"/>
      <c r="M1137" s="620"/>
      <c r="N1137" s="620"/>
      <c r="O1137" s="620"/>
      <c r="P1137" s="620"/>
      <c r="Q1137" s="620"/>
      <c r="R1137" s="620"/>
      <c r="S1137" s="620"/>
      <c r="T1137" s="620"/>
      <c r="U1137" s="620"/>
      <c r="V1137" s="620"/>
      <c r="W1137" s="620"/>
      <c r="X1137" s="621"/>
      <c r="Y1137" s="366" t="s">
        <v>1655</v>
      </c>
      <c r="Z1137" s="366"/>
      <c r="AA1137" s="426"/>
      <c r="AB1137" s="426"/>
      <c r="AC1137" s="538"/>
      <c r="AD1137" s="639"/>
    </row>
    <row r="1138" customFormat="false" ht="54" hidden="true" customHeight="false" outlineLevel="0" collapsed="false">
      <c r="A1138" s="483"/>
      <c r="B1138" s="31"/>
      <c r="C1138" s="31"/>
      <c r="D1138" s="31"/>
      <c r="E1138" s="31" t="s">
        <v>1528</v>
      </c>
      <c r="F1138" s="31" t="s">
        <v>473</v>
      </c>
      <c r="G1138" s="478"/>
      <c r="H1138" s="509" t="n">
        <v>47.9952742504482</v>
      </c>
      <c r="I1138" s="509" t="n">
        <v>47.932684974089</v>
      </c>
      <c r="J1138" s="509" t="n">
        <v>47.9493727935101</v>
      </c>
      <c r="K1138" s="623" t="n">
        <v>47.9124416683389</v>
      </c>
      <c r="L1138" s="623"/>
      <c r="M1138" s="623"/>
      <c r="N1138" s="623"/>
      <c r="O1138" s="623"/>
      <c r="P1138" s="623"/>
      <c r="Q1138" s="623"/>
      <c r="R1138" s="623"/>
      <c r="S1138" s="623"/>
      <c r="T1138" s="623"/>
      <c r="U1138" s="623"/>
      <c r="V1138" s="623"/>
      <c r="W1138" s="623"/>
      <c r="X1138" s="621"/>
      <c r="Y1138" s="366" t="s">
        <v>1656</v>
      </c>
      <c r="Z1138" s="366" t="s">
        <v>1654</v>
      </c>
      <c r="AA1138" s="426"/>
      <c r="AB1138" s="426"/>
      <c r="AC1138" s="538"/>
      <c r="AD1138" s="639"/>
    </row>
    <row r="1139" customFormat="false" ht="16.2" hidden="true" customHeight="true" outlineLevel="0" collapsed="false">
      <c r="A1139" s="483"/>
      <c r="B1139" s="31" t="s">
        <v>1657</v>
      </c>
      <c r="C1139" s="31"/>
      <c r="D1139" s="31" t="s">
        <v>264</v>
      </c>
      <c r="E1139" s="496"/>
      <c r="F1139" s="31" t="s">
        <v>471</v>
      </c>
      <c r="G1139" s="478"/>
      <c r="H1139" s="534" t="s">
        <v>488</v>
      </c>
      <c r="I1139" s="534" t="s">
        <v>488</v>
      </c>
      <c r="J1139" s="534" t="s">
        <v>488</v>
      </c>
      <c r="K1139" s="620" t="n">
        <v>2445</v>
      </c>
      <c r="L1139" s="620"/>
      <c r="M1139" s="620"/>
      <c r="N1139" s="620"/>
      <c r="O1139" s="620"/>
      <c r="P1139" s="620"/>
      <c r="Q1139" s="620"/>
      <c r="R1139" s="620"/>
      <c r="S1139" s="620"/>
      <c r="T1139" s="667"/>
      <c r="U1139" s="620"/>
      <c r="V1139" s="620"/>
      <c r="W1139" s="620"/>
      <c r="X1139" s="621"/>
      <c r="Y1139" s="366" t="s">
        <v>1658</v>
      </c>
      <c r="Z1139" s="366"/>
      <c r="AA1139" s="426"/>
      <c r="AB1139" s="426"/>
      <c r="AC1139" s="538"/>
      <c r="AD1139" s="639"/>
    </row>
    <row r="1140" customFormat="false" ht="64.8" hidden="true" customHeight="false" outlineLevel="0" collapsed="false">
      <c r="A1140" s="483"/>
      <c r="B1140" s="31"/>
      <c r="C1140" s="31"/>
      <c r="D1140" s="31"/>
      <c r="E1140" s="31" t="s">
        <v>1528</v>
      </c>
      <c r="F1140" s="31" t="s">
        <v>473</v>
      </c>
      <c r="G1140" s="478"/>
      <c r="H1140" s="534" t="s">
        <v>488</v>
      </c>
      <c r="I1140" s="534" t="s">
        <v>488</v>
      </c>
      <c r="J1140" s="534" t="s">
        <v>488</v>
      </c>
      <c r="K1140" s="623" t="n">
        <v>51.636747624076</v>
      </c>
      <c r="L1140" s="623"/>
      <c r="M1140" s="623"/>
      <c r="N1140" s="623"/>
      <c r="O1140" s="623"/>
      <c r="P1140" s="623"/>
      <c r="Q1140" s="623"/>
      <c r="R1140" s="623"/>
      <c r="S1140" s="623"/>
      <c r="T1140" s="623"/>
      <c r="U1140" s="623"/>
      <c r="V1140" s="623"/>
      <c r="W1140" s="623"/>
      <c r="X1140" s="621"/>
      <c r="Y1140" s="366" t="s">
        <v>1659</v>
      </c>
      <c r="Z1140" s="366" t="s">
        <v>1660</v>
      </c>
      <c r="AA1140" s="426"/>
      <c r="AB1140" s="426"/>
      <c r="AC1140" s="538"/>
      <c r="AD1140" s="639"/>
    </row>
    <row r="1141" customFormat="false" ht="16.2" hidden="true" customHeight="true" outlineLevel="0" collapsed="false">
      <c r="A1141" s="483"/>
      <c r="B1141" s="31"/>
      <c r="C1141" s="31"/>
      <c r="D1141" s="31" t="s">
        <v>265</v>
      </c>
      <c r="E1141" s="496"/>
      <c r="F1141" s="31" t="s">
        <v>471</v>
      </c>
      <c r="G1141" s="478"/>
      <c r="H1141" s="534" t="s">
        <v>488</v>
      </c>
      <c r="I1141" s="534" t="s">
        <v>488</v>
      </c>
      <c r="J1141" s="534" t="s">
        <v>488</v>
      </c>
      <c r="K1141" s="620" t="n">
        <v>2290</v>
      </c>
      <c r="L1141" s="620"/>
      <c r="M1141" s="620"/>
      <c r="N1141" s="620"/>
      <c r="O1141" s="620"/>
      <c r="P1141" s="620"/>
      <c r="Q1141" s="620"/>
      <c r="R1141" s="620"/>
      <c r="S1141" s="620"/>
      <c r="T1141" s="667"/>
      <c r="U1141" s="620"/>
      <c r="V1141" s="620"/>
      <c r="W1141" s="620"/>
      <c r="X1141" s="621"/>
      <c r="Y1141" s="366" t="s">
        <v>1661</v>
      </c>
      <c r="Z1141" s="366"/>
      <c r="AA1141" s="426"/>
      <c r="AB1141" s="426"/>
      <c r="AC1141" s="538"/>
      <c r="AD1141" s="639"/>
    </row>
    <row r="1142" customFormat="false" ht="64.8" hidden="true" customHeight="false" outlineLevel="0" collapsed="false">
      <c r="A1142" s="483"/>
      <c r="B1142" s="31"/>
      <c r="C1142" s="31"/>
      <c r="D1142" s="31"/>
      <c r="E1142" s="31" t="s">
        <v>1528</v>
      </c>
      <c r="F1142" s="31" t="s">
        <v>473</v>
      </c>
      <c r="G1142" s="478"/>
      <c r="H1142" s="534" t="s">
        <v>488</v>
      </c>
      <c r="I1142" s="534" t="s">
        <v>488</v>
      </c>
      <c r="J1142" s="534" t="s">
        <v>488</v>
      </c>
      <c r="K1142" s="623" t="n">
        <v>48.363252375924</v>
      </c>
      <c r="L1142" s="623"/>
      <c r="M1142" s="623"/>
      <c r="N1142" s="623"/>
      <c r="O1142" s="623"/>
      <c r="P1142" s="623"/>
      <c r="Q1142" s="623"/>
      <c r="R1142" s="623"/>
      <c r="S1142" s="623"/>
      <c r="T1142" s="623"/>
      <c r="U1142" s="623"/>
      <c r="V1142" s="623"/>
      <c r="W1142" s="623"/>
      <c r="X1142" s="621"/>
      <c r="Y1142" s="366" t="s">
        <v>1662</v>
      </c>
      <c r="Z1142" s="366" t="s">
        <v>1660</v>
      </c>
      <c r="AA1142" s="426"/>
      <c r="AB1142" s="426"/>
      <c r="AC1142" s="538"/>
      <c r="AD1142" s="639"/>
    </row>
    <row r="1143" customFormat="false" ht="16.2" hidden="true" customHeight="true" outlineLevel="0" collapsed="false">
      <c r="A1143" s="483" t="s">
        <v>1663</v>
      </c>
      <c r="B1143" s="31" t="s">
        <v>1664</v>
      </c>
      <c r="C1143" s="31"/>
      <c r="D1143" s="31"/>
      <c r="E1143" s="31" t="s">
        <v>264</v>
      </c>
      <c r="F1143" s="31" t="s">
        <v>471</v>
      </c>
      <c r="G1143" s="478"/>
      <c r="H1143" s="534" t="n">
        <v>125331</v>
      </c>
      <c r="I1143" s="534" t="n">
        <v>125907</v>
      </c>
      <c r="J1143" s="534" t="n">
        <v>125618</v>
      </c>
      <c r="K1143" s="620" t="n">
        <v>121964</v>
      </c>
      <c r="L1143" s="620"/>
      <c r="M1143" s="620"/>
      <c r="N1143" s="620"/>
      <c r="O1143" s="620"/>
      <c r="P1143" s="620"/>
      <c r="Q1143" s="620"/>
      <c r="R1143" s="620"/>
      <c r="S1143" s="620"/>
      <c r="T1143" s="620"/>
      <c r="U1143" s="620"/>
      <c r="V1143" s="620"/>
      <c r="W1143" s="620"/>
      <c r="X1143" s="621"/>
      <c r="Y1143" s="366" t="s">
        <v>1665</v>
      </c>
      <c r="Z1143" s="366"/>
      <c r="AA1143" s="426" t="s">
        <v>1417</v>
      </c>
      <c r="AB1143" s="426" t="s">
        <v>1417</v>
      </c>
      <c r="AC1143" s="538" t="s">
        <v>1596</v>
      </c>
      <c r="AD1143" s="639"/>
    </row>
    <row r="1144" customFormat="false" ht="16.2" hidden="true" customHeight="true" outlineLevel="0" collapsed="false">
      <c r="A1144" s="483"/>
      <c r="B1144" s="31"/>
      <c r="C1144" s="31"/>
      <c r="D1144" s="31"/>
      <c r="E1144" s="31" t="s">
        <v>265</v>
      </c>
      <c r="F1144" s="31" t="s">
        <v>471</v>
      </c>
      <c r="G1144" s="478"/>
      <c r="H1144" s="534" t="n">
        <v>115245</v>
      </c>
      <c r="I1144" s="534" t="n">
        <v>115880</v>
      </c>
      <c r="J1144" s="534" t="n">
        <v>115491</v>
      </c>
      <c r="K1144" s="620" t="n">
        <v>111871</v>
      </c>
      <c r="L1144" s="620"/>
      <c r="M1144" s="620"/>
      <c r="N1144" s="620"/>
      <c r="O1144" s="620"/>
      <c r="P1144" s="620"/>
      <c r="Q1144" s="620"/>
      <c r="R1144" s="620"/>
      <c r="S1144" s="620"/>
      <c r="T1144" s="620"/>
      <c r="U1144" s="620"/>
      <c r="V1144" s="620"/>
      <c r="W1144" s="620"/>
      <c r="X1144" s="621"/>
      <c r="Y1144" s="366" t="s">
        <v>1666</v>
      </c>
      <c r="Z1144" s="366"/>
      <c r="AA1144" s="426"/>
      <c r="AB1144" s="426"/>
      <c r="AC1144" s="538"/>
      <c r="AD1144" s="639"/>
    </row>
    <row r="1145" customFormat="false" ht="16.2" hidden="true" customHeight="true" outlineLevel="0" collapsed="false">
      <c r="A1145" s="483"/>
      <c r="B1145" s="31" t="s">
        <v>1667</v>
      </c>
      <c r="C1145" s="31"/>
      <c r="D1145" s="31"/>
      <c r="E1145" s="31" t="s">
        <v>264</v>
      </c>
      <c r="F1145" s="31" t="s">
        <v>471</v>
      </c>
      <c r="G1145" s="478"/>
      <c r="H1145" s="534" t="n">
        <v>45281</v>
      </c>
      <c r="I1145" s="534" t="n">
        <v>45608</v>
      </c>
      <c r="J1145" s="534" t="n">
        <v>49616</v>
      </c>
      <c r="K1145" s="620" t="n">
        <v>50399</v>
      </c>
      <c r="L1145" s="620"/>
      <c r="M1145" s="620"/>
      <c r="N1145" s="620"/>
      <c r="O1145" s="620"/>
      <c r="P1145" s="620"/>
      <c r="Q1145" s="620"/>
      <c r="R1145" s="620"/>
      <c r="S1145" s="620"/>
      <c r="T1145" s="620"/>
      <c r="U1145" s="620"/>
      <c r="V1145" s="620"/>
      <c r="W1145" s="620"/>
      <c r="X1145" s="621"/>
      <c r="Y1145" s="366" t="s">
        <v>1668</v>
      </c>
      <c r="Z1145" s="366"/>
      <c r="AA1145" s="426"/>
      <c r="AB1145" s="426"/>
      <c r="AC1145" s="538"/>
      <c r="AD1145" s="639"/>
    </row>
    <row r="1146" customFormat="false" ht="16.2" hidden="true" customHeight="true" outlineLevel="0" collapsed="false">
      <c r="A1146" s="483"/>
      <c r="B1146" s="31"/>
      <c r="C1146" s="31"/>
      <c r="D1146" s="31"/>
      <c r="E1146" s="31" t="s">
        <v>265</v>
      </c>
      <c r="F1146" s="31" t="s">
        <v>471</v>
      </c>
      <c r="G1146" s="478"/>
      <c r="H1146" s="534" t="n">
        <v>46967</v>
      </c>
      <c r="I1146" s="534" t="n">
        <v>47590</v>
      </c>
      <c r="J1146" s="534" t="n">
        <v>51433</v>
      </c>
      <c r="K1146" s="620" t="n">
        <v>51420</v>
      </c>
      <c r="L1146" s="620"/>
      <c r="M1146" s="620"/>
      <c r="N1146" s="620"/>
      <c r="O1146" s="620"/>
      <c r="P1146" s="620"/>
      <c r="Q1146" s="620"/>
      <c r="R1146" s="620"/>
      <c r="S1146" s="620"/>
      <c r="T1146" s="620"/>
      <c r="U1146" s="620"/>
      <c r="V1146" s="620"/>
      <c r="W1146" s="620"/>
      <c r="X1146" s="621"/>
      <c r="Y1146" s="366" t="s">
        <v>1669</v>
      </c>
      <c r="Z1146" s="366"/>
      <c r="AA1146" s="426"/>
      <c r="AB1146" s="426"/>
      <c r="AC1146" s="538"/>
      <c r="AD1146" s="639"/>
    </row>
    <row r="1147" customFormat="false" ht="21.6" hidden="true" customHeight="true" outlineLevel="0" collapsed="false">
      <c r="A1147" s="483"/>
      <c r="B1147" s="31" t="s">
        <v>1670</v>
      </c>
      <c r="C1147" s="31"/>
      <c r="D1147" s="31"/>
      <c r="E1147" s="31" t="s">
        <v>264</v>
      </c>
      <c r="F1147" s="31" t="s">
        <v>473</v>
      </c>
      <c r="G1147" s="478"/>
      <c r="H1147" s="509" t="n">
        <v>36.1291300635916</v>
      </c>
      <c r="I1147" s="509" t="n">
        <v>36.2235618353229</v>
      </c>
      <c r="J1147" s="509" t="n">
        <v>39.4975242401567</v>
      </c>
      <c r="K1147" s="623" t="n">
        <v>41.3228493653865</v>
      </c>
      <c r="L1147" s="623"/>
      <c r="M1147" s="623"/>
      <c r="N1147" s="623"/>
      <c r="O1147" s="623"/>
      <c r="P1147" s="623"/>
      <c r="Q1147" s="623"/>
      <c r="R1147" s="623"/>
      <c r="S1147" s="623"/>
      <c r="T1147" s="623"/>
      <c r="U1147" s="623"/>
      <c r="V1147" s="623"/>
      <c r="W1147" s="623"/>
      <c r="X1147" s="621"/>
      <c r="Y1147" s="366" t="s">
        <v>1671</v>
      </c>
      <c r="Z1147" s="366" t="s">
        <v>1672</v>
      </c>
      <c r="AA1147" s="426"/>
      <c r="AB1147" s="426"/>
      <c r="AC1147" s="538"/>
      <c r="AD1147" s="639"/>
    </row>
    <row r="1148" customFormat="false" ht="21.6" hidden="true" customHeight="false" outlineLevel="0" collapsed="false">
      <c r="A1148" s="483"/>
      <c r="B1148" s="31"/>
      <c r="C1148" s="31"/>
      <c r="D1148" s="31"/>
      <c r="E1148" s="31" t="s">
        <v>265</v>
      </c>
      <c r="F1148" s="31" t="s">
        <v>473</v>
      </c>
      <c r="G1148" s="478"/>
      <c r="H1148" s="509" t="n">
        <v>40.754045728665</v>
      </c>
      <c r="I1148" s="509" t="n">
        <v>41.0683465654125</v>
      </c>
      <c r="J1148" s="509" t="n">
        <v>44.5342061286161</v>
      </c>
      <c r="K1148" s="623" t="n">
        <v>45.9636545664203</v>
      </c>
      <c r="L1148" s="623"/>
      <c r="M1148" s="623"/>
      <c r="N1148" s="623"/>
      <c r="O1148" s="623"/>
      <c r="P1148" s="623"/>
      <c r="Q1148" s="623"/>
      <c r="R1148" s="623"/>
      <c r="S1148" s="623"/>
      <c r="T1148" s="623"/>
      <c r="U1148" s="623"/>
      <c r="V1148" s="623"/>
      <c r="W1148" s="623"/>
      <c r="X1148" s="621"/>
      <c r="Y1148" s="366" t="s">
        <v>1673</v>
      </c>
      <c r="Z1148" s="366" t="s">
        <v>1674</v>
      </c>
      <c r="AA1148" s="426"/>
      <c r="AB1148" s="426"/>
      <c r="AC1148" s="538"/>
      <c r="AD1148" s="639"/>
    </row>
    <row r="1149" customFormat="false" ht="16.2" hidden="true" customHeight="true" outlineLevel="0" collapsed="false">
      <c r="A1149" s="483"/>
      <c r="B1149" s="31" t="s">
        <v>1675</v>
      </c>
      <c r="C1149" s="31"/>
      <c r="D1149" s="31" t="s">
        <v>264</v>
      </c>
      <c r="E1149" s="496"/>
      <c r="F1149" s="31" t="s">
        <v>471</v>
      </c>
      <c r="G1149" s="478"/>
      <c r="H1149" s="534" t="n">
        <v>1773</v>
      </c>
      <c r="I1149" s="534" t="n">
        <v>1773</v>
      </c>
      <c r="J1149" s="534" t="n">
        <v>1734</v>
      </c>
      <c r="K1149" s="620" t="n">
        <v>1749</v>
      </c>
      <c r="L1149" s="620"/>
      <c r="M1149" s="620"/>
      <c r="N1149" s="620"/>
      <c r="O1149" s="620"/>
      <c r="P1149" s="620"/>
      <c r="Q1149" s="620"/>
      <c r="R1149" s="620"/>
      <c r="S1149" s="620"/>
      <c r="T1149" s="620"/>
      <c r="U1149" s="620"/>
      <c r="V1149" s="620"/>
      <c r="W1149" s="620"/>
      <c r="X1149" s="621"/>
      <c r="Y1149" s="366" t="s">
        <v>1676</v>
      </c>
      <c r="Z1149" s="366"/>
      <c r="AA1149" s="426"/>
      <c r="AB1149" s="426"/>
      <c r="AC1149" s="538"/>
      <c r="AD1149" s="639"/>
    </row>
    <row r="1150" customFormat="false" ht="32.4" hidden="true" customHeight="false" outlineLevel="0" collapsed="false">
      <c r="A1150" s="483"/>
      <c r="B1150" s="31"/>
      <c r="C1150" s="31"/>
      <c r="D1150" s="31"/>
      <c r="E1150" s="31" t="s">
        <v>1528</v>
      </c>
      <c r="F1150" s="31" t="s">
        <v>473</v>
      </c>
      <c r="G1150" s="478"/>
      <c r="H1150" s="509" t="n">
        <v>51.3764126340191</v>
      </c>
      <c r="I1150" s="509" t="n">
        <v>51.5406976744186</v>
      </c>
      <c r="J1150" s="509" t="n">
        <v>51.3473497186852</v>
      </c>
      <c r="K1150" s="623" t="n">
        <v>51.2602579132474</v>
      </c>
      <c r="L1150" s="623"/>
      <c r="M1150" s="623"/>
      <c r="N1150" s="623"/>
      <c r="O1150" s="623"/>
      <c r="P1150" s="623"/>
      <c r="Q1150" s="623"/>
      <c r="R1150" s="623"/>
      <c r="S1150" s="623"/>
      <c r="T1150" s="623"/>
      <c r="U1150" s="623"/>
      <c r="V1150" s="623"/>
      <c r="W1150" s="623"/>
      <c r="X1150" s="621"/>
      <c r="Y1150" s="366" t="s">
        <v>1677</v>
      </c>
      <c r="Z1150" s="366" t="s">
        <v>1678</v>
      </c>
      <c r="AA1150" s="426"/>
      <c r="AB1150" s="426"/>
      <c r="AC1150" s="538"/>
      <c r="AD1150" s="639"/>
    </row>
    <row r="1151" customFormat="false" ht="16.2" hidden="true" customHeight="true" outlineLevel="0" collapsed="false">
      <c r="A1151" s="483"/>
      <c r="B1151" s="31"/>
      <c r="C1151" s="31"/>
      <c r="D1151" s="31" t="s">
        <v>265</v>
      </c>
      <c r="E1151" s="496"/>
      <c r="F1151" s="31" t="s">
        <v>471</v>
      </c>
      <c r="G1151" s="478"/>
      <c r="H1151" s="534" t="n">
        <v>1678</v>
      </c>
      <c r="I1151" s="534" t="n">
        <v>1667</v>
      </c>
      <c r="J1151" s="534" t="n">
        <v>1643</v>
      </c>
      <c r="K1151" s="620" t="n">
        <v>1663</v>
      </c>
      <c r="L1151" s="620"/>
      <c r="M1151" s="620"/>
      <c r="N1151" s="620"/>
      <c r="O1151" s="620"/>
      <c r="P1151" s="620"/>
      <c r="Q1151" s="620"/>
      <c r="R1151" s="620"/>
      <c r="S1151" s="620"/>
      <c r="T1151" s="620"/>
      <c r="U1151" s="620"/>
      <c r="V1151" s="620"/>
      <c r="W1151" s="620"/>
      <c r="X1151" s="621"/>
      <c r="Y1151" s="366" t="s">
        <v>1679</v>
      </c>
      <c r="Z1151" s="366"/>
      <c r="AA1151" s="426"/>
      <c r="AB1151" s="426"/>
      <c r="AC1151" s="538"/>
      <c r="AD1151" s="639"/>
    </row>
    <row r="1152" customFormat="false" ht="32.4" hidden="true" customHeight="false" outlineLevel="0" collapsed="false">
      <c r="A1152" s="483"/>
      <c r="B1152" s="31"/>
      <c r="C1152" s="31"/>
      <c r="D1152" s="31"/>
      <c r="E1152" s="31" t="s">
        <v>1528</v>
      </c>
      <c r="F1152" s="31" t="s">
        <v>473</v>
      </c>
      <c r="G1152" s="478"/>
      <c r="H1152" s="509" t="n">
        <v>48.6235873659809</v>
      </c>
      <c r="I1152" s="509" t="n">
        <v>48.4593023255814</v>
      </c>
      <c r="J1152" s="509" t="n">
        <v>48.6526502813148</v>
      </c>
      <c r="K1152" s="623" t="n">
        <v>48.7397420867526</v>
      </c>
      <c r="L1152" s="623"/>
      <c r="M1152" s="623"/>
      <c r="N1152" s="623"/>
      <c r="O1152" s="623"/>
      <c r="P1152" s="623"/>
      <c r="Q1152" s="623"/>
      <c r="R1152" s="623"/>
      <c r="S1152" s="623"/>
      <c r="T1152" s="623"/>
      <c r="U1152" s="623"/>
      <c r="V1152" s="623"/>
      <c r="W1152" s="623"/>
      <c r="X1152" s="621"/>
      <c r="Y1152" s="366" t="s">
        <v>1680</v>
      </c>
      <c r="Z1152" s="366" t="s">
        <v>1678</v>
      </c>
      <c r="AA1152" s="426"/>
      <c r="AB1152" s="426"/>
      <c r="AC1152" s="538"/>
      <c r="AD1152" s="639"/>
    </row>
    <row r="1153" customFormat="false" ht="16.2" hidden="true" customHeight="true" outlineLevel="0" collapsed="false">
      <c r="A1153" s="483"/>
      <c r="B1153" s="31" t="s">
        <v>1681</v>
      </c>
      <c r="C1153" s="31"/>
      <c r="D1153" s="31" t="s">
        <v>264</v>
      </c>
      <c r="E1153" s="496"/>
      <c r="F1153" s="31" t="s">
        <v>471</v>
      </c>
      <c r="G1153" s="478"/>
      <c r="H1153" s="534" t="s">
        <v>488</v>
      </c>
      <c r="I1153" s="534" t="n">
        <v>71</v>
      </c>
      <c r="J1153" s="534" t="n">
        <v>58</v>
      </c>
      <c r="K1153" s="620" t="n">
        <v>77</v>
      </c>
      <c r="L1153" s="620"/>
      <c r="M1153" s="620"/>
      <c r="N1153" s="620"/>
      <c r="O1153" s="620"/>
      <c r="P1153" s="620"/>
      <c r="Q1153" s="620"/>
      <c r="R1153" s="620"/>
      <c r="S1153" s="620"/>
      <c r="T1153" s="620"/>
      <c r="U1153" s="620"/>
      <c r="V1153" s="620"/>
      <c r="W1153" s="620"/>
      <c r="X1153" s="621"/>
      <c r="Y1153" s="366" t="s">
        <v>1682</v>
      </c>
      <c r="Z1153" s="366"/>
      <c r="AA1153" s="426"/>
      <c r="AB1153" s="426"/>
      <c r="AC1153" s="538"/>
      <c r="AD1153" s="639"/>
    </row>
    <row r="1154" customFormat="false" ht="32.4" hidden="true" customHeight="false" outlineLevel="0" collapsed="false">
      <c r="A1154" s="483"/>
      <c r="B1154" s="31"/>
      <c r="C1154" s="31"/>
      <c r="D1154" s="31"/>
      <c r="E1154" s="31" t="s">
        <v>1528</v>
      </c>
      <c r="F1154" s="31" t="s">
        <v>473</v>
      </c>
      <c r="G1154" s="478"/>
      <c r="H1154" s="534" t="s">
        <v>488</v>
      </c>
      <c r="I1154" s="509" t="n">
        <v>61.7391304347826</v>
      </c>
      <c r="J1154" s="509" t="n">
        <v>59.7938144329897</v>
      </c>
      <c r="K1154" s="623" t="n">
        <v>58.7786259541985</v>
      </c>
      <c r="L1154" s="623"/>
      <c r="M1154" s="623"/>
      <c r="N1154" s="623"/>
      <c r="O1154" s="623"/>
      <c r="P1154" s="623"/>
      <c r="Q1154" s="623"/>
      <c r="R1154" s="623"/>
      <c r="S1154" s="623"/>
      <c r="T1154" s="623"/>
      <c r="U1154" s="623"/>
      <c r="V1154" s="623"/>
      <c r="W1154" s="623"/>
      <c r="X1154" s="621"/>
      <c r="Y1154" s="366" t="s">
        <v>1683</v>
      </c>
      <c r="Z1154" s="366" t="s">
        <v>1684</v>
      </c>
      <c r="AA1154" s="426"/>
      <c r="AB1154" s="426"/>
      <c r="AC1154" s="538"/>
      <c r="AD1154" s="639"/>
    </row>
    <row r="1155" customFormat="false" ht="16.2" hidden="true" customHeight="true" outlineLevel="0" collapsed="false">
      <c r="A1155" s="483"/>
      <c r="B1155" s="31"/>
      <c r="C1155" s="31"/>
      <c r="D1155" s="31" t="s">
        <v>265</v>
      </c>
      <c r="E1155" s="496"/>
      <c r="F1155" s="31" t="s">
        <v>471</v>
      </c>
      <c r="G1155" s="478"/>
      <c r="H1155" s="534" t="s">
        <v>488</v>
      </c>
      <c r="I1155" s="534" t="n">
        <v>44</v>
      </c>
      <c r="J1155" s="534" t="n">
        <v>39</v>
      </c>
      <c r="K1155" s="620" t="n">
        <v>54</v>
      </c>
      <c r="L1155" s="620"/>
      <c r="M1155" s="620"/>
      <c r="N1155" s="620"/>
      <c r="O1155" s="620"/>
      <c r="P1155" s="620"/>
      <c r="Q1155" s="620"/>
      <c r="R1155" s="620"/>
      <c r="S1155" s="620"/>
      <c r="T1155" s="620"/>
      <c r="U1155" s="620"/>
      <c r="V1155" s="620"/>
      <c r="W1155" s="620"/>
      <c r="X1155" s="621"/>
      <c r="Y1155" s="366" t="s">
        <v>1685</v>
      </c>
      <c r="Z1155" s="366"/>
      <c r="AA1155" s="426"/>
      <c r="AB1155" s="426"/>
      <c r="AC1155" s="538"/>
      <c r="AD1155" s="639"/>
    </row>
    <row r="1156" customFormat="false" ht="54" hidden="true" customHeight="false" outlineLevel="0" collapsed="false">
      <c r="A1156" s="483"/>
      <c r="B1156" s="31"/>
      <c r="C1156" s="31"/>
      <c r="D1156" s="31"/>
      <c r="E1156" s="31" t="s">
        <v>1528</v>
      </c>
      <c r="F1156" s="31" t="s">
        <v>473</v>
      </c>
      <c r="G1156" s="478"/>
      <c r="H1156" s="534" t="s">
        <v>488</v>
      </c>
      <c r="I1156" s="509" t="n">
        <v>38.2608695652174</v>
      </c>
      <c r="J1156" s="509" t="n">
        <v>40.2061855670103</v>
      </c>
      <c r="K1156" s="623" t="n">
        <v>41.2213740458015</v>
      </c>
      <c r="L1156" s="623"/>
      <c r="M1156" s="623"/>
      <c r="N1156" s="623"/>
      <c r="O1156" s="623"/>
      <c r="P1156" s="623"/>
      <c r="Q1156" s="623"/>
      <c r="R1156" s="623"/>
      <c r="S1156" s="623"/>
      <c r="T1156" s="623"/>
      <c r="U1156" s="623"/>
      <c r="V1156" s="623"/>
      <c r="W1156" s="623"/>
      <c r="X1156" s="621"/>
      <c r="Y1156" s="366" t="s">
        <v>1686</v>
      </c>
      <c r="Z1156" s="366" t="s">
        <v>1687</v>
      </c>
      <c r="AA1156" s="426"/>
      <c r="AB1156" s="426"/>
      <c r="AC1156" s="538"/>
      <c r="AD1156" s="639"/>
    </row>
    <row r="1157" customFormat="false" ht="16.2" hidden="true" customHeight="true" outlineLevel="0" collapsed="false">
      <c r="A1157" s="483"/>
      <c r="B1157" s="31" t="s">
        <v>1688</v>
      </c>
      <c r="C1157" s="31"/>
      <c r="D1157" s="31" t="s">
        <v>264</v>
      </c>
      <c r="E1157" s="496"/>
      <c r="F1157" s="31" t="s">
        <v>471</v>
      </c>
      <c r="G1157" s="478"/>
      <c r="H1157" s="534" t="s">
        <v>488</v>
      </c>
      <c r="I1157" s="534" t="n">
        <v>71</v>
      </c>
      <c r="J1157" s="534" t="n">
        <v>58</v>
      </c>
      <c r="K1157" s="620" t="n">
        <v>77</v>
      </c>
      <c r="L1157" s="620"/>
      <c r="M1157" s="620"/>
      <c r="N1157" s="620"/>
      <c r="O1157" s="620"/>
      <c r="P1157" s="620"/>
      <c r="Q1157" s="620"/>
      <c r="R1157" s="620"/>
      <c r="S1157" s="620"/>
      <c r="T1157" s="620"/>
      <c r="U1157" s="620"/>
      <c r="V1157" s="620"/>
      <c r="W1157" s="620"/>
      <c r="X1157" s="621"/>
      <c r="Y1157" s="366" t="s">
        <v>1689</v>
      </c>
      <c r="Z1157" s="366"/>
      <c r="AA1157" s="426"/>
      <c r="AB1157" s="426"/>
      <c r="AC1157" s="538"/>
      <c r="AD1157" s="639"/>
    </row>
    <row r="1158" customFormat="false" ht="16.2" hidden="true" customHeight="true" outlineLevel="0" collapsed="false">
      <c r="A1158" s="483"/>
      <c r="B1158" s="31"/>
      <c r="C1158" s="31"/>
      <c r="D1158" s="31" t="s">
        <v>265</v>
      </c>
      <c r="E1158" s="496"/>
      <c r="F1158" s="31" t="s">
        <v>471</v>
      </c>
      <c r="G1158" s="478"/>
      <c r="H1158" s="534" t="s">
        <v>488</v>
      </c>
      <c r="I1158" s="534" t="n">
        <v>44</v>
      </c>
      <c r="J1158" s="534" t="n">
        <v>39</v>
      </c>
      <c r="K1158" s="620" t="n">
        <v>54</v>
      </c>
      <c r="L1158" s="620"/>
      <c r="M1158" s="620"/>
      <c r="N1158" s="620"/>
      <c r="O1158" s="620"/>
      <c r="P1158" s="620"/>
      <c r="Q1158" s="620"/>
      <c r="R1158" s="620"/>
      <c r="S1158" s="620"/>
      <c r="T1158" s="620"/>
      <c r="U1158" s="620"/>
      <c r="V1158" s="620"/>
      <c r="W1158" s="620"/>
      <c r="X1158" s="621"/>
      <c r="Y1158" s="366" t="s">
        <v>1690</v>
      </c>
      <c r="Z1158" s="366"/>
      <c r="AA1158" s="426"/>
      <c r="AB1158" s="426"/>
      <c r="AC1158" s="538"/>
      <c r="AD1158" s="639"/>
    </row>
    <row r="1159" customFormat="false" ht="16.2" hidden="true" customHeight="true" outlineLevel="0" collapsed="false">
      <c r="A1159" s="483"/>
      <c r="B1159" s="31" t="s">
        <v>1691</v>
      </c>
      <c r="C1159" s="31"/>
      <c r="D1159" s="31" t="s">
        <v>264</v>
      </c>
      <c r="E1159" s="31"/>
      <c r="F1159" s="31" t="s">
        <v>471</v>
      </c>
      <c r="G1159" s="478"/>
      <c r="H1159" s="534" t="n">
        <v>588</v>
      </c>
      <c r="I1159" s="534" t="n">
        <v>587</v>
      </c>
      <c r="J1159" s="534" t="n">
        <v>586</v>
      </c>
      <c r="K1159" s="620" t="n">
        <v>586</v>
      </c>
      <c r="L1159" s="620"/>
      <c r="M1159" s="620"/>
      <c r="N1159" s="620"/>
      <c r="O1159" s="620"/>
      <c r="P1159" s="620"/>
      <c r="Q1159" s="620"/>
      <c r="R1159" s="620"/>
      <c r="S1159" s="620"/>
      <c r="T1159" s="620"/>
      <c r="U1159" s="620"/>
      <c r="V1159" s="620"/>
      <c r="W1159" s="620"/>
      <c r="X1159" s="621"/>
      <c r="Y1159" s="366" t="s">
        <v>1692</v>
      </c>
      <c r="Z1159" s="366"/>
      <c r="AA1159" s="426"/>
      <c r="AB1159" s="426"/>
      <c r="AC1159" s="538"/>
      <c r="AD1159" s="639"/>
    </row>
    <row r="1160" customFormat="false" ht="16.2" hidden="true" customHeight="true" outlineLevel="0" collapsed="false">
      <c r="A1160" s="483"/>
      <c r="B1160" s="31"/>
      <c r="C1160" s="31"/>
      <c r="D1160" s="31" t="s">
        <v>265</v>
      </c>
      <c r="E1160" s="31"/>
      <c r="F1160" s="31" t="s">
        <v>471</v>
      </c>
      <c r="G1160" s="478"/>
      <c r="H1160" s="534" t="n">
        <v>452</v>
      </c>
      <c r="I1160" s="534" t="n">
        <v>456</v>
      </c>
      <c r="J1160" s="534" t="n">
        <v>468</v>
      </c>
      <c r="K1160" s="620" t="n">
        <v>483</v>
      </c>
      <c r="L1160" s="620"/>
      <c r="M1160" s="620"/>
      <c r="N1160" s="620"/>
      <c r="O1160" s="620"/>
      <c r="P1160" s="620"/>
      <c r="Q1160" s="620"/>
      <c r="R1160" s="620"/>
      <c r="S1160" s="620"/>
      <c r="T1160" s="620"/>
      <c r="U1160" s="620"/>
      <c r="V1160" s="620"/>
      <c r="W1160" s="620"/>
      <c r="X1160" s="621"/>
      <c r="Y1160" s="366" t="s">
        <v>1693</v>
      </c>
      <c r="Z1160" s="366"/>
      <c r="AA1160" s="426"/>
      <c r="AB1160" s="426"/>
      <c r="AC1160" s="538"/>
      <c r="AD1160" s="639"/>
    </row>
    <row r="1161" customFormat="false" ht="32.4" hidden="true" customHeight="true" outlineLevel="0" collapsed="false">
      <c r="A1161" s="483"/>
      <c r="B1161" s="31" t="s">
        <v>1694</v>
      </c>
      <c r="C1161" s="31"/>
      <c r="D1161" s="31"/>
      <c r="E1161" s="31"/>
      <c r="F1161" s="31" t="s">
        <v>472</v>
      </c>
      <c r="G1161" s="478"/>
      <c r="H1161" s="509" t="n">
        <v>130.088495575221</v>
      </c>
      <c r="I1161" s="509" t="n">
        <v>128.728070175439</v>
      </c>
      <c r="J1161" s="509" t="n">
        <v>125.213675213675</v>
      </c>
      <c r="K1161" s="623" t="n">
        <v>121.325051759834</v>
      </c>
      <c r="L1161" s="623"/>
      <c r="M1161" s="623"/>
      <c r="N1161" s="623"/>
      <c r="O1161" s="623"/>
      <c r="P1161" s="623"/>
      <c r="Q1161" s="623"/>
      <c r="R1161" s="623"/>
      <c r="S1161" s="623"/>
      <c r="T1161" s="623"/>
      <c r="U1161" s="623"/>
      <c r="V1161" s="623"/>
      <c r="W1161" s="623"/>
      <c r="X1161" s="621"/>
      <c r="Y1161" s="366" t="s">
        <v>1695</v>
      </c>
      <c r="Z1161" s="366" t="s">
        <v>1696</v>
      </c>
      <c r="AA1161" s="426"/>
      <c r="AB1161" s="426"/>
      <c r="AC1161" s="538"/>
      <c r="AD1161" s="639"/>
    </row>
    <row r="1162" customFormat="false" ht="16.2" hidden="true" customHeight="true" outlineLevel="0" collapsed="false">
      <c r="A1162" s="483"/>
      <c r="B1162" s="31" t="s">
        <v>1697</v>
      </c>
      <c r="C1162" s="31"/>
      <c r="D1162" s="31" t="s">
        <v>264</v>
      </c>
      <c r="E1162" s="31"/>
      <c r="F1162" s="31" t="s">
        <v>471</v>
      </c>
      <c r="G1162" s="478"/>
      <c r="H1162" s="534" t="s">
        <v>488</v>
      </c>
      <c r="I1162" s="534" t="n">
        <v>162</v>
      </c>
      <c r="J1162" s="534" t="n">
        <v>166</v>
      </c>
      <c r="K1162" s="620" t="n">
        <v>164</v>
      </c>
      <c r="L1162" s="620"/>
      <c r="M1162" s="620"/>
      <c r="N1162" s="620"/>
      <c r="O1162" s="620"/>
      <c r="P1162" s="620"/>
      <c r="Q1162" s="620"/>
      <c r="R1162" s="620"/>
      <c r="S1162" s="620"/>
      <c r="T1162" s="620"/>
      <c r="U1162" s="620"/>
      <c r="V1162" s="620"/>
      <c r="W1162" s="620"/>
      <c r="X1162" s="621"/>
      <c r="Y1162" s="366" t="s">
        <v>1698</v>
      </c>
      <c r="Z1162" s="366"/>
      <c r="AA1162" s="426"/>
      <c r="AB1162" s="426"/>
      <c r="AC1162" s="538"/>
      <c r="AD1162" s="639"/>
    </row>
    <row r="1163" customFormat="false" ht="16.2" hidden="true" customHeight="true" outlineLevel="0" collapsed="false">
      <c r="A1163" s="483"/>
      <c r="B1163" s="31"/>
      <c r="C1163" s="31"/>
      <c r="D1163" s="31" t="s">
        <v>265</v>
      </c>
      <c r="E1163" s="31"/>
      <c r="F1163" s="31" t="s">
        <v>471</v>
      </c>
      <c r="G1163" s="478"/>
      <c r="H1163" s="534" t="s">
        <v>488</v>
      </c>
      <c r="I1163" s="534" t="n">
        <v>63</v>
      </c>
      <c r="J1163" s="534" t="n">
        <v>61</v>
      </c>
      <c r="K1163" s="620" t="n">
        <v>67</v>
      </c>
      <c r="L1163" s="620"/>
      <c r="M1163" s="620"/>
      <c r="N1163" s="620"/>
      <c r="O1163" s="620"/>
      <c r="P1163" s="620"/>
      <c r="Q1163" s="620"/>
      <c r="R1163" s="620"/>
      <c r="S1163" s="620"/>
      <c r="T1163" s="620"/>
      <c r="U1163" s="620"/>
      <c r="V1163" s="620"/>
      <c r="W1163" s="620"/>
      <c r="X1163" s="621"/>
      <c r="Y1163" s="366" t="s">
        <v>1699</v>
      </c>
      <c r="Z1163" s="366"/>
      <c r="AA1163" s="426"/>
      <c r="AB1163" s="426"/>
      <c r="AC1163" s="538"/>
      <c r="AD1163" s="639"/>
    </row>
    <row r="1164" customFormat="false" ht="32.4" hidden="true" customHeight="true" outlineLevel="0" collapsed="false">
      <c r="A1164" s="483"/>
      <c r="B1164" s="31" t="s">
        <v>1700</v>
      </c>
      <c r="C1164" s="31"/>
      <c r="D1164" s="31"/>
      <c r="E1164" s="31"/>
      <c r="F1164" s="31" t="s">
        <v>473</v>
      </c>
      <c r="G1164" s="478"/>
      <c r="H1164" s="509" t="s">
        <v>488</v>
      </c>
      <c r="I1164" s="509" t="n">
        <v>28</v>
      </c>
      <c r="J1164" s="509" t="n">
        <v>26.8722466960352</v>
      </c>
      <c r="K1164" s="623" t="n">
        <v>29.004329004329</v>
      </c>
      <c r="L1164" s="623"/>
      <c r="M1164" s="623"/>
      <c r="N1164" s="623"/>
      <c r="O1164" s="623"/>
      <c r="P1164" s="623"/>
      <c r="Q1164" s="623"/>
      <c r="R1164" s="623"/>
      <c r="S1164" s="623"/>
      <c r="T1164" s="623"/>
      <c r="U1164" s="623"/>
      <c r="V1164" s="623"/>
      <c r="W1164" s="623"/>
      <c r="X1164" s="621"/>
      <c r="Y1164" s="366" t="s">
        <v>1701</v>
      </c>
      <c r="Z1164" s="366" t="s">
        <v>1702</v>
      </c>
      <c r="AA1164" s="426"/>
      <c r="AB1164" s="426"/>
      <c r="AC1164" s="538"/>
      <c r="AD1164" s="639"/>
    </row>
    <row r="1165" customFormat="false" ht="16.2" hidden="true" customHeight="true" outlineLevel="0" collapsed="false">
      <c r="A1165" s="483" t="s">
        <v>1703</v>
      </c>
      <c r="B1165" s="31" t="s">
        <v>1646</v>
      </c>
      <c r="C1165" s="31"/>
      <c r="D1165" s="31" t="s">
        <v>264</v>
      </c>
      <c r="E1165" s="496"/>
      <c r="F1165" s="31" t="s">
        <v>471</v>
      </c>
      <c r="G1165" s="478"/>
      <c r="H1165" s="534" t="n">
        <v>1780</v>
      </c>
      <c r="I1165" s="534" t="n">
        <v>1780</v>
      </c>
      <c r="J1165" s="534" t="n">
        <v>1750</v>
      </c>
      <c r="K1165" s="620" t="n">
        <v>1790</v>
      </c>
      <c r="L1165" s="620"/>
      <c r="M1165" s="620"/>
      <c r="N1165" s="620"/>
      <c r="O1165" s="620"/>
      <c r="P1165" s="620"/>
      <c r="Q1165" s="620"/>
      <c r="R1165" s="620"/>
      <c r="S1165" s="620"/>
      <c r="T1165" s="620"/>
      <c r="U1165" s="620"/>
      <c r="V1165" s="620"/>
      <c r="W1165" s="620"/>
      <c r="X1165" s="621"/>
      <c r="Y1165" s="366" t="s">
        <v>1704</v>
      </c>
      <c r="Z1165" s="366"/>
      <c r="AA1165" s="426" t="s">
        <v>1417</v>
      </c>
      <c r="AB1165" s="426" t="s">
        <v>1417</v>
      </c>
      <c r="AC1165" s="538" t="s">
        <v>1596</v>
      </c>
      <c r="AD1165" s="639"/>
    </row>
    <row r="1166" customFormat="false" ht="54" hidden="true" customHeight="false" outlineLevel="0" collapsed="false">
      <c r="A1166" s="483"/>
      <c r="B1166" s="31"/>
      <c r="C1166" s="31"/>
      <c r="D1166" s="31"/>
      <c r="E1166" s="31" t="s">
        <v>1528</v>
      </c>
      <c r="F1166" s="31" t="s">
        <v>473</v>
      </c>
      <c r="G1166" s="478"/>
      <c r="H1166" s="509" t="n">
        <v>31.1624649859944</v>
      </c>
      <c r="I1166" s="509" t="n">
        <v>31.0050513847762</v>
      </c>
      <c r="J1166" s="509" t="n">
        <v>30.4030576789437</v>
      </c>
      <c r="K1166" s="623" t="n">
        <v>30.4784607525966</v>
      </c>
      <c r="L1166" s="623"/>
      <c r="M1166" s="623"/>
      <c r="N1166" s="623"/>
      <c r="O1166" s="623"/>
      <c r="P1166" s="623"/>
      <c r="Q1166" s="623"/>
      <c r="R1166" s="623"/>
      <c r="S1166" s="623"/>
      <c r="T1166" s="623"/>
      <c r="U1166" s="623"/>
      <c r="V1166" s="623"/>
      <c r="W1166" s="623"/>
      <c r="X1166" s="621"/>
      <c r="Y1166" s="366" t="s">
        <v>1705</v>
      </c>
      <c r="Z1166" s="366" t="s">
        <v>1706</v>
      </c>
      <c r="AA1166" s="426"/>
      <c r="AB1166" s="426"/>
      <c r="AC1166" s="538"/>
      <c r="AD1166" s="639"/>
    </row>
    <row r="1167" customFormat="false" ht="16.2" hidden="true" customHeight="true" outlineLevel="0" collapsed="false">
      <c r="A1167" s="483"/>
      <c r="B1167" s="31"/>
      <c r="C1167" s="31"/>
      <c r="D1167" s="31" t="s">
        <v>265</v>
      </c>
      <c r="E1167" s="496"/>
      <c r="F1167" s="31" t="s">
        <v>471</v>
      </c>
      <c r="G1167" s="478"/>
      <c r="H1167" s="534" t="n">
        <v>3932</v>
      </c>
      <c r="I1167" s="534" t="n">
        <v>3961</v>
      </c>
      <c r="J1167" s="534" t="n">
        <v>4006</v>
      </c>
      <c r="K1167" s="620" t="n">
        <v>4083</v>
      </c>
      <c r="L1167" s="620"/>
      <c r="M1167" s="620"/>
      <c r="N1167" s="620"/>
      <c r="O1167" s="620"/>
      <c r="P1167" s="620"/>
      <c r="Q1167" s="620"/>
      <c r="R1167" s="620"/>
      <c r="S1167" s="620"/>
      <c r="T1167" s="620"/>
      <c r="U1167" s="620"/>
      <c r="V1167" s="620"/>
      <c r="W1167" s="620"/>
      <c r="X1167" s="621"/>
      <c r="Y1167" s="366" t="s">
        <v>1707</v>
      </c>
      <c r="Z1167" s="366"/>
      <c r="AA1167" s="426"/>
      <c r="AB1167" s="426"/>
      <c r="AC1167" s="538"/>
      <c r="AD1167" s="639"/>
    </row>
    <row r="1168" customFormat="false" ht="54" hidden="true" customHeight="false" outlineLevel="0" collapsed="false">
      <c r="A1168" s="483"/>
      <c r="B1168" s="31"/>
      <c r="C1168" s="31"/>
      <c r="D1168" s="31"/>
      <c r="E1168" s="31" t="s">
        <v>1528</v>
      </c>
      <c r="F1168" s="31" t="s">
        <v>473</v>
      </c>
      <c r="G1168" s="478"/>
      <c r="H1168" s="509" t="n">
        <v>68.8375350140056</v>
      </c>
      <c r="I1168" s="509" t="n">
        <v>68.9949486152238</v>
      </c>
      <c r="J1168" s="509" t="n">
        <v>69.5969423210563</v>
      </c>
      <c r="K1168" s="623" t="n">
        <v>69.5215392474034</v>
      </c>
      <c r="L1168" s="623"/>
      <c r="M1168" s="623"/>
      <c r="N1168" s="623"/>
      <c r="O1168" s="623"/>
      <c r="P1168" s="623"/>
      <c r="Q1168" s="623"/>
      <c r="R1168" s="623"/>
      <c r="S1168" s="623"/>
      <c r="T1168" s="623"/>
      <c r="U1168" s="623"/>
      <c r="V1168" s="623"/>
      <c r="W1168" s="623"/>
      <c r="X1168" s="621"/>
      <c r="Y1168" s="366" t="s">
        <v>1708</v>
      </c>
      <c r="Z1168" s="366" t="s">
        <v>1706</v>
      </c>
      <c r="AA1168" s="426"/>
      <c r="AB1168" s="426"/>
      <c r="AC1168" s="538"/>
      <c r="AD1168" s="639"/>
    </row>
    <row r="1169" customFormat="false" ht="16.2" hidden="true" customHeight="true" outlineLevel="0" collapsed="false">
      <c r="A1169" s="483"/>
      <c r="B1169" s="31" t="s">
        <v>1639</v>
      </c>
      <c r="C1169" s="31"/>
      <c r="D1169" s="31" t="s">
        <v>264</v>
      </c>
      <c r="E1169" s="496"/>
      <c r="F1169" s="31" t="s">
        <v>471</v>
      </c>
      <c r="G1169" s="478"/>
      <c r="H1169" s="534" t="n">
        <v>62237</v>
      </c>
      <c r="I1169" s="534" t="n">
        <v>62855</v>
      </c>
      <c r="J1169" s="534" t="n">
        <v>63235</v>
      </c>
      <c r="K1169" s="620" t="n">
        <v>63952</v>
      </c>
      <c r="L1169" s="620"/>
      <c r="M1169" s="620"/>
      <c r="N1169" s="620"/>
      <c r="O1169" s="620"/>
      <c r="P1169" s="620"/>
      <c r="Q1169" s="620"/>
      <c r="R1169" s="620"/>
      <c r="S1169" s="620"/>
      <c r="T1169" s="620"/>
      <c r="U1169" s="620"/>
      <c r="V1169" s="620"/>
      <c r="W1169" s="620"/>
      <c r="X1169" s="621"/>
      <c r="Y1169" s="366" t="s">
        <v>1709</v>
      </c>
      <c r="Z1169" s="366"/>
      <c r="AA1169" s="426"/>
      <c r="AB1169" s="426"/>
      <c r="AC1169" s="538"/>
      <c r="AD1169" s="639"/>
    </row>
    <row r="1170" customFormat="false" ht="54" hidden="true" customHeight="false" outlineLevel="0" collapsed="false">
      <c r="A1170" s="483"/>
      <c r="B1170" s="31"/>
      <c r="C1170" s="31"/>
      <c r="D1170" s="31"/>
      <c r="E1170" s="31" t="s">
        <v>1528</v>
      </c>
      <c r="F1170" s="31" t="s">
        <v>473</v>
      </c>
      <c r="G1170" s="478"/>
      <c r="H1170" s="509" t="n">
        <v>52.0193577506227</v>
      </c>
      <c r="I1170" s="509" t="n">
        <v>52.1095000041452</v>
      </c>
      <c r="J1170" s="509" t="n">
        <v>52.0182950404317</v>
      </c>
      <c r="K1170" s="623" t="n">
        <v>52.0171785528371</v>
      </c>
      <c r="L1170" s="623"/>
      <c r="M1170" s="623"/>
      <c r="N1170" s="623"/>
      <c r="O1170" s="623"/>
      <c r="P1170" s="623"/>
      <c r="Q1170" s="623"/>
      <c r="R1170" s="623"/>
      <c r="S1170" s="623"/>
      <c r="T1170" s="623"/>
      <c r="U1170" s="623"/>
      <c r="V1170" s="623"/>
      <c r="W1170" s="623"/>
      <c r="X1170" s="621"/>
      <c r="Y1170" s="366" t="s">
        <v>1710</v>
      </c>
      <c r="Z1170" s="366" t="s">
        <v>1711</v>
      </c>
      <c r="AA1170" s="426"/>
      <c r="AB1170" s="426"/>
      <c r="AC1170" s="538"/>
      <c r="AD1170" s="639"/>
    </row>
    <row r="1171" customFormat="false" ht="16.2" hidden="true" customHeight="true" outlineLevel="0" collapsed="false">
      <c r="A1171" s="483"/>
      <c r="B1171" s="31"/>
      <c r="C1171" s="31"/>
      <c r="D1171" s="31" t="s">
        <v>265</v>
      </c>
      <c r="E1171" s="496"/>
      <c r="F1171" s="31" t="s">
        <v>471</v>
      </c>
      <c r="G1171" s="478"/>
      <c r="H1171" s="534" t="n">
        <v>57405</v>
      </c>
      <c r="I1171" s="534" t="n">
        <v>57766</v>
      </c>
      <c r="J1171" s="534" t="n">
        <v>58328</v>
      </c>
      <c r="K1171" s="620" t="n">
        <v>58992</v>
      </c>
      <c r="L1171" s="620"/>
      <c r="M1171" s="620"/>
      <c r="N1171" s="620"/>
      <c r="O1171" s="620"/>
      <c r="P1171" s="620"/>
      <c r="Q1171" s="620"/>
      <c r="R1171" s="620"/>
      <c r="S1171" s="620"/>
      <c r="T1171" s="620"/>
      <c r="U1171" s="620"/>
      <c r="V1171" s="620"/>
      <c r="W1171" s="620"/>
      <c r="X1171" s="621"/>
      <c r="Y1171" s="366" t="s">
        <v>1712</v>
      </c>
      <c r="Z1171" s="366"/>
      <c r="AA1171" s="426"/>
      <c r="AB1171" s="426"/>
      <c r="AC1171" s="538"/>
      <c r="AD1171" s="639"/>
    </row>
    <row r="1172" customFormat="false" ht="54" hidden="true" customHeight="false" outlineLevel="0" collapsed="false">
      <c r="A1172" s="483"/>
      <c r="B1172" s="31"/>
      <c r="C1172" s="31"/>
      <c r="D1172" s="31"/>
      <c r="E1172" s="31" t="s">
        <v>1528</v>
      </c>
      <c r="F1172" s="31" t="s">
        <v>473</v>
      </c>
      <c r="G1172" s="478"/>
      <c r="H1172" s="509" t="n">
        <v>47.9806422493773</v>
      </c>
      <c r="I1172" s="509" t="n">
        <v>47.8904999958548</v>
      </c>
      <c r="J1172" s="509" t="n">
        <v>47.9817049595683</v>
      </c>
      <c r="K1172" s="623" t="n">
        <v>47.9828214471629</v>
      </c>
      <c r="L1172" s="623"/>
      <c r="M1172" s="623"/>
      <c r="N1172" s="623"/>
      <c r="O1172" s="623"/>
      <c r="P1172" s="623"/>
      <c r="Q1172" s="623"/>
      <c r="R1172" s="623"/>
      <c r="S1172" s="623"/>
      <c r="T1172" s="623"/>
      <c r="U1172" s="623"/>
      <c r="V1172" s="623"/>
      <c r="W1172" s="623"/>
      <c r="X1172" s="621"/>
      <c r="Y1172" s="366" t="s">
        <v>1713</v>
      </c>
      <c r="Z1172" s="366" t="s">
        <v>1711</v>
      </c>
      <c r="AA1172" s="426"/>
      <c r="AB1172" s="426"/>
      <c r="AC1172" s="538"/>
      <c r="AD1172" s="639"/>
    </row>
    <row r="1173" customFormat="false" ht="16.2" hidden="true" customHeight="true" outlineLevel="0" collapsed="false">
      <c r="A1173" s="483"/>
      <c r="B1173" s="31" t="s">
        <v>1657</v>
      </c>
      <c r="C1173" s="31"/>
      <c r="D1173" s="31" t="s">
        <v>264</v>
      </c>
      <c r="E1173" s="496"/>
      <c r="F1173" s="31" t="s">
        <v>471</v>
      </c>
      <c r="G1173" s="478"/>
      <c r="H1173" s="534" t="s">
        <v>488</v>
      </c>
      <c r="I1173" s="534" t="s">
        <v>488</v>
      </c>
      <c r="J1173" s="534" t="s">
        <v>488</v>
      </c>
      <c r="K1173" s="620" t="n">
        <v>286</v>
      </c>
      <c r="L1173" s="620"/>
      <c r="M1173" s="620"/>
      <c r="N1173" s="620"/>
      <c r="O1173" s="620"/>
      <c r="P1173" s="620"/>
      <c r="Q1173" s="620"/>
      <c r="R1173" s="620"/>
      <c r="S1173" s="620"/>
      <c r="T1173" s="620"/>
      <c r="U1173" s="620"/>
      <c r="V1173" s="620"/>
      <c r="W1173" s="620"/>
      <c r="X1173" s="621"/>
      <c r="Y1173" s="366" t="s">
        <v>1658</v>
      </c>
      <c r="Z1173" s="366"/>
      <c r="AA1173" s="426"/>
      <c r="AB1173" s="426"/>
      <c r="AC1173" s="538"/>
      <c r="AD1173" s="639"/>
    </row>
    <row r="1174" customFormat="false" ht="64.8" hidden="true" customHeight="false" outlineLevel="0" collapsed="false">
      <c r="A1174" s="483"/>
      <c r="B1174" s="31"/>
      <c r="C1174" s="31"/>
      <c r="D1174" s="31"/>
      <c r="E1174" s="31" t="s">
        <v>1528</v>
      </c>
      <c r="F1174" s="31" t="s">
        <v>473</v>
      </c>
      <c r="G1174" s="478"/>
      <c r="H1174" s="534" t="s">
        <v>488</v>
      </c>
      <c r="I1174" s="534" t="s">
        <v>488</v>
      </c>
      <c r="J1174" s="534" t="s">
        <v>488</v>
      </c>
      <c r="K1174" s="623" t="n">
        <v>48.0672268907563</v>
      </c>
      <c r="L1174" s="623"/>
      <c r="M1174" s="623"/>
      <c r="N1174" s="623"/>
      <c r="O1174" s="623"/>
      <c r="P1174" s="623"/>
      <c r="Q1174" s="623"/>
      <c r="R1174" s="623"/>
      <c r="S1174" s="623"/>
      <c r="T1174" s="623"/>
      <c r="U1174" s="623"/>
      <c r="V1174" s="623"/>
      <c r="W1174" s="623"/>
      <c r="X1174" s="621"/>
      <c r="Y1174" s="366" t="s">
        <v>1659</v>
      </c>
      <c r="Z1174" s="366" t="s">
        <v>1660</v>
      </c>
      <c r="AA1174" s="426"/>
      <c r="AB1174" s="426"/>
      <c r="AC1174" s="538"/>
      <c r="AD1174" s="639"/>
    </row>
    <row r="1175" customFormat="false" ht="16.2" hidden="true" customHeight="true" outlineLevel="0" collapsed="false">
      <c r="A1175" s="483"/>
      <c r="B1175" s="31"/>
      <c r="C1175" s="31"/>
      <c r="D1175" s="31" t="s">
        <v>265</v>
      </c>
      <c r="E1175" s="496"/>
      <c r="F1175" s="31" t="s">
        <v>471</v>
      </c>
      <c r="G1175" s="478"/>
      <c r="H1175" s="534" t="s">
        <v>488</v>
      </c>
      <c r="I1175" s="534" t="s">
        <v>488</v>
      </c>
      <c r="J1175" s="534" t="s">
        <v>488</v>
      </c>
      <c r="K1175" s="620" t="n">
        <v>309</v>
      </c>
      <c r="L1175" s="620"/>
      <c r="M1175" s="620"/>
      <c r="N1175" s="620"/>
      <c r="O1175" s="620"/>
      <c r="P1175" s="620"/>
      <c r="Q1175" s="620"/>
      <c r="R1175" s="620"/>
      <c r="S1175" s="620"/>
      <c r="T1175" s="620"/>
      <c r="U1175" s="620"/>
      <c r="V1175" s="620"/>
      <c r="W1175" s="620"/>
      <c r="X1175" s="621"/>
      <c r="Y1175" s="366" t="s">
        <v>1661</v>
      </c>
      <c r="Z1175" s="366"/>
      <c r="AA1175" s="426"/>
      <c r="AB1175" s="426"/>
      <c r="AC1175" s="538"/>
      <c r="AD1175" s="639"/>
    </row>
    <row r="1176" customFormat="false" ht="64.8" hidden="true" customHeight="false" outlineLevel="0" collapsed="false">
      <c r="A1176" s="483"/>
      <c r="B1176" s="31"/>
      <c r="C1176" s="31"/>
      <c r="D1176" s="31"/>
      <c r="E1176" s="31" t="s">
        <v>1528</v>
      </c>
      <c r="F1176" s="31" t="s">
        <v>473</v>
      </c>
      <c r="G1176" s="478"/>
      <c r="H1176" s="534" t="s">
        <v>488</v>
      </c>
      <c r="I1176" s="534" t="s">
        <v>488</v>
      </c>
      <c r="J1176" s="534" t="s">
        <v>488</v>
      </c>
      <c r="K1176" s="623" t="n">
        <v>51.9327731092437</v>
      </c>
      <c r="L1176" s="623"/>
      <c r="M1176" s="623"/>
      <c r="N1176" s="623"/>
      <c r="O1176" s="623"/>
      <c r="P1176" s="623"/>
      <c r="Q1176" s="623"/>
      <c r="R1176" s="623"/>
      <c r="S1176" s="623"/>
      <c r="T1176" s="623"/>
      <c r="U1176" s="623"/>
      <c r="V1176" s="623"/>
      <c r="W1176" s="623"/>
      <c r="X1176" s="621"/>
      <c r="Y1176" s="366" t="s">
        <v>1662</v>
      </c>
      <c r="Z1176" s="366" t="s">
        <v>1660</v>
      </c>
      <c r="AA1176" s="426"/>
      <c r="AB1176" s="426"/>
      <c r="AC1176" s="538"/>
      <c r="AD1176" s="639"/>
    </row>
    <row r="1177" customFormat="false" ht="16.2" hidden="true" customHeight="true" outlineLevel="0" collapsed="false">
      <c r="A1177" s="483" t="s">
        <v>1714</v>
      </c>
      <c r="B1177" s="31" t="s">
        <v>1664</v>
      </c>
      <c r="C1177" s="31"/>
      <c r="D1177" s="31"/>
      <c r="E1177" s="31" t="s">
        <v>264</v>
      </c>
      <c r="F1177" s="31" t="s">
        <v>471</v>
      </c>
      <c r="G1177" s="478"/>
      <c r="H1177" s="534" t="n">
        <v>61179</v>
      </c>
      <c r="I1177" s="534" t="n">
        <v>62596</v>
      </c>
      <c r="J1177" s="534" t="n">
        <v>62786</v>
      </c>
      <c r="K1177" s="620" t="n">
        <v>62384</v>
      </c>
      <c r="L1177" s="620"/>
      <c r="M1177" s="620"/>
      <c r="N1177" s="620"/>
      <c r="O1177" s="620"/>
      <c r="P1177" s="620"/>
      <c r="Q1177" s="620"/>
      <c r="R1177" s="620"/>
      <c r="S1177" s="620"/>
      <c r="T1177" s="620"/>
      <c r="U1177" s="620"/>
      <c r="V1177" s="620"/>
      <c r="W1177" s="620"/>
      <c r="X1177" s="621"/>
      <c r="Y1177" s="366" t="s">
        <v>1715</v>
      </c>
      <c r="Z1177" s="366"/>
      <c r="AA1177" s="426" t="s">
        <v>1417</v>
      </c>
      <c r="AB1177" s="426" t="s">
        <v>1417</v>
      </c>
      <c r="AC1177" s="538" t="s">
        <v>1596</v>
      </c>
      <c r="AD1177" s="639"/>
    </row>
    <row r="1178" customFormat="false" ht="16.2" hidden="true" customHeight="true" outlineLevel="0" collapsed="false">
      <c r="A1178" s="483"/>
      <c r="B1178" s="31"/>
      <c r="C1178" s="31"/>
      <c r="D1178" s="31"/>
      <c r="E1178" s="31" t="s">
        <v>265</v>
      </c>
      <c r="F1178" s="31" t="s">
        <v>471</v>
      </c>
      <c r="G1178" s="478"/>
      <c r="H1178" s="534" t="n">
        <v>57999</v>
      </c>
      <c r="I1178" s="534" t="n">
        <v>57963</v>
      </c>
      <c r="J1178" s="534" t="n">
        <v>57937</v>
      </c>
      <c r="K1178" s="620" t="n">
        <v>57612</v>
      </c>
      <c r="L1178" s="620"/>
      <c r="M1178" s="620"/>
      <c r="N1178" s="620"/>
      <c r="O1178" s="620"/>
      <c r="P1178" s="620"/>
      <c r="Q1178" s="620"/>
      <c r="R1178" s="620"/>
      <c r="S1178" s="620"/>
      <c r="T1178" s="620"/>
      <c r="U1178" s="620"/>
      <c r="V1178" s="620"/>
      <c r="W1178" s="620"/>
      <c r="X1178" s="621"/>
      <c r="Y1178" s="366" t="s">
        <v>1716</v>
      </c>
      <c r="Z1178" s="366"/>
      <c r="AA1178" s="426"/>
      <c r="AB1178" s="426"/>
      <c r="AC1178" s="538"/>
      <c r="AD1178" s="639"/>
    </row>
    <row r="1179" customFormat="false" ht="16.2" hidden="true" customHeight="true" outlineLevel="0" collapsed="false">
      <c r="A1179" s="483"/>
      <c r="B1179" s="31" t="s">
        <v>1667</v>
      </c>
      <c r="C1179" s="31"/>
      <c r="D1179" s="31"/>
      <c r="E1179" s="31" t="s">
        <v>264</v>
      </c>
      <c r="F1179" s="31" t="s">
        <v>471</v>
      </c>
      <c r="G1179" s="478"/>
      <c r="H1179" s="534" t="n">
        <v>38563</v>
      </c>
      <c r="I1179" s="534" t="n">
        <v>40272</v>
      </c>
      <c r="J1179" s="534" t="n">
        <v>41624</v>
      </c>
      <c r="K1179" s="620" t="n">
        <v>41464</v>
      </c>
      <c r="L1179" s="620"/>
      <c r="M1179" s="620"/>
      <c r="N1179" s="620"/>
      <c r="O1179" s="620"/>
      <c r="P1179" s="620"/>
      <c r="Q1179" s="620"/>
      <c r="R1179" s="620"/>
      <c r="S1179" s="620"/>
      <c r="T1179" s="620"/>
      <c r="U1179" s="620"/>
      <c r="V1179" s="620"/>
      <c r="W1179" s="620"/>
      <c r="X1179" s="621"/>
      <c r="Y1179" s="366" t="s">
        <v>1717</v>
      </c>
      <c r="Z1179" s="366"/>
      <c r="AA1179" s="426"/>
      <c r="AB1179" s="426"/>
      <c r="AC1179" s="538"/>
      <c r="AD1179" s="639"/>
    </row>
    <row r="1180" customFormat="false" ht="16.2" hidden="true" customHeight="true" outlineLevel="0" collapsed="false">
      <c r="A1180" s="483"/>
      <c r="B1180" s="31"/>
      <c r="C1180" s="31"/>
      <c r="D1180" s="31"/>
      <c r="E1180" s="31" t="s">
        <v>265</v>
      </c>
      <c r="F1180" s="31" t="s">
        <v>471</v>
      </c>
      <c r="G1180" s="478"/>
      <c r="H1180" s="534" t="n">
        <v>41999</v>
      </c>
      <c r="I1180" s="534" t="n">
        <v>41832</v>
      </c>
      <c r="J1180" s="534" t="n">
        <v>41530</v>
      </c>
      <c r="K1180" s="620" t="n">
        <v>43086</v>
      </c>
      <c r="L1180" s="620"/>
      <c r="M1180" s="620"/>
      <c r="N1180" s="620"/>
      <c r="O1180" s="620"/>
      <c r="P1180" s="620"/>
      <c r="Q1180" s="620"/>
      <c r="R1180" s="620"/>
      <c r="S1180" s="620"/>
      <c r="T1180" s="620"/>
      <c r="U1180" s="620"/>
      <c r="V1180" s="620"/>
      <c r="W1180" s="620"/>
      <c r="X1180" s="621"/>
      <c r="Y1180" s="366" t="s">
        <v>1718</v>
      </c>
      <c r="Z1180" s="366"/>
      <c r="AA1180" s="426"/>
      <c r="AB1180" s="426"/>
      <c r="AC1180" s="538"/>
      <c r="AD1180" s="639"/>
    </row>
    <row r="1181" customFormat="false" ht="21.6" hidden="true" customHeight="true" outlineLevel="0" collapsed="false">
      <c r="A1181" s="483"/>
      <c r="B1181" s="31" t="s">
        <v>1670</v>
      </c>
      <c r="C1181" s="31"/>
      <c r="D1181" s="31"/>
      <c r="E1181" s="31" t="s">
        <v>264</v>
      </c>
      <c r="F1181" s="31" t="s">
        <v>473</v>
      </c>
      <c r="G1181" s="478"/>
      <c r="H1181" s="509" t="n">
        <v>63.0330669020415</v>
      </c>
      <c r="I1181" s="509" t="n">
        <v>64.3363793213624</v>
      </c>
      <c r="J1181" s="509" t="n">
        <v>66.2950339247603</v>
      </c>
      <c r="K1181" s="623" t="n">
        <v>66.4657604513978</v>
      </c>
      <c r="L1181" s="623"/>
      <c r="M1181" s="623"/>
      <c r="N1181" s="623"/>
      <c r="O1181" s="623"/>
      <c r="P1181" s="623"/>
      <c r="Q1181" s="623"/>
      <c r="R1181" s="623"/>
      <c r="S1181" s="623"/>
      <c r="T1181" s="623"/>
      <c r="U1181" s="623"/>
      <c r="V1181" s="623"/>
      <c r="W1181" s="623"/>
      <c r="X1181" s="621"/>
      <c r="Y1181" s="366" t="s">
        <v>1719</v>
      </c>
      <c r="Z1181" s="366" t="s">
        <v>1720</v>
      </c>
      <c r="AA1181" s="426"/>
      <c r="AB1181" s="426"/>
      <c r="AC1181" s="538"/>
      <c r="AD1181" s="639"/>
    </row>
    <row r="1182" customFormat="false" ht="21.6" hidden="true" customHeight="false" outlineLevel="0" collapsed="false">
      <c r="A1182" s="483"/>
      <c r="B1182" s="31"/>
      <c r="C1182" s="31"/>
      <c r="D1182" s="31"/>
      <c r="E1182" s="31" t="s">
        <v>265</v>
      </c>
      <c r="F1182" s="31" t="s">
        <v>473</v>
      </c>
      <c r="G1182" s="478"/>
      <c r="H1182" s="509" t="n">
        <v>72.4133174709909</v>
      </c>
      <c r="I1182" s="509" t="n">
        <v>72.1701775270431</v>
      </c>
      <c r="J1182" s="509" t="n">
        <v>71.6813090080605</v>
      </c>
      <c r="K1182" s="623" t="n">
        <v>74.7865028119142</v>
      </c>
      <c r="L1182" s="623"/>
      <c r="M1182" s="623"/>
      <c r="N1182" s="623"/>
      <c r="O1182" s="623"/>
      <c r="P1182" s="623"/>
      <c r="Q1182" s="623"/>
      <c r="R1182" s="623"/>
      <c r="S1182" s="623"/>
      <c r="T1182" s="623"/>
      <c r="U1182" s="623"/>
      <c r="V1182" s="623"/>
      <c r="W1182" s="623"/>
      <c r="X1182" s="621"/>
      <c r="Y1182" s="366" t="s">
        <v>1721</v>
      </c>
      <c r="Z1182" s="366" t="s">
        <v>1722</v>
      </c>
      <c r="AA1182" s="426"/>
      <c r="AB1182" s="426"/>
      <c r="AC1182" s="538"/>
      <c r="AD1182" s="639"/>
    </row>
    <row r="1183" customFormat="false" ht="16.2" hidden="true" customHeight="true" outlineLevel="0" collapsed="false">
      <c r="A1183" s="483"/>
      <c r="B1183" s="31" t="s">
        <v>1675</v>
      </c>
      <c r="C1183" s="31"/>
      <c r="D1183" s="31" t="s">
        <v>264</v>
      </c>
      <c r="E1183" s="496"/>
      <c r="F1183" s="31" t="s">
        <v>471</v>
      </c>
      <c r="G1183" s="478"/>
      <c r="H1183" s="534" t="s">
        <v>488</v>
      </c>
      <c r="I1183" s="534" t="s">
        <v>488</v>
      </c>
      <c r="J1183" s="534" t="n">
        <v>892</v>
      </c>
      <c r="K1183" s="620" t="n">
        <v>920</v>
      </c>
      <c r="L1183" s="620"/>
      <c r="M1183" s="620"/>
      <c r="N1183" s="620"/>
      <c r="O1183" s="620"/>
      <c r="P1183" s="620"/>
      <c r="Q1183" s="620"/>
      <c r="R1183" s="620"/>
      <c r="S1183" s="620"/>
      <c r="T1183" s="620"/>
      <c r="U1183" s="620"/>
      <c r="V1183" s="620"/>
      <c r="W1183" s="620"/>
      <c r="X1183" s="621"/>
      <c r="Y1183" s="366" t="s">
        <v>1723</v>
      </c>
      <c r="Z1183" s="366"/>
      <c r="AA1183" s="426"/>
      <c r="AB1183" s="426"/>
      <c r="AC1183" s="538"/>
      <c r="AD1183" s="639"/>
    </row>
    <row r="1184" customFormat="false" ht="64.8" hidden="true" customHeight="false" outlineLevel="0" collapsed="false">
      <c r="A1184" s="483"/>
      <c r="B1184" s="31"/>
      <c r="C1184" s="31"/>
      <c r="D1184" s="31"/>
      <c r="E1184" s="31" t="s">
        <v>1528</v>
      </c>
      <c r="F1184" s="31" t="s">
        <v>473</v>
      </c>
      <c r="G1184" s="478"/>
      <c r="H1184" s="534" t="s">
        <v>488</v>
      </c>
      <c r="I1184" s="534" t="s">
        <v>488</v>
      </c>
      <c r="J1184" s="509" t="n">
        <v>51.890634089587</v>
      </c>
      <c r="K1184" s="623" t="n">
        <v>52.5414049114792</v>
      </c>
      <c r="L1184" s="623"/>
      <c r="M1184" s="623"/>
      <c r="N1184" s="623"/>
      <c r="O1184" s="623"/>
      <c r="P1184" s="623"/>
      <c r="Q1184" s="623"/>
      <c r="R1184" s="623"/>
      <c r="S1184" s="623"/>
      <c r="T1184" s="623"/>
      <c r="U1184" s="623"/>
      <c r="V1184" s="623"/>
      <c r="W1184" s="623"/>
      <c r="X1184" s="621"/>
      <c r="Y1184" s="366" t="s">
        <v>1724</v>
      </c>
      <c r="Z1184" s="366" t="s">
        <v>1725</v>
      </c>
      <c r="AA1184" s="426"/>
      <c r="AB1184" s="426"/>
      <c r="AC1184" s="538"/>
      <c r="AD1184" s="639"/>
    </row>
    <row r="1185" customFormat="false" ht="16.2" hidden="true" customHeight="true" outlineLevel="0" collapsed="false">
      <c r="A1185" s="483"/>
      <c r="B1185" s="31"/>
      <c r="C1185" s="31"/>
      <c r="D1185" s="31" t="s">
        <v>265</v>
      </c>
      <c r="E1185" s="496"/>
      <c r="F1185" s="31" t="s">
        <v>471</v>
      </c>
      <c r="G1185" s="478"/>
      <c r="H1185" s="534" t="s">
        <v>488</v>
      </c>
      <c r="I1185" s="534" t="s">
        <v>488</v>
      </c>
      <c r="J1185" s="534" t="n">
        <v>827</v>
      </c>
      <c r="K1185" s="620" t="n">
        <v>831</v>
      </c>
      <c r="L1185" s="620"/>
      <c r="M1185" s="620"/>
      <c r="N1185" s="620"/>
      <c r="O1185" s="620"/>
      <c r="P1185" s="620"/>
      <c r="Q1185" s="620"/>
      <c r="R1185" s="620"/>
      <c r="S1185" s="620"/>
      <c r="T1185" s="620"/>
      <c r="U1185" s="620"/>
      <c r="V1185" s="620"/>
      <c r="W1185" s="620"/>
      <c r="X1185" s="621"/>
      <c r="Y1185" s="366" t="s">
        <v>1726</v>
      </c>
      <c r="Z1185" s="366"/>
      <c r="AA1185" s="426"/>
      <c r="AB1185" s="426"/>
      <c r="AC1185" s="538"/>
      <c r="AD1185" s="639"/>
    </row>
    <row r="1186" customFormat="false" ht="32.4" hidden="true" customHeight="false" outlineLevel="0" collapsed="false">
      <c r="A1186" s="483"/>
      <c r="B1186" s="31"/>
      <c r="C1186" s="31"/>
      <c r="D1186" s="31"/>
      <c r="E1186" s="31" t="s">
        <v>1528</v>
      </c>
      <c r="F1186" s="31" t="s">
        <v>473</v>
      </c>
      <c r="G1186" s="478"/>
      <c r="H1186" s="534" t="s">
        <v>488</v>
      </c>
      <c r="I1186" s="534" t="s">
        <v>488</v>
      </c>
      <c r="J1186" s="509" t="n">
        <v>48.109365910413</v>
      </c>
      <c r="K1186" s="623" t="n">
        <v>47.4585950885208</v>
      </c>
      <c r="L1186" s="623"/>
      <c r="M1186" s="623"/>
      <c r="N1186" s="623"/>
      <c r="O1186" s="623"/>
      <c r="P1186" s="623"/>
      <c r="Q1186" s="623"/>
      <c r="R1186" s="623"/>
      <c r="S1186" s="623"/>
      <c r="T1186" s="623"/>
      <c r="U1186" s="623"/>
      <c r="V1186" s="623"/>
      <c r="W1186" s="623"/>
      <c r="X1186" s="621"/>
      <c r="Y1186" s="366" t="s">
        <v>1727</v>
      </c>
      <c r="Z1186" s="366" t="s">
        <v>1728</v>
      </c>
      <c r="AA1186" s="426"/>
      <c r="AB1186" s="426"/>
      <c r="AC1186" s="538"/>
      <c r="AD1186" s="639"/>
    </row>
    <row r="1187" customFormat="false" ht="16.2" hidden="true" customHeight="true" outlineLevel="0" collapsed="false">
      <c r="A1187" s="483"/>
      <c r="B1187" s="31" t="s">
        <v>1681</v>
      </c>
      <c r="C1187" s="31"/>
      <c r="D1187" s="31" t="s">
        <v>264</v>
      </c>
      <c r="E1187" s="496"/>
      <c r="F1187" s="31" t="s">
        <v>471</v>
      </c>
      <c r="G1187" s="478"/>
      <c r="H1187" s="534" t="s">
        <v>488</v>
      </c>
      <c r="I1187" s="534" t="n">
        <v>309</v>
      </c>
      <c r="J1187" s="534" t="n">
        <v>313</v>
      </c>
      <c r="K1187" s="620" t="n">
        <v>280</v>
      </c>
      <c r="L1187" s="620"/>
      <c r="M1187" s="620"/>
      <c r="N1187" s="620"/>
      <c r="O1187" s="620"/>
      <c r="P1187" s="620"/>
      <c r="Q1187" s="620"/>
      <c r="R1187" s="620"/>
      <c r="S1187" s="620"/>
      <c r="T1187" s="620"/>
      <c r="U1187" s="620"/>
      <c r="V1187" s="620"/>
      <c r="W1187" s="620"/>
      <c r="X1187" s="621"/>
      <c r="Y1187" s="366" t="s">
        <v>1729</v>
      </c>
      <c r="Z1187" s="366"/>
      <c r="AA1187" s="426"/>
      <c r="AB1187" s="426"/>
      <c r="AC1187" s="538"/>
      <c r="AD1187" s="639"/>
    </row>
    <row r="1188" customFormat="false" ht="32.4" hidden="true" customHeight="false" outlineLevel="0" collapsed="false">
      <c r="A1188" s="483"/>
      <c r="B1188" s="31"/>
      <c r="C1188" s="31"/>
      <c r="D1188" s="31"/>
      <c r="E1188" s="31" t="s">
        <v>1528</v>
      </c>
      <c r="F1188" s="31" t="s">
        <v>473</v>
      </c>
      <c r="G1188" s="478"/>
      <c r="H1188" s="534" t="s">
        <v>488</v>
      </c>
      <c r="I1188" s="509" t="n">
        <v>54.4014084507042</v>
      </c>
      <c r="J1188" s="509" t="n">
        <v>52.8716216216216</v>
      </c>
      <c r="K1188" s="623" t="n">
        <v>56.4516129032258</v>
      </c>
      <c r="L1188" s="623"/>
      <c r="M1188" s="623"/>
      <c r="N1188" s="623"/>
      <c r="O1188" s="623"/>
      <c r="P1188" s="623"/>
      <c r="Q1188" s="623"/>
      <c r="R1188" s="623"/>
      <c r="S1188" s="620"/>
      <c r="T1188" s="620"/>
      <c r="U1188" s="620"/>
      <c r="V1188" s="620"/>
      <c r="W1188" s="620"/>
      <c r="X1188" s="621"/>
      <c r="Y1188" s="366" t="s">
        <v>1730</v>
      </c>
      <c r="Z1188" s="366" t="s">
        <v>1731</v>
      </c>
      <c r="AA1188" s="426"/>
      <c r="AB1188" s="426"/>
      <c r="AC1188" s="538"/>
      <c r="AD1188" s="639"/>
    </row>
    <row r="1189" customFormat="false" ht="16.2" hidden="true" customHeight="true" outlineLevel="0" collapsed="false">
      <c r="A1189" s="483"/>
      <c r="B1189" s="31"/>
      <c r="C1189" s="31"/>
      <c r="D1189" s="31" t="s">
        <v>265</v>
      </c>
      <c r="E1189" s="496"/>
      <c r="F1189" s="31" t="s">
        <v>471</v>
      </c>
      <c r="G1189" s="478"/>
      <c r="H1189" s="534" t="s">
        <v>488</v>
      </c>
      <c r="I1189" s="534" t="n">
        <v>259</v>
      </c>
      <c r="J1189" s="534" t="n">
        <v>279</v>
      </c>
      <c r="K1189" s="620" t="n">
        <v>216</v>
      </c>
      <c r="L1189" s="620"/>
      <c r="M1189" s="620"/>
      <c r="N1189" s="620"/>
      <c r="O1189" s="620"/>
      <c r="P1189" s="620"/>
      <c r="Q1189" s="620"/>
      <c r="R1189" s="620"/>
      <c r="S1189" s="620"/>
      <c r="T1189" s="620"/>
      <c r="U1189" s="620"/>
      <c r="V1189" s="620"/>
      <c r="W1189" s="620"/>
      <c r="X1189" s="621"/>
      <c r="Y1189" s="366" t="s">
        <v>1732</v>
      </c>
      <c r="Z1189" s="366"/>
      <c r="AA1189" s="426"/>
      <c r="AB1189" s="426"/>
      <c r="AC1189" s="538"/>
      <c r="AD1189" s="639"/>
    </row>
    <row r="1190" customFormat="false" ht="32.4" hidden="true" customHeight="false" outlineLevel="0" collapsed="false">
      <c r="A1190" s="483"/>
      <c r="B1190" s="31"/>
      <c r="C1190" s="31"/>
      <c r="D1190" s="31"/>
      <c r="E1190" s="31" t="s">
        <v>1528</v>
      </c>
      <c r="F1190" s="31" t="s">
        <v>473</v>
      </c>
      <c r="G1190" s="478"/>
      <c r="H1190" s="534" t="s">
        <v>488</v>
      </c>
      <c r="I1190" s="509" t="n">
        <v>45.5985915492958</v>
      </c>
      <c r="J1190" s="509" t="n">
        <v>47.1283783783784</v>
      </c>
      <c r="K1190" s="623" t="n">
        <v>43.5483870967742</v>
      </c>
      <c r="L1190" s="623"/>
      <c r="M1190" s="623"/>
      <c r="N1190" s="623"/>
      <c r="O1190" s="623"/>
      <c r="P1190" s="623"/>
      <c r="Q1190" s="623"/>
      <c r="R1190" s="623"/>
      <c r="S1190" s="620"/>
      <c r="T1190" s="620"/>
      <c r="U1190" s="620"/>
      <c r="V1190" s="620"/>
      <c r="W1190" s="620"/>
      <c r="X1190" s="621"/>
      <c r="Y1190" s="366" t="s">
        <v>1733</v>
      </c>
      <c r="Z1190" s="366" t="s">
        <v>1731</v>
      </c>
      <c r="AA1190" s="426"/>
      <c r="AB1190" s="426"/>
      <c r="AC1190" s="538"/>
      <c r="AD1190" s="639"/>
    </row>
    <row r="1191" customFormat="false" ht="16.2" hidden="true" customHeight="true" outlineLevel="0" collapsed="false">
      <c r="A1191" s="483"/>
      <c r="B1191" s="31" t="s">
        <v>1688</v>
      </c>
      <c r="C1191" s="31"/>
      <c r="D1191" s="31" t="s">
        <v>264</v>
      </c>
      <c r="E1191" s="496"/>
      <c r="F1191" s="31" t="s">
        <v>471</v>
      </c>
      <c r="G1191" s="478"/>
      <c r="H1191" s="534" t="s">
        <v>488</v>
      </c>
      <c r="I1191" s="534" t="n">
        <v>71</v>
      </c>
      <c r="J1191" s="534" t="n">
        <v>58</v>
      </c>
      <c r="K1191" s="620" t="n">
        <v>77</v>
      </c>
      <c r="L1191" s="620"/>
      <c r="M1191" s="620"/>
      <c r="N1191" s="620"/>
      <c r="O1191" s="620"/>
      <c r="P1191" s="620"/>
      <c r="Q1191" s="620"/>
      <c r="R1191" s="620"/>
      <c r="S1191" s="620"/>
      <c r="T1191" s="620"/>
      <c r="U1191" s="620"/>
      <c r="V1191" s="620"/>
      <c r="W1191" s="620"/>
      <c r="X1191" s="621"/>
      <c r="Y1191" s="366" t="s">
        <v>1734</v>
      </c>
      <c r="Z1191" s="366"/>
      <c r="AA1191" s="426"/>
      <c r="AB1191" s="426"/>
      <c r="AC1191" s="538"/>
      <c r="AD1191" s="639"/>
    </row>
    <row r="1192" customFormat="false" ht="16.2" hidden="true" customHeight="true" outlineLevel="0" collapsed="false">
      <c r="A1192" s="483"/>
      <c r="B1192" s="31"/>
      <c r="C1192" s="31"/>
      <c r="D1192" s="31" t="s">
        <v>265</v>
      </c>
      <c r="E1192" s="496"/>
      <c r="F1192" s="31" t="s">
        <v>471</v>
      </c>
      <c r="G1192" s="478"/>
      <c r="H1192" s="534" t="s">
        <v>488</v>
      </c>
      <c r="I1192" s="534" t="n">
        <v>44</v>
      </c>
      <c r="J1192" s="534" t="n">
        <v>39</v>
      </c>
      <c r="K1192" s="620" t="n">
        <v>54</v>
      </c>
      <c r="L1192" s="620"/>
      <c r="M1192" s="620"/>
      <c r="N1192" s="620"/>
      <c r="O1192" s="620"/>
      <c r="P1192" s="620"/>
      <c r="Q1192" s="620"/>
      <c r="R1192" s="620"/>
      <c r="S1192" s="620"/>
      <c r="T1192" s="620"/>
      <c r="U1192" s="620"/>
      <c r="V1192" s="620"/>
      <c r="W1192" s="620"/>
      <c r="X1192" s="621"/>
      <c r="Y1192" s="366" t="s">
        <v>1735</v>
      </c>
      <c r="Z1192" s="366"/>
      <c r="AA1192" s="426"/>
      <c r="AB1192" s="426"/>
      <c r="AC1192" s="538"/>
      <c r="AD1192" s="639"/>
    </row>
    <row r="1193" customFormat="false" ht="16.2" hidden="true" customHeight="true" outlineLevel="0" collapsed="false">
      <c r="A1193" s="483"/>
      <c r="B1193" s="31" t="s">
        <v>1736</v>
      </c>
      <c r="C1193" s="31"/>
      <c r="D1193" s="31" t="s">
        <v>264</v>
      </c>
      <c r="E1193" s="31"/>
      <c r="F1193" s="31" t="s">
        <v>471</v>
      </c>
      <c r="G1193" s="478"/>
      <c r="H1193" s="534" t="n">
        <v>220</v>
      </c>
      <c r="I1193" s="534" t="n">
        <v>221</v>
      </c>
      <c r="J1193" s="534" t="n">
        <v>218</v>
      </c>
      <c r="K1193" s="620" t="n">
        <v>219</v>
      </c>
      <c r="L1193" s="620"/>
      <c r="M1193" s="620"/>
      <c r="N1193" s="620"/>
      <c r="O1193" s="620"/>
      <c r="P1193" s="620"/>
      <c r="Q1193" s="620"/>
      <c r="R1193" s="620"/>
      <c r="S1193" s="620"/>
      <c r="T1193" s="620"/>
      <c r="U1193" s="620"/>
      <c r="V1193" s="620"/>
      <c r="W1193" s="620"/>
      <c r="X1193" s="621"/>
      <c r="Y1193" s="366" t="s">
        <v>1737</v>
      </c>
      <c r="Z1193" s="366"/>
      <c r="AA1193" s="426"/>
      <c r="AB1193" s="426"/>
      <c r="AC1193" s="538"/>
      <c r="AD1193" s="639"/>
    </row>
    <row r="1194" customFormat="false" ht="16.2" hidden="true" customHeight="true" outlineLevel="0" collapsed="false">
      <c r="A1194" s="483"/>
      <c r="B1194" s="31"/>
      <c r="C1194" s="31"/>
      <c r="D1194" s="31" t="s">
        <v>265</v>
      </c>
      <c r="E1194" s="31"/>
      <c r="F1194" s="31" t="s">
        <v>471</v>
      </c>
      <c r="G1194" s="478"/>
      <c r="H1194" s="534" t="n">
        <v>192</v>
      </c>
      <c r="I1194" s="534" t="n">
        <v>193</v>
      </c>
      <c r="J1194" s="534" t="n">
        <v>182</v>
      </c>
      <c r="K1194" s="620" t="n">
        <v>191</v>
      </c>
      <c r="L1194" s="620"/>
      <c r="M1194" s="620"/>
      <c r="N1194" s="620"/>
      <c r="O1194" s="620"/>
      <c r="P1194" s="620"/>
      <c r="Q1194" s="620"/>
      <c r="R1194" s="620"/>
      <c r="S1194" s="620"/>
      <c r="T1194" s="620"/>
      <c r="U1194" s="620"/>
      <c r="V1194" s="620"/>
      <c r="W1194" s="620"/>
      <c r="X1194" s="621"/>
      <c r="Y1194" s="366" t="s">
        <v>1738</v>
      </c>
      <c r="Z1194" s="366"/>
      <c r="AA1194" s="426"/>
      <c r="AB1194" s="426"/>
      <c r="AC1194" s="538"/>
      <c r="AD1194" s="639"/>
    </row>
    <row r="1195" customFormat="false" ht="32.4" hidden="true" customHeight="true" outlineLevel="0" collapsed="false">
      <c r="A1195" s="483"/>
      <c r="B1195" s="31" t="s">
        <v>1694</v>
      </c>
      <c r="C1195" s="31"/>
      <c r="D1195" s="31"/>
      <c r="E1195" s="31"/>
      <c r="F1195" s="31" t="s">
        <v>472</v>
      </c>
      <c r="G1195" s="478"/>
      <c r="H1195" s="509" t="n">
        <v>114.583333333333</v>
      </c>
      <c r="I1195" s="509" t="n">
        <v>114.507772020725</v>
      </c>
      <c r="J1195" s="509" t="n">
        <v>119.78021978022</v>
      </c>
      <c r="K1195" s="623" t="n">
        <v>114.659685863874</v>
      </c>
      <c r="L1195" s="623"/>
      <c r="M1195" s="623"/>
      <c r="N1195" s="623"/>
      <c r="O1195" s="623"/>
      <c r="P1195" s="623"/>
      <c r="Q1195" s="623"/>
      <c r="R1195" s="509"/>
      <c r="S1195" s="509"/>
      <c r="T1195" s="509"/>
      <c r="U1195" s="509"/>
      <c r="V1195" s="509"/>
      <c r="W1195" s="509"/>
      <c r="X1195" s="621"/>
      <c r="Y1195" s="366" t="s">
        <v>1739</v>
      </c>
      <c r="Z1195" s="366" t="s">
        <v>1740</v>
      </c>
      <c r="AA1195" s="426"/>
      <c r="AB1195" s="426"/>
      <c r="AC1195" s="538"/>
      <c r="AD1195" s="639"/>
    </row>
    <row r="1196" customFormat="false" ht="16.2" hidden="true" customHeight="true" outlineLevel="0" collapsed="false">
      <c r="A1196" s="483"/>
      <c r="B1196" s="31" t="s">
        <v>1741</v>
      </c>
      <c r="C1196" s="31"/>
      <c r="D1196" s="31" t="s">
        <v>264</v>
      </c>
      <c r="E1196" s="31"/>
      <c r="F1196" s="31" t="s">
        <v>471</v>
      </c>
      <c r="G1196" s="478"/>
      <c r="H1196" s="534" t="n">
        <v>55</v>
      </c>
      <c r="I1196" s="534" t="n">
        <v>55</v>
      </c>
      <c r="J1196" s="534" t="n">
        <v>55</v>
      </c>
      <c r="K1196" s="620" t="n">
        <v>52</v>
      </c>
      <c r="L1196" s="620"/>
      <c r="M1196" s="620"/>
      <c r="N1196" s="620"/>
      <c r="O1196" s="620"/>
      <c r="P1196" s="620"/>
      <c r="Q1196" s="620"/>
      <c r="R1196" s="620"/>
      <c r="S1196" s="620"/>
      <c r="T1196" s="620"/>
      <c r="U1196" s="620"/>
      <c r="V1196" s="620"/>
      <c r="W1196" s="620"/>
      <c r="X1196" s="621"/>
      <c r="Y1196" s="366" t="s">
        <v>1742</v>
      </c>
      <c r="Z1196" s="366"/>
      <c r="AA1196" s="426"/>
      <c r="AB1196" s="426"/>
      <c r="AC1196" s="538"/>
      <c r="AD1196" s="639"/>
    </row>
    <row r="1197" customFormat="false" ht="16.2" hidden="true" customHeight="true" outlineLevel="0" collapsed="false">
      <c r="A1197" s="483"/>
      <c r="B1197" s="31"/>
      <c r="C1197" s="31"/>
      <c r="D1197" s="31" t="s">
        <v>265</v>
      </c>
      <c r="E1197" s="31"/>
      <c r="F1197" s="31" t="s">
        <v>471</v>
      </c>
      <c r="G1197" s="478"/>
      <c r="H1197" s="534" t="n">
        <v>13</v>
      </c>
      <c r="I1197" s="534" t="n">
        <v>12</v>
      </c>
      <c r="J1197" s="534" t="n">
        <v>12</v>
      </c>
      <c r="K1197" s="620" t="n">
        <v>17</v>
      </c>
      <c r="L1197" s="620"/>
      <c r="M1197" s="620"/>
      <c r="N1197" s="620"/>
      <c r="O1197" s="620"/>
      <c r="P1197" s="620"/>
      <c r="Q1197" s="620"/>
      <c r="R1197" s="620"/>
      <c r="S1197" s="620"/>
      <c r="T1197" s="620"/>
      <c r="U1197" s="620"/>
      <c r="V1197" s="620"/>
      <c r="W1197" s="620"/>
      <c r="X1197" s="621"/>
      <c r="Y1197" s="366" t="s">
        <v>1743</v>
      </c>
      <c r="Z1197" s="366"/>
      <c r="AA1197" s="426"/>
      <c r="AB1197" s="426"/>
      <c r="AC1197" s="538"/>
      <c r="AD1197" s="639"/>
    </row>
    <row r="1198" customFormat="false" ht="16.2" hidden="true" customHeight="true" outlineLevel="0" collapsed="false">
      <c r="A1198" s="483"/>
      <c r="B1198" s="31" t="s">
        <v>1744</v>
      </c>
      <c r="C1198" s="31"/>
      <c r="D1198" s="31"/>
      <c r="E1198" s="31"/>
      <c r="F1198" s="31" t="s">
        <v>473</v>
      </c>
      <c r="G1198" s="478"/>
      <c r="H1198" s="509" t="n">
        <v>19.1176470588235</v>
      </c>
      <c r="I1198" s="509" t="n">
        <v>17.910447761194</v>
      </c>
      <c r="J1198" s="509" t="n">
        <v>17.910447761194</v>
      </c>
      <c r="K1198" s="623" t="n">
        <v>24.6376811594203</v>
      </c>
      <c r="L1198" s="623"/>
      <c r="M1198" s="623"/>
      <c r="N1198" s="623"/>
      <c r="O1198" s="623"/>
      <c r="P1198" s="623"/>
      <c r="Q1198" s="623"/>
      <c r="R1198" s="509"/>
      <c r="S1198" s="509"/>
      <c r="T1198" s="509"/>
      <c r="U1198" s="509"/>
      <c r="V1198" s="509"/>
      <c r="W1198" s="509"/>
      <c r="X1198" s="621"/>
      <c r="Y1198" s="366" t="s">
        <v>1745</v>
      </c>
      <c r="Z1198" s="366" t="s">
        <v>1746</v>
      </c>
      <c r="AA1198" s="426"/>
      <c r="AB1198" s="426"/>
      <c r="AC1198" s="538"/>
      <c r="AD1198" s="639"/>
    </row>
    <row r="1199" customFormat="false" ht="16.2" hidden="true" customHeight="true" outlineLevel="0" collapsed="false">
      <c r="A1199" s="483" t="s">
        <v>1747</v>
      </c>
      <c r="B1199" s="31" t="s">
        <v>1646</v>
      </c>
      <c r="C1199" s="31"/>
      <c r="D1199" s="31" t="s">
        <v>264</v>
      </c>
      <c r="E1199" s="496"/>
      <c r="F1199" s="31" t="s">
        <v>471</v>
      </c>
      <c r="G1199" s="478"/>
      <c r="H1199" s="534" t="n">
        <v>1936</v>
      </c>
      <c r="I1199" s="534" t="n">
        <v>1993</v>
      </c>
      <c r="J1199" s="534" t="n">
        <v>2000</v>
      </c>
      <c r="K1199" s="620"/>
      <c r="L1199" s="620"/>
      <c r="M1199" s="620"/>
      <c r="N1199" s="620"/>
      <c r="O1199" s="620"/>
      <c r="P1199" s="620"/>
      <c r="Q1199" s="620"/>
      <c r="R1199" s="620"/>
      <c r="S1199" s="620"/>
      <c r="T1199" s="620"/>
      <c r="U1199" s="620"/>
      <c r="V1199" s="620"/>
      <c r="W1199" s="620"/>
      <c r="X1199" s="621"/>
      <c r="Y1199" s="366" t="s">
        <v>1748</v>
      </c>
      <c r="Z1199" s="366"/>
      <c r="AA1199" s="426" t="s">
        <v>1417</v>
      </c>
      <c r="AB1199" s="426" t="s">
        <v>1417</v>
      </c>
      <c r="AC1199" s="538" t="s">
        <v>1596</v>
      </c>
      <c r="AD1199" s="639"/>
    </row>
    <row r="1200" customFormat="false" ht="16.2" hidden="true" customHeight="false" outlineLevel="0" collapsed="false">
      <c r="A1200" s="483"/>
      <c r="B1200" s="31"/>
      <c r="C1200" s="31"/>
      <c r="D1200" s="31"/>
      <c r="E1200" s="31" t="s">
        <v>1528</v>
      </c>
      <c r="F1200" s="31" t="s">
        <v>473</v>
      </c>
      <c r="G1200" s="478"/>
      <c r="H1200" s="509" t="n">
        <v>44.5569620253165</v>
      </c>
      <c r="I1200" s="509" t="n">
        <v>44.0052991830426</v>
      </c>
      <c r="J1200" s="509" t="n">
        <v>43.4027777777778</v>
      </c>
      <c r="K1200" s="623"/>
      <c r="L1200" s="623"/>
      <c r="M1200" s="623"/>
      <c r="N1200" s="623"/>
      <c r="O1200" s="623"/>
      <c r="P1200" s="623"/>
      <c r="Q1200" s="623"/>
      <c r="R1200" s="509"/>
      <c r="S1200" s="509"/>
      <c r="T1200" s="509"/>
      <c r="U1200" s="509"/>
      <c r="V1200" s="509"/>
      <c r="W1200" s="509"/>
      <c r="X1200" s="621"/>
      <c r="Y1200" s="366" t="s">
        <v>1749</v>
      </c>
      <c r="Z1200" s="366" t="s">
        <v>1750</v>
      </c>
      <c r="AA1200" s="426"/>
      <c r="AB1200" s="426"/>
      <c r="AC1200" s="538"/>
      <c r="AD1200" s="639"/>
    </row>
    <row r="1201" customFormat="false" ht="16.2" hidden="true" customHeight="true" outlineLevel="0" collapsed="false">
      <c r="A1201" s="483"/>
      <c r="B1201" s="31"/>
      <c r="C1201" s="31"/>
      <c r="D1201" s="31" t="s">
        <v>265</v>
      </c>
      <c r="E1201" s="496"/>
      <c r="F1201" s="31" t="s">
        <v>471</v>
      </c>
      <c r="G1201" s="478"/>
      <c r="H1201" s="534" t="n">
        <v>2409</v>
      </c>
      <c r="I1201" s="534" t="n">
        <v>2536</v>
      </c>
      <c r="J1201" s="534" t="n">
        <v>2608</v>
      </c>
      <c r="K1201" s="620"/>
      <c r="L1201" s="620"/>
      <c r="M1201" s="620"/>
      <c r="N1201" s="620"/>
      <c r="O1201" s="620"/>
      <c r="P1201" s="620"/>
      <c r="Q1201" s="620"/>
      <c r="R1201" s="620"/>
      <c r="S1201" s="620"/>
      <c r="T1201" s="620"/>
      <c r="U1201" s="620"/>
      <c r="V1201" s="620"/>
      <c r="W1201" s="620"/>
      <c r="X1201" s="621"/>
      <c r="Y1201" s="366" t="s">
        <v>1751</v>
      </c>
      <c r="Z1201" s="366"/>
      <c r="AA1201" s="426"/>
      <c r="AB1201" s="426"/>
      <c r="AC1201" s="538"/>
      <c r="AD1201" s="639"/>
    </row>
    <row r="1202" customFormat="false" ht="16.2" hidden="true" customHeight="false" outlineLevel="0" collapsed="false">
      <c r="A1202" s="483"/>
      <c r="B1202" s="31"/>
      <c r="C1202" s="31"/>
      <c r="D1202" s="31"/>
      <c r="E1202" s="31" t="s">
        <v>1528</v>
      </c>
      <c r="F1202" s="31" t="s">
        <v>473</v>
      </c>
      <c r="G1202" s="478"/>
      <c r="H1202" s="509" t="n">
        <v>55.4430379746835</v>
      </c>
      <c r="I1202" s="509" t="n">
        <v>55.9947008169574</v>
      </c>
      <c r="J1202" s="509" t="n">
        <v>56.5972222222222</v>
      </c>
      <c r="K1202" s="623"/>
      <c r="L1202" s="623"/>
      <c r="M1202" s="623"/>
      <c r="N1202" s="623"/>
      <c r="O1202" s="623"/>
      <c r="P1202" s="623"/>
      <c r="Q1202" s="623"/>
      <c r="R1202" s="509"/>
      <c r="S1202" s="509"/>
      <c r="T1202" s="509"/>
      <c r="U1202" s="509"/>
      <c r="V1202" s="509"/>
      <c r="W1202" s="509"/>
      <c r="X1202" s="621"/>
      <c r="Y1202" s="366" t="s">
        <v>1752</v>
      </c>
      <c r="Z1202" s="366" t="s">
        <v>1750</v>
      </c>
      <c r="AA1202" s="426"/>
      <c r="AB1202" s="426"/>
      <c r="AC1202" s="538"/>
      <c r="AD1202" s="639"/>
    </row>
    <row r="1203" customFormat="false" ht="16.2" hidden="true" customHeight="true" outlineLevel="0" collapsed="false">
      <c r="A1203" s="483"/>
      <c r="B1203" s="31" t="s">
        <v>1639</v>
      </c>
      <c r="C1203" s="31" t="s">
        <v>163</v>
      </c>
      <c r="D1203" s="31" t="s">
        <v>264</v>
      </c>
      <c r="E1203" s="496"/>
      <c r="F1203" s="31" t="s">
        <v>471</v>
      </c>
      <c r="G1203" s="478"/>
      <c r="H1203" s="534"/>
      <c r="I1203" s="534"/>
      <c r="J1203" s="534"/>
      <c r="K1203" s="620"/>
      <c r="L1203" s="620"/>
      <c r="M1203" s="620"/>
      <c r="N1203" s="620"/>
      <c r="O1203" s="620"/>
      <c r="P1203" s="620"/>
      <c r="Q1203" s="620"/>
      <c r="R1203" s="620"/>
      <c r="S1203" s="620"/>
      <c r="T1203" s="620"/>
      <c r="U1203" s="620"/>
      <c r="V1203" s="620"/>
      <c r="W1203" s="620"/>
      <c r="X1203" s="621"/>
      <c r="Y1203" s="366" t="s">
        <v>1753</v>
      </c>
      <c r="Z1203" s="366"/>
      <c r="AA1203" s="426"/>
      <c r="AB1203" s="426"/>
      <c r="AC1203" s="538"/>
      <c r="AD1203" s="639"/>
    </row>
    <row r="1204" customFormat="false" ht="16.2" hidden="true" customHeight="false" outlineLevel="0" collapsed="false">
      <c r="A1204" s="483"/>
      <c r="B1204" s="31"/>
      <c r="C1204" s="31"/>
      <c r="D1204" s="31"/>
      <c r="E1204" s="31" t="s">
        <v>1528</v>
      </c>
      <c r="F1204" s="31" t="s">
        <v>473</v>
      </c>
      <c r="G1204" s="478"/>
      <c r="H1204" s="509"/>
      <c r="I1204" s="509"/>
      <c r="J1204" s="509"/>
      <c r="K1204" s="623"/>
      <c r="L1204" s="623"/>
      <c r="M1204" s="623"/>
      <c r="N1204" s="623"/>
      <c r="O1204" s="623"/>
      <c r="P1204" s="623"/>
      <c r="Q1204" s="623"/>
      <c r="R1204" s="509"/>
      <c r="S1204" s="509"/>
      <c r="T1204" s="509"/>
      <c r="U1204" s="509"/>
      <c r="V1204" s="509"/>
      <c r="W1204" s="509"/>
      <c r="X1204" s="621"/>
      <c r="Y1204" s="366" t="s">
        <v>1754</v>
      </c>
      <c r="Z1204" s="366" t="s">
        <v>1755</v>
      </c>
      <c r="AA1204" s="426"/>
      <c r="AB1204" s="426"/>
      <c r="AC1204" s="538"/>
      <c r="AD1204" s="639"/>
    </row>
    <row r="1205" customFormat="false" ht="16.2" hidden="true" customHeight="true" outlineLevel="0" collapsed="false">
      <c r="A1205" s="483"/>
      <c r="B1205" s="31"/>
      <c r="C1205" s="31"/>
      <c r="D1205" s="31" t="s">
        <v>265</v>
      </c>
      <c r="E1205" s="496"/>
      <c r="F1205" s="31" t="s">
        <v>471</v>
      </c>
      <c r="G1205" s="478"/>
      <c r="H1205" s="534"/>
      <c r="I1205" s="534"/>
      <c r="J1205" s="534"/>
      <c r="K1205" s="620"/>
      <c r="L1205" s="620"/>
      <c r="M1205" s="620"/>
      <c r="N1205" s="620"/>
      <c r="O1205" s="620"/>
      <c r="P1205" s="620"/>
      <c r="Q1205" s="620"/>
      <c r="R1205" s="620"/>
      <c r="S1205" s="620"/>
      <c r="T1205" s="620"/>
      <c r="U1205" s="620"/>
      <c r="V1205" s="620"/>
      <c r="W1205" s="620"/>
      <c r="X1205" s="621"/>
      <c r="Y1205" s="366" t="s">
        <v>1756</v>
      </c>
      <c r="Z1205" s="366"/>
      <c r="AA1205" s="426"/>
      <c r="AB1205" s="426"/>
      <c r="AC1205" s="538"/>
      <c r="AD1205" s="639"/>
    </row>
    <row r="1206" customFormat="false" ht="16.2" hidden="true" customHeight="false" outlineLevel="0" collapsed="false">
      <c r="A1206" s="483"/>
      <c r="B1206" s="31"/>
      <c r="C1206" s="31"/>
      <c r="D1206" s="31"/>
      <c r="E1206" s="31" t="s">
        <v>1528</v>
      </c>
      <c r="F1206" s="31" t="s">
        <v>473</v>
      </c>
      <c r="G1206" s="478"/>
      <c r="H1206" s="509"/>
      <c r="I1206" s="509"/>
      <c r="J1206" s="509"/>
      <c r="K1206" s="623"/>
      <c r="L1206" s="623"/>
      <c r="M1206" s="623"/>
      <c r="N1206" s="623"/>
      <c r="O1206" s="623"/>
      <c r="P1206" s="623"/>
      <c r="Q1206" s="623"/>
      <c r="R1206" s="509"/>
      <c r="S1206" s="509"/>
      <c r="T1206" s="509"/>
      <c r="U1206" s="509"/>
      <c r="V1206" s="509"/>
      <c r="W1206" s="509"/>
      <c r="X1206" s="621"/>
      <c r="Y1206" s="366" t="s">
        <v>1757</v>
      </c>
      <c r="Z1206" s="366" t="s">
        <v>1755</v>
      </c>
      <c r="AA1206" s="426"/>
      <c r="AB1206" s="426"/>
      <c r="AC1206" s="538"/>
      <c r="AD1206" s="639"/>
    </row>
    <row r="1207" customFormat="false" ht="16.2" hidden="true" customHeight="true" outlineLevel="0" collapsed="false">
      <c r="A1207" s="483"/>
      <c r="B1207" s="31"/>
      <c r="C1207" s="31" t="s">
        <v>1758</v>
      </c>
      <c r="D1207" s="31" t="s">
        <v>264</v>
      </c>
      <c r="E1207" s="496"/>
      <c r="F1207" s="31" t="s">
        <v>471</v>
      </c>
      <c r="G1207" s="478"/>
      <c r="H1207" s="534"/>
      <c r="I1207" s="534"/>
      <c r="J1207" s="534"/>
      <c r="K1207" s="620"/>
      <c r="L1207" s="620"/>
      <c r="M1207" s="620"/>
      <c r="N1207" s="620"/>
      <c r="O1207" s="620"/>
      <c r="P1207" s="620"/>
      <c r="Q1207" s="620"/>
      <c r="R1207" s="620"/>
      <c r="S1207" s="620"/>
      <c r="T1207" s="620"/>
      <c r="U1207" s="620"/>
      <c r="V1207" s="620"/>
      <c r="W1207" s="620"/>
      <c r="X1207" s="621"/>
      <c r="Y1207" s="668" t="s">
        <v>1759</v>
      </c>
      <c r="Z1207" s="668"/>
      <c r="AA1207" s="426"/>
      <c r="AB1207" s="426"/>
      <c r="AC1207" s="538"/>
      <c r="AD1207" s="639"/>
    </row>
    <row r="1208" customFormat="false" ht="16.2" hidden="true" customHeight="false" outlineLevel="0" collapsed="false">
      <c r="A1208" s="483"/>
      <c r="B1208" s="31"/>
      <c r="C1208" s="31"/>
      <c r="D1208" s="31"/>
      <c r="E1208" s="31" t="s">
        <v>1528</v>
      </c>
      <c r="F1208" s="31" t="s">
        <v>473</v>
      </c>
      <c r="G1208" s="478"/>
      <c r="H1208" s="509"/>
      <c r="I1208" s="509"/>
      <c r="J1208" s="509"/>
      <c r="K1208" s="623"/>
      <c r="L1208" s="623"/>
      <c r="M1208" s="623"/>
      <c r="N1208" s="623"/>
      <c r="O1208" s="623"/>
      <c r="P1208" s="623"/>
      <c r="Q1208" s="623"/>
      <c r="R1208" s="509"/>
      <c r="S1208" s="509"/>
      <c r="T1208" s="509"/>
      <c r="U1208" s="509"/>
      <c r="V1208" s="509"/>
      <c r="W1208" s="509"/>
      <c r="X1208" s="621"/>
      <c r="Y1208" s="366" t="s">
        <v>1760</v>
      </c>
      <c r="Z1208" s="366" t="s">
        <v>1761</v>
      </c>
      <c r="AA1208" s="426"/>
      <c r="AB1208" s="426"/>
      <c r="AC1208" s="538"/>
      <c r="AD1208" s="639"/>
    </row>
    <row r="1209" customFormat="false" ht="16.2" hidden="true" customHeight="true" outlineLevel="0" collapsed="false">
      <c r="A1209" s="483"/>
      <c r="B1209" s="31"/>
      <c r="C1209" s="31"/>
      <c r="D1209" s="31" t="s">
        <v>265</v>
      </c>
      <c r="E1209" s="496"/>
      <c r="F1209" s="31" t="s">
        <v>471</v>
      </c>
      <c r="G1209" s="478"/>
      <c r="H1209" s="534"/>
      <c r="I1209" s="534"/>
      <c r="J1209" s="534"/>
      <c r="K1209" s="620"/>
      <c r="L1209" s="620"/>
      <c r="M1209" s="620"/>
      <c r="N1209" s="620"/>
      <c r="O1209" s="620"/>
      <c r="P1209" s="620"/>
      <c r="Q1209" s="620"/>
      <c r="R1209" s="620"/>
      <c r="S1209" s="620"/>
      <c r="T1209" s="620"/>
      <c r="U1209" s="620"/>
      <c r="V1209" s="620"/>
      <c r="W1209" s="620"/>
      <c r="X1209" s="621"/>
      <c r="Y1209" s="668" t="s">
        <v>1762</v>
      </c>
      <c r="Z1209" s="668"/>
      <c r="AA1209" s="426"/>
      <c r="AB1209" s="426"/>
      <c r="AC1209" s="538"/>
      <c r="AD1209" s="639"/>
    </row>
    <row r="1210" customFormat="false" ht="16.2" hidden="true" customHeight="false" outlineLevel="0" collapsed="false">
      <c r="A1210" s="483"/>
      <c r="B1210" s="31"/>
      <c r="C1210" s="31"/>
      <c r="D1210" s="31"/>
      <c r="E1210" s="31" t="s">
        <v>1528</v>
      </c>
      <c r="F1210" s="31" t="s">
        <v>473</v>
      </c>
      <c r="G1210" s="478"/>
      <c r="H1210" s="509"/>
      <c r="I1210" s="509"/>
      <c r="J1210" s="509"/>
      <c r="K1210" s="623"/>
      <c r="L1210" s="623"/>
      <c r="M1210" s="623"/>
      <c r="N1210" s="623"/>
      <c r="O1210" s="623"/>
      <c r="P1210" s="623"/>
      <c r="Q1210" s="623"/>
      <c r="R1210" s="509"/>
      <c r="S1210" s="509"/>
      <c r="T1210" s="509"/>
      <c r="U1210" s="509"/>
      <c r="V1210" s="509"/>
      <c r="W1210" s="509"/>
      <c r="X1210" s="621"/>
      <c r="Y1210" s="366" t="s">
        <v>1763</v>
      </c>
      <c r="Z1210" s="366" t="s">
        <v>1761</v>
      </c>
      <c r="AA1210" s="426"/>
      <c r="AB1210" s="426"/>
      <c r="AC1210" s="538"/>
      <c r="AD1210" s="639"/>
    </row>
    <row r="1211" customFormat="false" ht="16.2" hidden="true" customHeight="true" outlineLevel="0" collapsed="false">
      <c r="A1211" s="483"/>
      <c r="B1211" s="31"/>
      <c r="C1211" s="31" t="s">
        <v>1764</v>
      </c>
      <c r="D1211" s="31" t="s">
        <v>264</v>
      </c>
      <c r="E1211" s="496"/>
      <c r="F1211" s="31" t="s">
        <v>471</v>
      </c>
      <c r="G1211" s="478"/>
      <c r="H1211" s="534"/>
      <c r="I1211" s="534"/>
      <c r="J1211" s="534"/>
      <c r="K1211" s="620"/>
      <c r="L1211" s="620"/>
      <c r="M1211" s="620"/>
      <c r="N1211" s="620"/>
      <c r="O1211" s="620"/>
      <c r="P1211" s="620"/>
      <c r="Q1211" s="620"/>
      <c r="R1211" s="620"/>
      <c r="S1211" s="620"/>
      <c r="T1211" s="620"/>
      <c r="U1211" s="620"/>
      <c r="V1211" s="620"/>
      <c r="W1211" s="620"/>
      <c r="X1211" s="621"/>
      <c r="Y1211" s="668" t="s">
        <v>1765</v>
      </c>
      <c r="Z1211" s="668"/>
      <c r="AA1211" s="426"/>
      <c r="AB1211" s="426"/>
      <c r="AC1211" s="538"/>
      <c r="AD1211" s="639"/>
    </row>
    <row r="1212" customFormat="false" ht="21.6" hidden="true" customHeight="false" outlineLevel="0" collapsed="false">
      <c r="A1212" s="483"/>
      <c r="B1212" s="31"/>
      <c r="C1212" s="31"/>
      <c r="D1212" s="31"/>
      <c r="E1212" s="31" t="s">
        <v>1528</v>
      </c>
      <c r="F1212" s="31" t="s">
        <v>473</v>
      </c>
      <c r="G1212" s="478"/>
      <c r="H1212" s="509"/>
      <c r="I1212" s="509"/>
      <c r="J1212" s="509"/>
      <c r="K1212" s="623"/>
      <c r="L1212" s="623"/>
      <c r="M1212" s="623"/>
      <c r="N1212" s="623"/>
      <c r="O1212" s="623"/>
      <c r="P1212" s="623"/>
      <c r="Q1212" s="623"/>
      <c r="R1212" s="509"/>
      <c r="S1212" s="509"/>
      <c r="T1212" s="509"/>
      <c r="U1212" s="509"/>
      <c r="V1212" s="509"/>
      <c r="W1212" s="509"/>
      <c r="X1212" s="621"/>
      <c r="Y1212" s="366" t="s">
        <v>1766</v>
      </c>
      <c r="Z1212" s="366" t="s">
        <v>1767</v>
      </c>
      <c r="AA1212" s="426"/>
      <c r="AB1212" s="426"/>
      <c r="AC1212" s="538"/>
      <c r="AD1212" s="639"/>
    </row>
    <row r="1213" customFormat="false" ht="16.2" hidden="true" customHeight="true" outlineLevel="0" collapsed="false">
      <c r="A1213" s="483"/>
      <c r="B1213" s="31"/>
      <c r="C1213" s="31"/>
      <c r="D1213" s="31" t="s">
        <v>265</v>
      </c>
      <c r="E1213" s="496"/>
      <c r="F1213" s="31" t="s">
        <v>471</v>
      </c>
      <c r="G1213" s="478"/>
      <c r="H1213" s="534"/>
      <c r="I1213" s="534"/>
      <c r="J1213" s="534"/>
      <c r="K1213" s="620"/>
      <c r="L1213" s="620"/>
      <c r="M1213" s="620"/>
      <c r="N1213" s="620"/>
      <c r="O1213" s="620"/>
      <c r="P1213" s="620"/>
      <c r="Q1213" s="620"/>
      <c r="R1213" s="620"/>
      <c r="S1213" s="620"/>
      <c r="T1213" s="620"/>
      <c r="U1213" s="620"/>
      <c r="V1213" s="620"/>
      <c r="W1213" s="620"/>
      <c r="X1213" s="621"/>
      <c r="Y1213" s="668" t="s">
        <v>1768</v>
      </c>
      <c r="Z1213" s="668"/>
      <c r="AA1213" s="426"/>
      <c r="AB1213" s="426"/>
      <c r="AC1213" s="538"/>
      <c r="AD1213" s="639"/>
    </row>
    <row r="1214" customFormat="false" ht="21.6" hidden="true" customHeight="false" outlineLevel="0" collapsed="false">
      <c r="A1214" s="483"/>
      <c r="B1214" s="31"/>
      <c r="C1214" s="31"/>
      <c r="D1214" s="31"/>
      <c r="E1214" s="31" t="s">
        <v>1528</v>
      </c>
      <c r="F1214" s="31" t="s">
        <v>473</v>
      </c>
      <c r="G1214" s="478"/>
      <c r="H1214" s="509"/>
      <c r="I1214" s="509"/>
      <c r="J1214" s="509"/>
      <c r="K1214" s="623"/>
      <c r="L1214" s="623"/>
      <c r="M1214" s="623"/>
      <c r="N1214" s="623"/>
      <c r="O1214" s="623"/>
      <c r="P1214" s="623"/>
      <c r="Q1214" s="623"/>
      <c r="R1214" s="509"/>
      <c r="S1214" s="509"/>
      <c r="T1214" s="509"/>
      <c r="U1214" s="509"/>
      <c r="V1214" s="509"/>
      <c r="W1214" s="509"/>
      <c r="X1214" s="621"/>
      <c r="Y1214" s="366" t="s">
        <v>1769</v>
      </c>
      <c r="Z1214" s="366" t="s">
        <v>1767</v>
      </c>
      <c r="AA1214" s="426"/>
      <c r="AB1214" s="426"/>
      <c r="AC1214" s="538"/>
      <c r="AD1214" s="639"/>
    </row>
    <row r="1215" customFormat="false" ht="16.2" hidden="true" customHeight="true" outlineLevel="0" collapsed="false">
      <c r="A1215" s="483"/>
      <c r="B1215" s="31"/>
      <c r="C1215" s="31" t="s">
        <v>1770</v>
      </c>
      <c r="D1215" s="31" t="s">
        <v>264</v>
      </c>
      <c r="E1215" s="496"/>
      <c r="F1215" s="31" t="s">
        <v>471</v>
      </c>
      <c r="G1215" s="478"/>
      <c r="H1215" s="534"/>
      <c r="I1215" s="534"/>
      <c r="J1215" s="534"/>
      <c r="K1215" s="620"/>
      <c r="L1215" s="620"/>
      <c r="M1215" s="620"/>
      <c r="N1215" s="620"/>
      <c r="O1215" s="620"/>
      <c r="P1215" s="620"/>
      <c r="Q1215" s="620"/>
      <c r="R1215" s="620"/>
      <c r="S1215" s="620"/>
      <c r="T1215" s="620"/>
      <c r="U1215" s="620"/>
      <c r="V1215" s="620"/>
      <c r="W1215" s="620"/>
      <c r="X1215" s="621"/>
      <c r="Y1215" s="668" t="s">
        <v>1771</v>
      </c>
      <c r="Z1215" s="668"/>
      <c r="AA1215" s="426"/>
      <c r="AB1215" s="426"/>
      <c r="AC1215" s="538"/>
      <c r="AD1215" s="639"/>
    </row>
    <row r="1216" customFormat="false" ht="21.6" hidden="true" customHeight="false" outlineLevel="0" collapsed="false">
      <c r="A1216" s="483"/>
      <c r="B1216" s="31"/>
      <c r="C1216" s="31"/>
      <c r="D1216" s="31"/>
      <c r="E1216" s="31" t="s">
        <v>1528</v>
      </c>
      <c r="F1216" s="31" t="s">
        <v>473</v>
      </c>
      <c r="G1216" s="478"/>
      <c r="H1216" s="509"/>
      <c r="I1216" s="509"/>
      <c r="J1216" s="509"/>
      <c r="K1216" s="623"/>
      <c r="L1216" s="623"/>
      <c r="M1216" s="623"/>
      <c r="N1216" s="623"/>
      <c r="O1216" s="623"/>
      <c r="P1216" s="623"/>
      <c r="Q1216" s="623"/>
      <c r="R1216" s="509"/>
      <c r="S1216" s="509"/>
      <c r="T1216" s="509"/>
      <c r="U1216" s="509"/>
      <c r="V1216" s="509"/>
      <c r="W1216" s="509"/>
      <c r="X1216" s="621"/>
      <c r="Y1216" s="366" t="s">
        <v>1772</v>
      </c>
      <c r="Z1216" s="366" t="s">
        <v>1773</v>
      </c>
      <c r="AA1216" s="426"/>
      <c r="AB1216" s="426"/>
      <c r="AC1216" s="538"/>
      <c r="AD1216" s="639"/>
    </row>
    <row r="1217" customFormat="false" ht="16.2" hidden="true" customHeight="true" outlineLevel="0" collapsed="false">
      <c r="A1217" s="483"/>
      <c r="B1217" s="31"/>
      <c r="C1217" s="31"/>
      <c r="D1217" s="31" t="s">
        <v>265</v>
      </c>
      <c r="E1217" s="496"/>
      <c r="F1217" s="31" t="s">
        <v>471</v>
      </c>
      <c r="G1217" s="478"/>
      <c r="H1217" s="534"/>
      <c r="I1217" s="534"/>
      <c r="J1217" s="534"/>
      <c r="K1217" s="620"/>
      <c r="L1217" s="620"/>
      <c r="M1217" s="620"/>
      <c r="N1217" s="620"/>
      <c r="O1217" s="620"/>
      <c r="P1217" s="620"/>
      <c r="Q1217" s="620"/>
      <c r="R1217" s="620"/>
      <c r="S1217" s="620"/>
      <c r="T1217" s="620"/>
      <c r="U1217" s="620"/>
      <c r="V1217" s="620"/>
      <c r="W1217" s="620"/>
      <c r="X1217" s="621"/>
      <c r="Y1217" s="668" t="s">
        <v>1774</v>
      </c>
      <c r="Z1217" s="668"/>
      <c r="AA1217" s="426"/>
      <c r="AB1217" s="426"/>
      <c r="AC1217" s="538"/>
      <c r="AD1217" s="639"/>
    </row>
    <row r="1218" customFormat="false" ht="21.6" hidden="true" customHeight="false" outlineLevel="0" collapsed="false">
      <c r="A1218" s="483"/>
      <c r="B1218" s="31"/>
      <c r="C1218" s="31"/>
      <c r="D1218" s="31"/>
      <c r="E1218" s="31" t="s">
        <v>1528</v>
      </c>
      <c r="F1218" s="31" t="s">
        <v>473</v>
      </c>
      <c r="G1218" s="478"/>
      <c r="H1218" s="509"/>
      <c r="I1218" s="509"/>
      <c r="J1218" s="509"/>
      <c r="K1218" s="623"/>
      <c r="L1218" s="623"/>
      <c r="M1218" s="623"/>
      <c r="N1218" s="623"/>
      <c r="O1218" s="623"/>
      <c r="P1218" s="623"/>
      <c r="Q1218" s="623"/>
      <c r="R1218" s="509"/>
      <c r="S1218" s="509"/>
      <c r="T1218" s="509"/>
      <c r="U1218" s="509"/>
      <c r="V1218" s="509"/>
      <c r="W1218" s="509"/>
      <c r="X1218" s="621"/>
      <c r="Y1218" s="366" t="s">
        <v>1775</v>
      </c>
      <c r="Z1218" s="366" t="s">
        <v>1773</v>
      </c>
      <c r="AA1218" s="426"/>
      <c r="AB1218" s="426"/>
      <c r="AC1218" s="538"/>
      <c r="AD1218" s="639"/>
    </row>
    <row r="1219" customFormat="false" ht="16.2" hidden="true" customHeight="true" outlineLevel="0" collapsed="false">
      <c r="A1219" s="483"/>
      <c r="B1219" s="31"/>
      <c r="C1219" s="31" t="s">
        <v>1776</v>
      </c>
      <c r="D1219" s="31" t="s">
        <v>264</v>
      </c>
      <c r="E1219" s="496"/>
      <c r="F1219" s="31" t="s">
        <v>471</v>
      </c>
      <c r="G1219" s="478"/>
      <c r="H1219" s="534"/>
      <c r="I1219" s="534"/>
      <c r="J1219" s="534"/>
      <c r="K1219" s="620"/>
      <c r="L1219" s="620"/>
      <c r="M1219" s="620"/>
      <c r="N1219" s="620"/>
      <c r="O1219" s="620"/>
      <c r="P1219" s="620"/>
      <c r="Q1219" s="620"/>
      <c r="R1219" s="620"/>
      <c r="S1219" s="620"/>
      <c r="T1219" s="620"/>
      <c r="U1219" s="620"/>
      <c r="V1219" s="620"/>
      <c r="W1219" s="620"/>
      <c r="X1219" s="621"/>
      <c r="Y1219" s="668" t="s">
        <v>1777</v>
      </c>
      <c r="Z1219" s="668"/>
      <c r="AA1219" s="426"/>
      <c r="AB1219" s="426"/>
      <c r="AC1219" s="538"/>
      <c r="AD1219" s="639"/>
    </row>
    <row r="1220" customFormat="false" ht="21.6" hidden="true" customHeight="false" outlineLevel="0" collapsed="false">
      <c r="A1220" s="483"/>
      <c r="B1220" s="31"/>
      <c r="C1220" s="31"/>
      <c r="D1220" s="31"/>
      <c r="E1220" s="31" t="s">
        <v>1528</v>
      </c>
      <c r="F1220" s="31" t="s">
        <v>473</v>
      </c>
      <c r="G1220" s="478"/>
      <c r="H1220" s="509"/>
      <c r="I1220" s="509"/>
      <c r="J1220" s="509"/>
      <c r="K1220" s="623"/>
      <c r="L1220" s="623"/>
      <c r="M1220" s="623"/>
      <c r="N1220" s="623"/>
      <c r="O1220" s="623"/>
      <c r="P1220" s="623"/>
      <c r="Q1220" s="623"/>
      <c r="R1220" s="509"/>
      <c r="S1220" s="509"/>
      <c r="T1220" s="509"/>
      <c r="U1220" s="509"/>
      <c r="V1220" s="509"/>
      <c r="W1220" s="509"/>
      <c r="X1220" s="621"/>
      <c r="Y1220" s="366" t="s">
        <v>1778</v>
      </c>
      <c r="Z1220" s="366" t="s">
        <v>1779</v>
      </c>
      <c r="AA1220" s="426"/>
      <c r="AB1220" s="426"/>
      <c r="AC1220" s="538"/>
      <c r="AD1220" s="639"/>
    </row>
    <row r="1221" customFormat="false" ht="16.2" hidden="true" customHeight="true" outlineLevel="0" collapsed="false">
      <c r="A1221" s="483"/>
      <c r="B1221" s="31"/>
      <c r="C1221" s="31"/>
      <c r="D1221" s="31" t="s">
        <v>265</v>
      </c>
      <c r="E1221" s="496"/>
      <c r="F1221" s="31" t="s">
        <v>471</v>
      </c>
      <c r="G1221" s="478"/>
      <c r="H1221" s="534"/>
      <c r="I1221" s="534"/>
      <c r="J1221" s="534"/>
      <c r="K1221" s="620"/>
      <c r="L1221" s="620"/>
      <c r="M1221" s="620"/>
      <c r="N1221" s="620"/>
      <c r="O1221" s="620"/>
      <c r="P1221" s="620"/>
      <c r="Q1221" s="620"/>
      <c r="R1221" s="620"/>
      <c r="S1221" s="620"/>
      <c r="T1221" s="620"/>
      <c r="U1221" s="620"/>
      <c r="V1221" s="620"/>
      <c r="W1221" s="620"/>
      <c r="X1221" s="621"/>
      <c r="Y1221" s="668" t="s">
        <v>1780</v>
      </c>
      <c r="Z1221" s="668"/>
      <c r="AA1221" s="426"/>
      <c r="AB1221" s="426"/>
      <c r="AC1221" s="538"/>
      <c r="AD1221" s="639"/>
    </row>
    <row r="1222" customFormat="false" ht="21.6" hidden="true" customHeight="false" outlineLevel="0" collapsed="false">
      <c r="A1222" s="483"/>
      <c r="B1222" s="31"/>
      <c r="C1222" s="31"/>
      <c r="D1222" s="31"/>
      <c r="E1222" s="31" t="s">
        <v>1528</v>
      </c>
      <c r="F1222" s="31" t="s">
        <v>473</v>
      </c>
      <c r="G1222" s="478"/>
      <c r="H1222" s="509"/>
      <c r="I1222" s="509"/>
      <c r="J1222" s="509"/>
      <c r="K1222" s="623"/>
      <c r="L1222" s="623"/>
      <c r="M1222" s="623"/>
      <c r="N1222" s="623"/>
      <c r="O1222" s="623"/>
      <c r="P1222" s="623"/>
      <c r="Q1222" s="623"/>
      <c r="R1222" s="509"/>
      <c r="S1222" s="509"/>
      <c r="T1222" s="509"/>
      <c r="U1222" s="509"/>
      <c r="V1222" s="509"/>
      <c r="W1222" s="509"/>
      <c r="X1222" s="621"/>
      <c r="Y1222" s="366" t="s">
        <v>1781</v>
      </c>
      <c r="Z1222" s="366" t="s">
        <v>1779</v>
      </c>
      <c r="AA1222" s="426"/>
      <c r="AB1222" s="426"/>
      <c r="AC1222" s="538"/>
      <c r="AD1222" s="639"/>
    </row>
    <row r="1223" customFormat="false" ht="16.2" hidden="true" customHeight="true" outlineLevel="0" collapsed="false">
      <c r="A1223" s="483"/>
      <c r="B1223" s="31"/>
      <c r="C1223" s="31" t="s">
        <v>1782</v>
      </c>
      <c r="D1223" s="31" t="s">
        <v>264</v>
      </c>
      <c r="E1223" s="496"/>
      <c r="F1223" s="31" t="s">
        <v>471</v>
      </c>
      <c r="G1223" s="478"/>
      <c r="H1223" s="534"/>
      <c r="I1223" s="534"/>
      <c r="J1223" s="534"/>
      <c r="K1223" s="620"/>
      <c r="L1223" s="620"/>
      <c r="M1223" s="620"/>
      <c r="N1223" s="620"/>
      <c r="O1223" s="620"/>
      <c r="P1223" s="620"/>
      <c r="Q1223" s="620"/>
      <c r="R1223" s="620"/>
      <c r="S1223" s="620"/>
      <c r="T1223" s="620"/>
      <c r="U1223" s="620"/>
      <c r="V1223" s="620"/>
      <c r="W1223" s="620"/>
      <c r="X1223" s="621"/>
      <c r="Y1223" s="668" t="s">
        <v>1783</v>
      </c>
      <c r="Z1223" s="668"/>
      <c r="AA1223" s="426"/>
      <c r="AB1223" s="426"/>
      <c r="AC1223" s="538"/>
      <c r="AD1223" s="639"/>
    </row>
    <row r="1224" customFormat="false" ht="21.6" hidden="true" customHeight="false" outlineLevel="0" collapsed="false">
      <c r="A1224" s="483"/>
      <c r="B1224" s="31"/>
      <c r="C1224" s="31"/>
      <c r="D1224" s="31"/>
      <c r="E1224" s="31" t="s">
        <v>1528</v>
      </c>
      <c r="F1224" s="31" t="s">
        <v>473</v>
      </c>
      <c r="G1224" s="478"/>
      <c r="H1224" s="509"/>
      <c r="I1224" s="509"/>
      <c r="J1224" s="509"/>
      <c r="K1224" s="623"/>
      <c r="L1224" s="623"/>
      <c r="M1224" s="623"/>
      <c r="N1224" s="623"/>
      <c r="O1224" s="623"/>
      <c r="P1224" s="623"/>
      <c r="Q1224" s="623"/>
      <c r="R1224" s="509"/>
      <c r="S1224" s="509"/>
      <c r="T1224" s="509"/>
      <c r="U1224" s="509"/>
      <c r="V1224" s="509"/>
      <c r="W1224" s="509"/>
      <c r="X1224" s="621"/>
      <c r="Y1224" s="366" t="s">
        <v>1784</v>
      </c>
      <c r="Z1224" s="366" t="s">
        <v>1785</v>
      </c>
      <c r="AA1224" s="426"/>
      <c r="AB1224" s="426"/>
      <c r="AC1224" s="538"/>
      <c r="AD1224" s="639"/>
    </row>
    <row r="1225" customFormat="false" ht="16.2" hidden="true" customHeight="true" outlineLevel="0" collapsed="false">
      <c r="A1225" s="483"/>
      <c r="B1225" s="31"/>
      <c r="C1225" s="31"/>
      <c r="D1225" s="31" t="s">
        <v>265</v>
      </c>
      <c r="E1225" s="496"/>
      <c r="F1225" s="31" t="s">
        <v>471</v>
      </c>
      <c r="G1225" s="478"/>
      <c r="H1225" s="534"/>
      <c r="I1225" s="534"/>
      <c r="J1225" s="534"/>
      <c r="K1225" s="620"/>
      <c r="L1225" s="620"/>
      <c r="M1225" s="620"/>
      <c r="N1225" s="620"/>
      <c r="O1225" s="620"/>
      <c r="P1225" s="620"/>
      <c r="Q1225" s="620"/>
      <c r="R1225" s="620"/>
      <c r="S1225" s="620"/>
      <c r="T1225" s="620"/>
      <c r="U1225" s="620"/>
      <c r="V1225" s="620"/>
      <c r="W1225" s="620"/>
      <c r="X1225" s="621"/>
      <c r="Y1225" s="668" t="s">
        <v>1786</v>
      </c>
      <c r="Z1225" s="668"/>
      <c r="AA1225" s="426"/>
      <c r="AB1225" s="426"/>
      <c r="AC1225" s="538"/>
      <c r="AD1225" s="639"/>
    </row>
    <row r="1226" customFormat="false" ht="21.6" hidden="true" customHeight="false" outlineLevel="0" collapsed="false">
      <c r="A1226" s="483"/>
      <c r="B1226" s="31"/>
      <c r="C1226" s="31"/>
      <c r="D1226" s="31"/>
      <c r="E1226" s="31" t="s">
        <v>1528</v>
      </c>
      <c r="F1226" s="31" t="s">
        <v>473</v>
      </c>
      <c r="G1226" s="478"/>
      <c r="H1226" s="509"/>
      <c r="I1226" s="509"/>
      <c r="J1226" s="509"/>
      <c r="K1226" s="623"/>
      <c r="L1226" s="623"/>
      <c r="M1226" s="623"/>
      <c r="N1226" s="623"/>
      <c r="O1226" s="623"/>
      <c r="P1226" s="623"/>
      <c r="Q1226" s="623"/>
      <c r="R1226" s="509"/>
      <c r="S1226" s="509"/>
      <c r="T1226" s="509"/>
      <c r="U1226" s="509"/>
      <c r="V1226" s="509"/>
      <c r="W1226" s="509"/>
      <c r="X1226" s="621"/>
      <c r="Y1226" s="366" t="s">
        <v>1787</v>
      </c>
      <c r="Z1226" s="366" t="s">
        <v>1785</v>
      </c>
      <c r="AA1226" s="426"/>
      <c r="AB1226" s="426"/>
      <c r="AC1226" s="538"/>
      <c r="AD1226" s="639"/>
    </row>
    <row r="1227" customFormat="false" ht="16.2" hidden="true" customHeight="true" outlineLevel="0" collapsed="false">
      <c r="A1227" s="483"/>
      <c r="B1227" s="31" t="s">
        <v>1675</v>
      </c>
      <c r="C1227" s="31"/>
      <c r="D1227" s="31" t="s">
        <v>264</v>
      </c>
      <c r="E1227" s="496"/>
      <c r="F1227" s="31" t="s">
        <v>471</v>
      </c>
      <c r="G1227" s="478"/>
      <c r="H1227" s="534" t="s">
        <v>488</v>
      </c>
      <c r="I1227" s="534" t="n">
        <v>192</v>
      </c>
      <c r="J1227" s="534" t="n">
        <v>211</v>
      </c>
      <c r="K1227" s="620"/>
      <c r="L1227" s="620"/>
      <c r="M1227" s="620"/>
      <c r="N1227" s="620"/>
      <c r="O1227" s="620"/>
      <c r="P1227" s="620"/>
      <c r="Q1227" s="620"/>
      <c r="R1227" s="620"/>
      <c r="S1227" s="620"/>
      <c r="T1227" s="620"/>
      <c r="U1227" s="620"/>
      <c r="V1227" s="620"/>
      <c r="W1227" s="620"/>
      <c r="X1227" s="621"/>
      <c r="Y1227" s="366" t="s">
        <v>1788</v>
      </c>
      <c r="Z1227" s="366"/>
      <c r="AA1227" s="426"/>
      <c r="AB1227" s="426"/>
      <c r="AC1227" s="538"/>
      <c r="AD1227" s="639"/>
    </row>
    <row r="1228" customFormat="false" ht="16.2" hidden="true" customHeight="false" outlineLevel="0" collapsed="false">
      <c r="A1228" s="483"/>
      <c r="B1228" s="31"/>
      <c r="C1228" s="31"/>
      <c r="D1228" s="31"/>
      <c r="E1228" s="31" t="s">
        <v>1528</v>
      </c>
      <c r="F1228" s="31" t="s">
        <v>473</v>
      </c>
      <c r="G1228" s="478"/>
      <c r="H1228" s="509" t="s">
        <v>488</v>
      </c>
      <c r="I1228" s="509" t="n">
        <v>49.8701298701299</v>
      </c>
      <c r="J1228" s="509" t="n">
        <v>46.5783664459161</v>
      </c>
      <c r="K1228" s="623"/>
      <c r="L1228" s="623"/>
      <c r="M1228" s="623"/>
      <c r="N1228" s="623"/>
      <c r="O1228" s="623"/>
      <c r="P1228" s="623"/>
      <c r="Q1228" s="623"/>
      <c r="R1228" s="509"/>
      <c r="S1228" s="509"/>
      <c r="T1228" s="509"/>
      <c r="U1228" s="509"/>
      <c r="V1228" s="509"/>
      <c r="W1228" s="509"/>
      <c r="X1228" s="621"/>
      <c r="Y1228" s="366" t="str">
        <f aca="false">Y1227&amp;"*100"</f>
        <v>男性公私立高級中等學校原住民學生數*100</v>
      </c>
      <c r="Z1228" s="366" t="str">
        <f aca="false">MID(Y1227,3,100)</f>
        <v>公私立高級中等學校原住民學生數</v>
      </c>
      <c r="AA1228" s="426"/>
      <c r="AB1228" s="426"/>
      <c r="AC1228" s="538"/>
      <c r="AD1228" s="639"/>
    </row>
    <row r="1229" customFormat="false" ht="16.2" hidden="true" customHeight="true" outlineLevel="0" collapsed="false">
      <c r="A1229" s="483"/>
      <c r="B1229" s="31"/>
      <c r="C1229" s="31"/>
      <c r="D1229" s="31" t="s">
        <v>265</v>
      </c>
      <c r="E1229" s="496"/>
      <c r="F1229" s="31" t="s">
        <v>471</v>
      </c>
      <c r="G1229" s="478"/>
      <c r="H1229" s="534" t="s">
        <v>488</v>
      </c>
      <c r="I1229" s="534" t="n">
        <v>193</v>
      </c>
      <c r="J1229" s="534" t="n">
        <v>242</v>
      </c>
      <c r="K1229" s="620"/>
      <c r="L1229" s="620"/>
      <c r="M1229" s="620"/>
      <c r="N1229" s="620"/>
      <c r="O1229" s="620"/>
      <c r="P1229" s="620"/>
      <c r="Q1229" s="620"/>
      <c r="R1229" s="620"/>
      <c r="S1229" s="620"/>
      <c r="T1229" s="620"/>
      <c r="U1229" s="620"/>
      <c r="V1229" s="620"/>
      <c r="W1229" s="620"/>
      <c r="X1229" s="621"/>
      <c r="Y1229" s="366" t="s">
        <v>1789</v>
      </c>
      <c r="Z1229" s="366"/>
      <c r="AA1229" s="426"/>
      <c r="AB1229" s="426"/>
      <c r="AC1229" s="538"/>
      <c r="AD1229" s="639"/>
    </row>
    <row r="1230" customFormat="false" ht="16.2" hidden="true" customHeight="false" outlineLevel="0" collapsed="false">
      <c r="A1230" s="483"/>
      <c r="B1230" s="31"/>
      <c r="C1230" s="31"/>
      <c r="D1230" s="31"/>
      <c r="E1230" s="31" t="s">
        <v>1528</v>
      </c>
      <c r="F1230" s="31" t="s">
        <v>473</v>
      </c>
      <c r="G1230" s="478"/>
      <c r="H1230" s="509" t="s">
        <v>488</v>
      </c>
      <c r="I1230" s="509" t="n">
        <v>50.1298701298701</v>
      </c>
      <c r="J1230" s="509" t="n">
        <v>53.4216335540839</v>
      </c>
      <c r="K1230" s="623"/>
      <c r="L1230" s="623"/>
      <c r="M1230" s="623"/>
      <c r="N1230" s="623"/>
      <c r="O1230" s="623"/>
      <c r="P1230" s="623"/>
      <c r="Q1230" s="623"/>
      <c r="R1230" s="509"/>
      <c r="S1230" s="509"/>
      <c r="T1230" s="509"/>
      <c r="U1230" s="509"/>
      <c r="V1230" s="509"/>
      <c r="W1230" s="509"/>
      <c r="X1230" s="621"/>
      <c r="Y1230" s="366" t="str">
        <f aca="false">Y1229&amp;"*100"</f>
        <v>女性公私立高級中等學校原住民學生數*100</v>
      </c>
      <c r="Z1230" s="366" t="str">
        <f aca="false">MID(Y1229,3,100)</f>
        <v>公私立高級中等學校原住民學生數</v>
      </c>
      <c r="AA1230" s="426"/>
      <c r="AB1230" s="426"/>
      <c r="AC1230" s="538"/>
      <c r="AD1230" s="639"/>
    </row>
    <row r="1231" customFormat="false" ht="16.2" hidden="true" customHeight="true" outlineLevel="0" collapsed="false">
      <c r="A1231" s="483"/>
      <c r="B1231" s="31" t="s">
        <v>1691</v>
      </c>
      <c r="C1231" s="31"/>
      <c r="D1231" s="31" t="s">
        <v>264</v>
      </c>
      <c r="E1231" s="31"/>
      <c r="F1231" s="31" t="s">
        <v>471</v>
      </c>
      <c r="G1231" s="478"/>
      <c r="H1231" s="534" t="s">
        <v>488</v>
      </c>
      <c r="I1231" s="534" t="s">
        <v>488</v>
      </c>
      <c r="J1231" s="534" t="s">
        <v>488</v>
      </c>
      <c r="K1231" s="620" t="s">
        <v>488</v>
      </c>
      <c r="L1231" s="620"/>
      <c r="M1231" s="620"/>
      <c r="N1231" s="620"/>
      <c r="O1231" s="620"/>
      <c r="P1231" s="620"/>
      <c r="Q1231" s="620"/>
      <c r="R1231" s="620"/>
      <c r="S1231" s="620"/>
      <c r="T1231" s="620"/>
      <c r="U1231" s="620"/>
      <c r="V1231" s="620"/>
      <c r="W1231" s="620"/>
      <c r="X1231" s="621"/>
      <c r="Y1231" s="366" t="s">
        <v>1790</v>
      </c>
      <c r="Z1231" s="366"/>
      <c r="AA1231" s="426"/>
      <c r="AB1231" s="426"/>
      <c r="AC1231" s="538"/>
      <c r="AD1231" s="639"/>
    </row>
    <row r="1232" customFormat="false" ht="16.2" hidden="true" customHeight="true" outlineLevel="0" collapsed="false">
      <c r="A1232" s="483"/>
      <c r="B1232" s="31"/>
      <c r="C1232" s="31"/>
      <c r="D1232" s="31" t="s">
        <v>265</v>
      </c>
      <c r="E1232" s="31"/>
      <c r="F1232" s="31" t="s">
        <v>471</v>
      </c>
      <c r="G1232" s="478"/>
      <c r="H1232" s="534" t="s">
        <v>488</v>
      </c>
      <c r="I1232" s="534" t="s">
        <v>488</v>
      </c>
      <c r="J1232" s="534" t="s">
        <v>488</v>
      </c>
      <c r="K1232" s="620" t="s">
        <v>488</v>
      </c>
      <c r="L1232" s="620"/>
      <c r="M1232" s="620"/>
      <c r="N1232" s="620"/>
      <c r="O1232" s="620"/>
      <c r="P1232" s="620"/>
      <c r="Q1232" s="620"/>
      <c r="R1232" s="620"/>
      <c r="S1232" s="620"/>
      <c r="T1232" s="620"/>
      <c r="U1232" s="620"/>
      <c r="V1232" s="620"/>
      <c r="W1232" s="620"/>
      <c r="X1232" s="621"/>
      <c r="Y1232" s="366" t="str">
        <f aca="false">"女"&amp;MID(Y1231,2,100)</f>
        <v>女性
公私立
高級中等學校
主任級
以上主管
人數</v>
      </c>
      <c r="Z1232" s="366"/>
      <c r="AA1232" s="426"/>
      <c r="AB1232" s="426"/>
      <c r="AC1232" s="538"/>
      <c r="AD1232" s="639"/>
    </row>
    <row r="1233" customFormat="false" ht="64.8" hidden="true" customHeight="true" outlineLevel="0" collapsed="false">
      <c r="A1233" s="483"/>
      <c r="B1233" s="31" t="s">
        <v>1694</v>
      </c>
      <c r="C1233" s="31"/>
      <c r="D1233" s="31"/>
      <c r="E1233" s="31"/>
      <c r="F1233" s="31" t="s">
        <v>472</v>
      </c>
      <c r="G1233" s="478"/>
      <c r="H1233" s="509" t="s">
        <v>488</v>
      </c>
      <c r="I1233" s="509" t="s">
        <v>488</v>
      </c>
      <c r="J1233" s="509" t="s">
        <v>488</v>
      </c>
      <c r="K1233" s="623" t="s">
        <v>488</v>
      </c>
      <c r="L1233" s="623"/>
      <c r="M1233" s="623"/>
      <c r="N1233" s="623"/>
      <c r="O1233" s="623"/>
      <c r="P1233" s="623"/>
      <c r="Q1233" s="623"/>
      <c r="R1233" s="509"/>
      <c r="S1233" s="509"/>
      <c r="T1233" s="509"/>
      <c r="U1233" s="509"/>
      <c r="V1233" s="509"/>
      <c r="W1233" s="509"/>
      <c r="X1233" s="621"/>
      <c r="Y1233" s="366" t="str">
        <f aca="false">Y1231&amp;"*100"</f>
        <v>男性
公私立
高級中等學校
主任級
以上主管
人數*100</v>
      </c>
      <c r="Z1233" s="366" t="str">
        <f aca="false">Y1232</f>
        <v>女性
公私立
高級中等學校
主任級
以上主管
人數</v>
      </c>
      <c r="AA1233" s="426"/>
      <c r="AB1233" s="426"/>
      <c r="AC1233" s="538"/>
      <c r="AD1233" s="639"/>
    </row>
    <row r="1234" customFormat="false" ht="16.2" hidden="true" customHeight="true" outlineLevel="0" collapsed="false">
      <c r="A1234" s="483"/>
      <c r="B1234" s="31" t="s">
        <v>1791</v>
      </c>
      <c r="C1234" s="31"/>
      <c r="D1234" s="31" t="s">
        <v>264</v>
      </c>
      <c r="E1234" s="31"/>
      <c r="F1234" s="31" t="s">
        <v>471</v>
      </c>
      <c r="G1234" s="478"/>
      <c r="H1234" s="534" t="s">
        <v>488</v>
      </c>
      <c r="I1234" s="534" t="n">
        <v>32</v>
      </c>
      <c r="J1234" s="534" t="n">
        <v>30</v>
      </c>
      <c r="K1234" s="620" t="n">
        <v>30</v>
      </c>
      <c r="L1234" s="620"/>
      <c r="M1234" s="620"/>
      <c r="N1234" s="620"/>
      <c r="O1234" s="620"/>
      <c r="P1234" s="620"/>
      <c r="Q1234" s="620"/>
      <c r="R1234" s="620"/>
      <c r="S1234" s="620"/>
      <c r="T1234" s="620"/>
      <c r="U1234" s="620"/>
      <c r="V1234" s="620"/>
      <c r="W1234" s="620"/>
      <c r="X1234" s="621"/>
      <c r="Y1234" s="366" t="s">
        <v>1792</v>
      </c>
      <c r="Z1234" s="366"/>
      <c r="AA1234" s="426"/>
      <c r="AB1234" s="426"/>
      <c r="AC1234" s="538"/>
      <c r="AD1234" s="639"/>
    </row>
    <row r="1235" customFormat="false" ht="16.2" hidden="true" customHeight="true" outlineLevel="0" collapsed="false">
      <c r="A1235" s="483"/>
      <c r="B1235" s="31"/>
      <c r="C1235" s="31"/>
      <c r="D1235" s="31" t="s">
        <v>265</v>
      </c>
      <c r="E1235" s="31"/>
      <c r="F1235" s="31" t="s">
        <v>471</v>
      </c>
      <c r="G1235" s="478"/>
      <c r="H1235" s="534" t="s">
        <v>488</v>
      </c>
      <c r="I1235" s="534" t="n">
        <v>4</v>
      </c>
      <c r="J1235" s="534" t="n">
        <v>6</v>
      </c>
      <c r="K1235" s="620" t="n">
        <v>6</v>
      </c>
      <c r="L1235" s="620"/>
      <c r="M1235" s="620"/>
      <c r="N1235" s="620"/>
      <c r="O1235" s="620"/>
      <c r="P1235" s="620"/>
      <c r="Q1235" s="620"/>
      <c r="R1235" s="620"/>
      <c r="S1235" s="620"/>
      <c r="T1235" s="620"/>
      <c r="U1235" s="620"/>
      <c r="V1235" s="620"/>
      <c r="W1235" s="620"/>
      <c r="X1235" s="621"/>
      <c r="Y1235" s="366" t="str">
        <f aca="false">"女"&amp;MID(Y1234,2,100)</f>
        <v>女性公私立高級中等學校校長人數</v>
      </c>
      <c r="Z1235" s="366"/>
      <c r="AA1235" s="426"/>
      <c r="AB1235" s="426"/>
      <c r="AC1235" s="538"/>
      <c r="AD1235" s="639"/>
    </row>
    <row r="1236" customFormat="false" ht="16.2" hidden="true" customHeight="true" outlineLevel="0" collapsed="false">
      <c r="A1236" s="483"/>
      <c r="B1236" s="31" t="s">
        <v>1793</v>
      </c>
      <c r="C1236" s="31"/>
      <c r="D1236" s="31"/>
      <c r="E1236" s="31"/>
      <c r="F1236" s="31" t="s">
        <v>473</v>
      </c>
      <c r="G1236" s="478"/>
      <c r="H1236" s="509" t="s">
        <v>488</v>
      </c>
      <c r="I1236" s="509" t="n">
        <v>11.1111111111111</v>
      </c>
      <c r="J1236" s="509" t="n">
        <v>16.6666666666667</v>
      </c>
      <c r="K1236" s="623" t="n">
        <v>16.6666666666667</v>
      </c>
      <c r="L1236" s="623"/>
      <c r="M1236" s="623"/>
      <c r="N1236" s="623"/>
      <c r="O1236" s="623"/>
      <c r="P1236" s="623"/>
      <c r="Q1236" s="623"/>
      <c r="R1236" s="509"/>
      <c r="S1236" s="509"/>
      <c r="T1236" s="509"/>
      <c r="U1236" s="509"/>
      <c r="V1236" s="509"/>
      <c r="W1236" s="509"/>
      <c r="X1236" s="621"/>
      <c r="Y1236" s="366" t="str">
        <f aca="false">Y1235&amp;"*100"</f>
        <v>女性公私立高級中等學校校長人數*100</v>
      </c>
      <c r="Z1236" s="366" t="str">
        <f aca="false">MID(Y1235,3,100)</f>
        <v>公私立高級中等學校校長人數</v>
      </c>
      <c r="AA1236" s="426"/>
      <c r="AB1236" s="426"/>
      <c r="AC1236" s="538"/>
      <c r="AD1236" s="639"/>
    </row>
    <row r="1237" customFormat="false" ht="16.2" hidden="true" customHeight="true" outlineLevel="0" collapsed="false">
      <c r="A1237" s="483" t="s">
        <v>1794</v>
      </c>
      <c r="B1237" s="31" t="s">
        <v>1646</v>
      </c>
      <c r="C1237" s="31"/>
      <c r="D1237" s="31" t="s">
        <v>264</v>
      </c>
      <c r="E1237" s="496"/>
      <c r="F1237" s="31" t="s">
        <v>471</v>
      </c>
      <c r="G1237" s="478"/>
      <c r="H1237" s="534" t="n">
        <v>3618</v>
      </c>
      <c r="I1237" s="534" t="n">
        <v>3745</v>
      </c>
      <c r="J1237" s="534" t="n">
        <v>3928</v>
      </c>
      <c r="K1237" s="620" t="n">
        <v>4030</v>
      </c>
      <c r="L1237" s="620"/>
      <c r="M1237" s="620"/>
      <c r="N1237" s="620"/>
      <c r="O1237" s="620"/>
      <c r="P1237" s="620"/>
      <c r="Q1237" s="620"/>
      <c r="R1237" s="620"/>
      <c r="S1237" s="620"/>
      <c r="T1237" s="620"/>
      <c r="U1237" s="620"/>
      <c r="V1237" s="620"/>
      <c r="W1237" s="620"/>
      <c r="X1237" s="621"/>
      <c r="Y1237" s="366" t="s">
        <v>1795</v>
      </c>
      <c r="Z1237" s="366"/>
      <c r="AA1237" s="426" t="s">
        <v>1417</v>
      </c>
      <c r="AB1237" s="426" t="s">
        <v>1417</v>
      </c>
      <c r="AC1237" s="538" t="s">
        <v>1596</v>
      </c>
      <c r="AD1237" s="639"/>
    </row>
    <row r="1238" customFormat="false" ht="16.2" hidden="true" customHeight="false" outlineLevel="0" collapsed="false">
      <c r="A1238" s="483"/>
      <c r="B1238" s="31"/>
      <c r="C1238" s="31"/>
      <c r="D1238" s="31"/>
      <c r="E1238" s="31" t="s">
        <v>1528</v>
      </c>
      <c r="F1238" s="31" t="s">
        <v>473</v>
      </c>
      <c r="G1238" s="478"/>
      <c r="H1238" s="509" t="n">
        <v>66.2516022706464</v>
      </c>
      <c r="I1238" s="509" t="n">
        <v>66.107678729038</v>
      </c>
      <c r="J1238" s="509" t="n">
        <v>66.4523769243783</v>
      </c>
      <c r="K1238" s="623" t="n">
        <v>66.5126258458492</v>
      </c>
      <c r="L1238" s="623"/>
      <c r="M1238" s="623"/>
      <c r="N1238" s="623"/>
      <c r="O1238" s="623"/>
      <c r="P1238" s="623"/>
      <c r="Q1238" s="623"/>
      <c r="R1238" s="509"/>
      <c r="S1238" s="509"/>
      <c r="T1238" s="509"/>
      <c r="U1238" s="509"/>
      <c r="V1238" s="509"/>
      <c r="W1238" s="509"/>
      <c r="X1238" s="621"/>
      <c r="Y1238" s="366" t="s">
        <v>1796</v>
      </c>
      <c r="Z1238" s="366" t="s">
        <v>1797</v>
      </c>
      <c r="AA1238" s="426"/>
      <c r="AB1238" s="426"/>
      <c r="AC1238" s="538"/>
      <c r="AD1238" s="639"/>
    </row>
    <row r="1239" customFormat="false" ht="16.2" hidden="true" customHeight="true" outlineLevel="0" collapsed="false">
      <c r="A1239" s="483"/>
      <c r="B1239" s="31"/>
      <c r="C1239" s="31"/>
      <c r="D1239" s="31" t="s">
        <v>265</v>
      </c>
      <c r="E1239" s="496"/>
      <c r="F1239" s="31" t="s">
        <v>471</v>
      </c>
      <c r="G1239" s="478"/>
      <c r="H1239" s="534" t="n">
        <v>1843</v>
      </c>
      <c r="I1239" s="534" t="n">
        <v>1920</v>
      </c>
      <c r="J1239" s="534" t="n">
        <v>1983</v>
      </c>
      <c r="K1239" s="620" t="n">
        <v>2029</v>
      </c>
      <c r="L1239" s="620"/>
      <c r="M1239" s="620"/>
      <c r="N1239" s="620"/>
      <c r="O1239" s="620"/>
      <c r="P1239" s="620"/>
      <c r="Q1239" s="620"/>
      <c r="R1239" s="620"/>
      <c r="S1239" s="620"/>
      <c r="T1239" s="620"/>
      <c r="U1239" s="620"/>
      <c r="V1239" s="620"/>
      <c r="W1239" s="620"/>
      <c r="X1239" s="621"/>
      <c r="Y1239" s="366" t="s">
        <v>1798</v>
      </c>
      <c r="Z1239" s="366"/>
      <c r="AA1239" s="426"/>
      <c r="AB1239" s="426"/>
      <c r="AC1239" s="538"/>
      <c r="AD1239" s="639"/>
    </row>
    <row r="1240" customFormat="false" ht="16.2" hidden="true" customHeight="false" outlineLevel="0" collapsed="false">
      <c r="A1240" s="483"/>
      <c r="B1240" s="31"/>
      <c r="C1240" s="31"/>
      <c r="D1240" s="31"/>
      <c r="E1240" s="31" t="s">
        <v>1528</v>
      </c>
      <c r="F1240" s="31" t="s">
        <v>473</v>
      </c>
      <c r="G1240" s="478"/>
      <c r="H1240" s="509" t="n">
        <v>33.7483977293536</v>
      </c>
      <c r="I1240" s="509" t="n">
        <v>33.892321270962</v>
      </c>
      <c r="J1240" s="509" t="n">
        <v>33.5476230756217</v>
      </c>
      <c r="K1240" s="623" t="n">
        <v>33.4873741541508</v>
      </c>
      <c r="L1240" s="623"/>
      <c r="M1240" s="623"/>
      <c r="N1240" s="623"/>
      <c r="O1240" s="623"/>
      <c r="P1240" s="623"/>
      <c r="Q1240" s="623"/>
      <c r="R1240" s="509"/>
      <c r="S1240" s="509"/>
      <c r="T1240" s="509"/>
      <c r="U1240" s="509"/>
      <c r="V1240" s="509"/>
      <c r="W1240" s="509"/>
      <c r="X1240" s="621"/>
      <c r="Y1240" s="366" t="s">
        <v>1799</v>
      </c>
      <c r="Z1240" s="366" t="s">
        <v>1797</v>
      </c>
      <c r="AA1240" s="426"/>
      <c r="AB1240" s="426"/>
      <c r="AC1240" s="538"/>
      <c r="AD1240" s="639"/>
    </row>
    <row r="1241" customFormat="false" ht="16.2" hidden="true" customHeight="true" outlineLevel="0" collapsed="false">
      <c r="A1241" s="483"/>
      <c r="B1241" s="31" t="s">
        <v>1639</v>
      </c>
      <c r="C1241" s="31"/>
      <c r="D1241" s="31" t="s">
        <v>264</v>
      </c>
      <c r="E1241" s="496"/>
      <c r="F1241" s="31" t="s">
        <v>471</v>
      </c>
      <c r="G1241" s="478"/>
      <c r="H1241" s="534" t="n">
        <v>75455</v>
      </c>
      <c r="I1241" s="534" t="n">
        <v>77169</v>
      </c>
      <c r="J1241" s="534" t="n">
        <v>78812</v>
      </c>
      <c r="K1241" s="620" t="n">
        <v>81517</v>
      </c>
      <c r="L1241" s="620"/>
      <c r="M1241" s="620"/>
      <c r="N1241" s="620"/>
      <c r="O1241" s="620"/>
      <c r="P1241" s="620"/>
      <c r="Q1241" s="620"/>
      <c r="R1241" s="620"/>
      <c r="S1241" s="620"/>
      <c r="T1241" s="620"/>
      <c r="U1241" s="620"/>
      <c r="V1241" s="620"/>
      <c r="W1241" s="620"/>
      <c r="X1241" s="621"/>
      <c r="Y1241" s="366" t="s">
        <v>1800</v>
      </c>
      <c r="Z1241" s="366"/>
      <c r="AA1241" s="426"/>
      <c r="AB1241" s="426"/>
      <c r="AC1241" s="538"/>
      <c r="AD1241" s="639"/>
    </row>
    <row r="1242" customFormat="false" ht="16.2" hidden="true" customHeight="false" outlineLevel="0" collapsed="false">
      <c r="A1242" s="483"/>
      <c r="B1242" s="31"/>
      <c r="C1242" s="31"/>
      <c r="D1242" s="31"/>
      <c r="E1242" s="31" t="s">
        <v>1528</v>
      </c>
      <c r="F1242" s="31" t="s">
        <v>473</v>
      </c>
      <c r="G1242" s="478"/>
      <c r="H1242" s="509" t="n">
        <v>44.8352288257454</v>
      </c>
      <c r="I1242" s="509" t="n">
        <v>44.6058427070207</v>
      </c>
      <c r="J1242" s="509" t="n">
        <v>44.6929528583823</v>
      </c>
      <c r="K1242" s="623" t="n">
        <v>45.2691145763917</v>
      </c>
      <c r="L1242" s="623"/>
      <c r="M1242" s="623"/>
      <c r="N1242" s="623"/>
      <c r="O1242" s="623"/>
      <c r="P1242" s="623"/>
      <c r="Q1242" s="623"/>
      <c r="R1242" s="509"/>
      <c r="S1242" s="509"/>
      <c r="T1242" s="509"/>
      <c r="U1242" s="509"/>
      <c r="V1242" s="509"/>
      <c r="W1242" s="509"/>
      <c r="X1242" s="621"/>
      <c r="Y1242" s="366" t="s">
        <v>1801</v>
      </c>
      <c r="Z1242" s="366" t="s">
        <v>1802</v>
      </c>
      <c r="AA1242" s="426"/>
      <c r="AB1242" s="426"/>
      <c r="AC1242" s="538"/>
      <c r="AD1242" s="639"/>
    </row>
    <row r="1243" customFormat="false" ht="16.2" hidden="true" customHeight="true" outlineLevel="0" collapsed="false">
      <c r="A1243" s="483"/>
      <c r="B1243" s="31"/>
      <c r="C1243" s="31"/>
      <c r="D1243" s="31" t="s">
        <v>265</v>
      </c>
      <c r="E1243" s="496"/>
      <c r="F1243" s="31" t="s">
        <v>471</v>
      </c>
      <c r="G1243" s="478"/>
      <c r="H1243" s="534" t="n">
        <v>92839</v>
      </c>
      <c r="I1243" s="534" t="n">
        <v>95833</v>
      </c>
      <c r="J1243" s="534" t="n">
        <v>97529</v>
      </c>
      <c r="K1243" s="620" t="n">
        <v>98555</v>
      </c>
      <c r="L1243" s="620"/>
      <c r="M1243" s="620"/>
      <c r="N1243" s="620"/>
      <c r="O1243" s="620"/>
      <c r="P1243" s="620"/>
      <c r="Q1243" s="620"/>
      <c r="R1243" s="620"/>
      <c r="S1243" s="620"/>
      <c r="T1243" s="620"/>
      <c r="U1243" s="620"/>
      <c r="V1243" s="620"/>
      <c r="W1243" s="620"/>
      <c r="X1243" s="621"/>
      <c r="Y1243" s="366" t="s">
        <v>1803</v>
      </c>
      <c r="Z1243" s="366"/>
      <c r="AA1243" s="426"/>
      <c r="AB1243" s="426"/>
      <c r="AC1243" s="538"/>
      <c r="AD1243" s="639"/>
    </row>
    <row r="1244" customFormat="false" ht="16.2" hidden="true" customHeight="false" outlineLevel="0" collapsed="false">
      <c r="A1244" s="483"/>
      <c r="B1244" s="31"/>
      <c r="C1244" s="31"/>
      <c r="D1244" s="31"/>
      <c r="E1244" s="31" t="s">
        <v>1528</v>
      </c>
      <c r="F1244" s="31" t="s">
        <v>473</v>
      </c>
      <c r="G1244" s="478"/>
      <c r="H1244" s="509" t="n">
        <v>55.1647711742546</v>
      </c>
      <c r="I1244" s="509" t="n">
        <v>55.3941572929793</v>
      </c>
      <c r="J1244" s="509" t="n">
        <v>55.3070471416177</v>
      </c>
      <c r="K1244" s="623" t="n">
        <v>54.7308854236083</v>
      </c>
      <c r="L1244" s="623"/>
      <c r="M1244" s="623"/>
      <c r="N1244" s="623"/>
      <c r="O1244" s="623"/>
      <c r="P1244" s="623"/>
      <c r="Q1244" s="623"/>
      <c r="R1244" s="509"/>
      <c r="S1244" s="509"/>
      <c r="T1244" s="509"/>
      <c r="U1244" s="509"/>
      <c r="V1244" s="509"/>
      <c r="W1244" s="509"/>
      <c r="X1244" s="621"/>
      <c r="Y1244" s="366" t="s">
        <v>1804</v>
      </c>
      <c r="Z1244" s="366" t="s">
        <v>1802</v>
      </c>
      <c r="AA1244" s="426"/>
      <c r="AB1244" s="426"/>
      <c r="AC1244" s="538"/>
      <c r="AD1244" s="639"/>
    </row>
    <row r="1245" customFormat="false" ht="16.2" hidden="true" customHeight="true" outlineLevel="0" collapsed="false">
      <c r="A1245" s="483" t="s">
        <v>1805</v>
      </c>
      <c r="B1245" s="31" t="s">
        <v>1646</v>
      </c>
      <c r="C1245" s="31"/>
      <c r="D1245" s="31" t="s">
        <v>264</v>
      </c>
      <c r="E1245" s="496"/>
      <c r="F1245" s="31" t="s">
        <v>471</v>
      </c>
      <c r="G1245" s="478"/>
      <c r="H1245" s="534" t="n">
        <v>60</v>
      </c>
      <c r="I1245" s="534" t="n">
        <v>55</v>
      </c>
      <c r="J1245" s="534" t="n">
        <v>65</v>
      </c>
      <c r="K1245" s="620" t="n">
        <v>66</v>
      </c>
      <c r="L1245" s="620"/>
      <c r="M1245" s="620"/>
      <c r="N1245" s="620"/>
      <c r="O1245" s="620"/>
      <c r="P1245" s="620"/>
      <c r="Q1245" s="620"/>
      <c r="R1245" s="620"/>
      <c r="S1245" s="620"/>
      <c r="T1245" s="620"/>
      <c r="U1245" s="620"/>
      <c r="V1245" s="620"/>
      <c r="W1245" s="620"/>
      <c r="X1245" s="621"/>
      <c r="Y1245" s="366" t="s">
        <v>1806</v>
      </c>
      <c r="Z1245" s="366"/>
      <c r="AA1245" s="426" t="s">
        <v>1417</v>
      </c>
      <c r="AB1245" s="426" t="s">
        <v>1417</v>
      </c>
      <c r="AC1245" s="538" t="s">
        <v>1552</v>
      </c>
      <c r="AD1245" s="639"/>
    </row>
    <row r="1246" customFormat="false" ht="16.2" hidden="true" customHeight="false" outlineLevel="0" collapsed="false">
      <c r="A1246" s="483"/>
      <c r="B1246" s="31"/>
      <c r="C1246" s="31"/>
      <c r="D1246" s="31"/>
      <c r="E1246" s="31" t="s">
        <v>1528</v>
      </c>
      <c r="F1246" s="31" t="s">
        <v>473</v>
      </c>
      <c r="G1246" s="478"/>
      <c r="H1246" s="509" t="n">
        <v>24</v>
      </c>
      <c r="I1246" s="509" t="n">
        <v>22.4489795918367</v>
      </c>
      <c r="J1246" s="509" t="n">
        <v>23.5507246376812</v>
      </c>
      <c r="K1246" s="623" t="n">
        <v>23.7410071942446</v>
      </c>
      <c r="L1246" s="623"/>
      <c r="M1246" s="623"/>
      <c r="N1246" s="623"/>
      <c r="O1246" s="623"/>
      <c r="P1246" s="623"/>
      <c r="Q1246" s="623"/>
      <c r="R1246" s="509"/>
      <c r="S1246" s="509"/>
      <c r="T1246" s="509"/>
      <c r="U1246" s="509"/>
      <c r="V1246" s="509"/>
      <c r="W1246" s="509"/>
      <c r="X1246" s="621"/>
      <c r="Y1246" s="366" t="s">
        <v>1807</v>
      </c>
      <c r="Z1246" s="366" t="s">
        <v>1808</v>
      </c>
      <c r="AA1246" s="426"/>
      <c r="AB1246" s="426"/>
      <c r="AC1246" s="538"/>
      <c r="AD1246" s="639"/>
    </row>
    <row r="1247" customFormat="false" ht="16.2" hidden="true" customHeight="true" outlineLevel="0" collapsed="false">
      <c r="A1247" s="483"/>
      <c r="B1247" s="31"/>
      <c r="C1247" s="31"/>
      <c r="D1247" s="31" t="s">
        <v>265</v>
      </c>
      <c r="E1247" s="496"/>
      <c r="F1247" s="31" t="s">
        <v>471</v>
      </c>
      <c r="G1247" s="478"/>
      <c r="H1247" s="534" t="n">
        <v>190</v>
      </c>
      <c r="I1247" s="534" t="n">
        <v>190</v>
      </c>
      <c r="J1247" s="534" t="n">
        <v>211</v>
      </c>
      <c r="K1247" s="620" t="n">
        <v>212</v>
      </c>
      <c r="L1247" s="620"/>
      <c r="M1247" s="620"/>
      <c r="N1247" s="620"/>
      <c r="O1247" s="620"/>
      <c r="P1247" s="620"/>
      <c r="Q1247" s="620"/>
      <c r="R1247" s="620"/>
      <c r="S1247" s="620"/>
      <c r="T1247" s="620"/>
      <c r="U1247" s="620"/>
      <c r="V1247" s="620"/>
      <c r="W1247" s="620"/>
      <c r="X1247" s="621"/>
      <c r="Y1247" s="366" t="s">
        <v>1809</v>
      </c>
      <c r="Z1247" s="366"/>
      <c r="AA1247" s="426"/>
      <c r="AB1247" s="426"/>
      <c r="AC1247" s="538"/>
      <c r="AD1247" s="639"/>
    </row>
    <row r="1248" customFormat="false" ht="16.2" hidden="true" customHeight="false" outlineLevel="0" collapsed="false">
      <c r="A1248" s="483"/>
      <c r="B1248" s="31"/>
      <c r="C1248" s="31"/>
      <c r="D1248" s="31"/>
      <c r="E1248" s="31" t="s">
        <v>1528</v>
      </c>
      <c r="F1248" s="31" t="s">
        <v>473</v>
      </c>
      <c r="G1248" s="478"/>
      <c r="H1248" s="509" t="n">
        <v>76</v>
      </c>
      <c r="I1248" s="509" t="n">
        <v>77.5510204081633</v>
      </c>
      <c r="J1248" s="509" t="n">
        <v>76.4492753623188</v>
      </c>
      <c r="K1248" s="623" t="n">
        <v>76.2589928057554</v>
      </c>
      <c r="L1248" s="623"/>
      <c r="M1248" s="623"/>
      <c r="N1248" s="623"/>
      <c r="O1248" s="623"/>
      <c r="P1248" s="623"/>
      <c r="Q1248" s="623"/>
      <c r="R1248" s="509"/>
      <c r="S1248" s="509"/>
      <c r="T1248" s="509"/>
      <c r="U1248" s="509"/>
      <c r="V1248" s="509"/>
      <c r="W1248" s="509"/>
      <c r="X1248" s="621"/>
      <c r="Y1248" s="366" t="s">
        <v>1810</v>
      </c>
      <c r="Z1248" s="366" t="s">
        <v>1808</v>
      </c>
      <c r="AA1248" s="426"/>
      <c r="AB1248" s="426"/>
      <c r="AC1248" s="538"/>
      <c r="AD1248" s="639"/>
    </row>
    <row r="1249" customFormat="false" ht="16.2" hidden="true" customHeight="true" outlineLevel="0" collapsed="false">
      <c r="A1249" s="483"/>
      <c r="B1249" s="31" t="s">
        <v>1639</v>
      </c>
      <c r="C1249" s="31"/>
      <c r="D1249" s="31" t="s">
        <v>264</v>
      </c>
      <c r="E1249" s="496"/>
      <c r="F1249" s="31" t="s">
        <v>471</v>
      </c>
      <c r="G1249" s="478"/>
      <c r="H1249" s="534" t="n">
        <v>539</v>
      </c>
      <c r="I1249" s="534" t="n">
        <v>608</v>
      </c>
      <c r="J1249" s="534" t="n">
        <v>618</v>
      </c>
      <c r="K1249" s="620" t="n">
        <v>652</v>
      </c>
      <c r="L1249" s="620"/>
      <c r="M1249" s="620"/>
      <c r="N1249" s="620"/>
      <c r="O1249" s="620"/>
      <c r="P1249" s="620"/>
      <c r="Q1249" s="620"/>
      <c r="R1249" s="620"/>
      <c r="S1249" s="620"/>
      <c r="T1249" s="620"/>
      <c r="U1249" s="620"/>
      <c r="V1249" s="620"/>
      <c r="W1249" s="620"/>
      <c r="X1249" s="621"/>
      <c r="Y1249" s="366" t="s">
        <v>1811</v>
      </c>
      <c r="Z1249" s="366"/>
      <c r="AA1249" s="426"/>
      <c r="AB1249" s="426"/>
      <c r="AC1249" s="538"/>
      <c r="AD1249" s="639"/>
    </row>
    <row r="1250" customFormat="false" ht="16.2" hidden="true" customHeight="false" outlineLevel="0" collapsed="false">
      <c r="A1250" s="483"/>
      <c r="B1250" s="31"/>
      <c r="C1250" s="31"/>
      <c r="D1250" s="31"/>
      <c r="E1250" s="31" t="s">
        <v>1528</v>
      </c>
      <c r="F1250" s="31" t="s">
        <v>473</v>
      </c>
      <c r="G1250" s="478"/>
      <c r="H1250" s="509" t="n">
        <v>59.8888888888889</v>
      </c>
      <c r="I1250" s="509" t="n">
        <v>60.6786427145709</v>
      </c>
      <c r="J1250" s="509" t="n">
        <v>59.0822179732314</v>
      </c>
      <c r="K1250" s="623" t="n">
        <v>59.9264705882353</v>
      </c>
      <c r="L1250" s="623"/>
      <c r="M1250" s="623"/>
      <c r="N1250" s="623"/>
      <c r="O1250" s="623"/>
      <c r="P1250" s="623"/>
      <c r="Q1250" s="623"/>
      <c r="R1250" s="509"/>
      <c r="S1250" s="509"/>
      <c r="T1250" s="509"/>
      <c r="U1250" s="509"/>
      <c r="V1250" s="509"/>
      <c r="W1250" s="509"/>
      <c r="X1250" s="621"/>
      <c r="Y1250" s="366" t="s">
        <v>1812</v>
      </c>
      <c r="Z1250" s="366" t="s">
        <v>1813</v>
      </c>
      <c r="AA1250" s="426"/>
      <c r="AB1250" s="426"/>
      <c r="AC1250" s="538"/>
      <c r="AD1250" s="639"/>
    </row>
    <row r="1251" customFormat="false" ht="16.2" hidden="true" customHeight="true" outlineLevel="0" collapsed="false">
      <c r="A1251" s="483"/>
      <c r="B1251" s="31"/>
      <c r="C1251" s="31"/>
      <c r="D1251" s="31" t="s">
        <v>265</v>
      </c>
      <c r="E1251" s="496"/>
      <c r="F1251" s="31" t="s">
        <v>471</v>
      </c>
      <c r="G1251" s="478"/>
      <c r="H1251" s="534" t="n">
        <v>361</v>
      </c>
      <c r="I1251" s="534" t="n">
        <v>394</v>
      </c>
      <c r="J1251" s="534" t="n">
        <v>428</v>
      </c>
      <c r="K1251" s="620" t="n">
        <v>436</v>
      </c>
      <c r="L1251" s="620"/>
      <c r="M1251" s="620"/>
      <c r="N1251" s="620"/>
      <c r="O1251" s="620"/>
      <c r="P1251" s="620"/>
      <c r="Q1251" s="620"/>
      <c r="R1251" s="620"/>
      <c r="S1251" s="620"/>
      <c r="T1251" s="620"/>
      <c r="U1251" s="620"/>
      <c r="V1251" s="620"/>
      <c r="W1251" s="620"/>
      <c r="X1251" s="621"/>
      <c r="Y1251" s="366" t="s">
        <v>1814</v>
      </c>
      <c r="Z1251" s="366"/>
      <c r="AA1251" s="426"/>
      <c r="AB1251" s="426"/>
      <c r="AC1251" s="538"/>
      <c r="AD1251" s="639"/>
    </row>
    <row r="1252" customFormat="false" ht="16.2" hidden="true" customHeight="false" outlineLevel="0" collapsed="false">
      <c r="A1252" s="483"/>
      <c r="B1252" s="31"/>
      <c r="C1252" s="31"/>
      <c r="D1252" s="31"/>
      <c r="E1252" s="31" t="s">
        <v>1528</v>
      </c>
      <c r="F1252" s="31" t="s">
        <v>473</v>
      </c>
      <c r="G1252" s="478"/>
      <c r="H1252" s="509" t="n">
        <v>40.1111111111111</v>
      </c>
      <c r="I1252" s="509" t="n">
        <v>39.3213572854291</v>
      </c>
      <c r="J1252" s="509" t="n">
        <v>40.9177820267686</v>
      </c>
      <c r="K1252" s="623" t="n">
        <v>40.0735294117647</v>
      </c>
      <c r="L1252" s="623"/>
      <c r="M1252" s="623"/>
      <c r="N1252" s="623"/>
      <c r="O1252" s="623"/>
      <c r="P1252" s="623"/>
      <c r="Q1252" s="623"/>
      <c r="R1252" s="509"/>
      <c r="S1252" s="509"/>
      <c r="T1252" s="509"/>
      <c r="U1252" s="509"/>
      <c r="V1252" s="509"/>
      <c r="W1252" s="509"/>
      <c r="X1252" s="621"/>
      <c r="Y1252" s="366" t="s">
        <v>1815</v>
      </c>
      <c r="Z1252" s="366" t="s">
        <v>1813</v>
      </c>
      <c r="AA1252" s="426"/>
      <c r="AB1252" s="426"/>
      <c r="AC1252" s="538"/>
      <c r="AD1252" s="639"/>
    </row>
    <row r="1253" customFormat="false" ht="16.2" hidden="true" customHeight="true" outlineLevel="0" collapsed="false">
      <c r="A1253" s="483" t="s">
        <v>1816</v>
      </c>
      <c r="B1253" s="31" t="s">
        <v>1646</v>
      </c>
      <c r="C1253" s="31"/>
      <c r="D1253" s="31" t="s">
        <v>264</v>
      </c>
      <c r="E1253" s="496"/>
      <c r="F1253" s="31" t="s">
        <v>471</v>
      </c>
      <c r="G1253" s="478"/>
      <c r="H1253" s="534" t="n">
        <v>195</v>
      </c>
      <c r="I1253" s="534" t="n">
        <v>173</v>
      </c>
      <c r="J1253" s="534" t="n">
        <v>168</v>
      </c>
      <c r="K1253" s="620"/>
      <c r="L1253" s="620"/>
      <c r="M1253" s="620"/>
      <c r="N1253" s="620"/>
      <c r="O1253" s="620"/>
      <c r="P1253" s="620"/>
      <c r="Q1253" s="620"/>
      <c r="R1253" s="620"/>
      <c r="S1253" s="620"/>
      <c r="T1253" s="620"/>
      <c r="U1253" s="620"/>
      <c r="V1253" s="620"/>
      <c r="W1253" s="620"/>
      <c r="X1253" s="621"/>
      <c r="Y1253" s="366" t="s">
        <v>1817</v>
      </c>
      <c r="Z1253" s="366"/>
      <c r="AA1253" s="426" t="s">
        <v>1417</v>
      </c>
      <c r="AB1253" s="426" t="s">
        <v>1417</v>
      </c>
      <c r="AC1253" s="538" t="s">
        <v>1552</v>
      </c>
      <c r="AD1253" s="642" t="s">
        <v>1818</v>
      </c>
    </row>
    <row r="1254" customFormat="false" ht="21.6" hidden="true" customHeight="false" outlineLevel="0" collapsed="false">
      <c r="A1254" s="483"/>
      <c r="B1254" s="31"/>
      <c r="C1254" s="31"/>
      <c r="D1254" s="31"/>
      <c r="E1254" s="31" t="s">
        <v>1528</v>
      </c>
      <c r="F1254" s="31" t="s">
        <v>473</v>
      </c>
      <c r="G1254" s="478"/>
      <c r="H1254" s="509" t="n">
        <v>52.8455284552846</v>
      </c>
      <c r="I1254" s="509" t="n">
        <v>53.7267080745342</v>
      </c>
      <c r="J1254" s="509" t="n">
        <v>52.9968454258675</v>
      </c>
      <c r="K1254" s="623"/>
      <c r="L1254" s="623"/>
      <c r="M1254" s="623"/>
      <c r="N1254" s="623"/>
      <c r="O1254" s="623"/>
      <c r="P1254" s="623"/>
      <c r="Q1254" s="623"/>
      <c r="R1254" s="509"/>
      <c r="S1254" s="509"/>
      <c r="T1254" s="509"/>
      <c r="U1254" s="509"/>
      <c r="V1254" s="509"/>
      <c r="W1254" s="509"/>
      <c r="X1254" s="621"/>
      <c r="Y1254" s="366" t="s">
        <v>1819</v>
      </c>
      <c r="Z1254" s="366" t="s">
        <v>1820</v>
      </c>
      <c r="AA1254" s="426"/>
      <c r="AB1254" s="426"/>
      <c r="AC1254" s="538"/>
      <c r="AD1254" s="642"/>
    </row>
    <row r="1255" customFormat="false" ht="16.2" hidden="true" customHeight="true" outlineLevel="0" collapsed="false">
      <c r="A1255" s="483"/>
      <c r="B1255" s="31"/>
      <c r="C1255" s="31"/>
      <c r="D1255" s="31" t="s">
        <v>265</v>
      </c>
      <c r="E1255" s="496"/>
      <c r="F1255" s="31" t="s">
        <v>471</v>
      </c>
      <c r="G1255" s="478"/>
      <c r="H1255" s="534" t="n">
        <v>174</v>
      </c>
      <c r="I1255" s="534" t="n">
        <v>149</v>
      </c>
      <c r="J1255" s="534" t="n">
        <v>149</v>
      </c>
      <c r="K1255" s="620"/>
      <c r="L1255" s="620"/>
      <c r="M1255" s="620"/>
      <c r="N1255" s="620"/>
      <c r="O1255" s="620"/>
      <c r="P1255" s="620"/>
      <c r="Q1255" s="620"/>
      <c r="R1255" s="620"/>
      <c r="S1255" s="620"/>
      <c r="T1255" s="620"/>
      <c r="U1255" s="620"/>
      <c r="V1255" s="620"/>
      <c r="W1255" s="620"/>
      <c r="X1255" s="621"/>
      <c r="Y1255" s="366" t="s">
        <v>1821</v>
      </c>
      <c r="Z1255" s="366"/>
      <c r="AA1255" s="426"/>
      <c r="AB1255" s="426"/>
      <c r="AC1255" s="538"/>
      <c r="AD1255" s="642"/>
    </row>
    <row r="1256" customFormat="false" ht="21.6" hidden="true" customHeight="false" outlineLevel="0" collapsed="false">
      <c r="A1256" s="483"/>
      <c r="B1256" s="31"/>
      <c r="C1256" s="31"/>
      <c r="D1256" s="31"/>
      <c r="E1256" s="31" t="s">
        <v>1528</v>
      </c>
      <c r="F1256" s="31" t="s">
        <v>473</v>
      </c>
      <c r="G1256" s="478"/>
      <c r="H1256" s="509" t="n">
        <v>47.1544715447155</v>
      </c>
      <c r="I1256" s="509" t="n">
        <v>46.2732919254658</v>
      </c>
      <c r="J1256" s="509" t="n">
        <v>47.0031545741325</v>
      </c>
      <c r="K1256" s="623"/>
      <c r="L1256" s="623"/>
      <c r="M1256" s="623"/>
      <c r="N1256" s="623"/>
      <c r="O1256" s="623"/>
      <c r="P1256" s="623"/>
      <c r="Q1256" s="623"/>
      <c r="R1256" s="509"/>
      <c r="S1256" s="509"/>
      <c r="T1256" s="509"/>
      <c r="U1256" s="509"/>
      <c r="V1256" s="509"/>
      <c r="W1256" s="509"/>
      <c r="X1256" s="621"/>
      <c r="Y1256" s="366" t="s">
        <v>1822</v>
      </c>
      <c r="Z1256" s="366" t="s">
        <v>1820</v>
      </c>
      <c r="AA1256" s="426"/>
      <c r="AB1256" s="426"/>
      <c r="AC1256" s="538"/>
      <c r="AD1256" s="642"/>
    </row>
    <row r="1257" customFormat="false" ht="16.2" hidden="true" customHeight="true" outlineLevel="0" collapsed="false">
      <c r="A1257" s="483"/>
      <c r="B1257" s="31" t="s">
        <v>1639</v>
      </c>
      <c r="C1257" s="31"/>
      <c r="D1257" s="31" t="s">
        <v>264</v>
      </c>
      <c r="E1257" s="496"/>
      <c r="F1257" s="31" t="s">
        <v>471</v>
      </c>
      <c r="G1257" s="478"/>
      <c r="H1257" s="534" t="n">
        <v>11589</v>
      </c>
      <c r="I1257" s="534" t="n">
        <v>10858</v>
      </c>
      <c r="J1257" s="534" t="n">
        <v>11031</v>
      </c>
      <c r="K1257" s="620"/>
      <c r="L1257" s="620"/>
      <c r="M1257" s="620"/>
      <c r="N1257" s="620"/>
      <c r="O1257" s="620"/>
      <c r="P1257" s="620"/>
      <c r="Q1257" s="620"/>
      <c r="R1257" s="620"/>
      <c r="S1257" s="620"/>
      <c r="T1257" s="620"/>
      <c r="U1257" s="620"/>
      <c r="V1257" s="620"/>
      <c r="W1257" s="620"/>
      <c r="X1257" s="621"/>
      <c r="Y1257" s="366" t="s">
        <v>1823</v>
      </c>
      <c r="Z1257" s="366"/>
      <c r="AA1257" s="426"/>
      <c r="AB1257" s="426"/>
      <c r="AC1257" s="538"/>
      <c r="AD1257" s="642"/>
    </row>
    <row r="1258" customFormat="false" ht="16.2" hidden="true" customHeight="false" outlineLevel="0" collapsed="false">
      <c r="A1258" s="483"/>
      <c r="B1258" s="31"/>
      <c r="C1258" s="31"/>
      <c r="D1258" s="31"/>
      <c r="E1258" s="31" t="s">
        <v>1528</v>
      </c>
      <c r="F1258" s="31" t="s">
        <v>473</v>
      </c>
      <c r="G1258" s="478"/>
      <c r="H1258" s="509" t="n">
        <v>49.1934799218949</v>
      </c>
      <c r="I1258" s="509" t="n">
        <v>48.9033013556727</v>
      </c>
      <c r="J1258" s="509" t="n">
        <v>49.4375476179806</v>
      </c>
      <c r="K1258" s="623"/>
      <c r="L1258" s="623"/>
      <c r="M1258" s="623"/>
      <c r="N1258" s="623"/>
      <c r="O1258" s="623"/>
      <c r="P1258" s="623"/>
      <c r="Q1258" s="623"/>
      <c r="R1258" s="509"/>
      <c r="S1258" s="509"/>
      <c r="T1258" s="509"/>
      <c r="U1258" s="509"/>
      <c r="V1258" s="509"/>
      <c r="W1258" s="509"/>
      <c r="X1258" s="621"/>
      <c r="Y1258" s="366" t="s">
        <v>1824</v>
      </c>
      <c r="Z1258" s="366" t="s">
        <v>1825</v>
      </c>
      <c r="AA1258" s="426"/>
      <c r="AB1258" s="426"/>
      <c r="AC1258" s="538"/>
      <c r="AD1258" s="642"/>
    </row>
    <row r="1259" customFormat="false" ht="16.2" hidden="true" customHeight="true" outlineLevel="0" collapsed="false">
      <c r="A1259" s="483"/>
      <c r="B1259" s="31"/>
      <c r="C1259" s="31"/>
      <c r="D1259" s="31" t="s">
        <v>265</v>
      </c>
      <c r="E1259" s="496"/>
      <c r="F1259" s="31" t="s">
        <v>471</v>
      </c>
      <c r="G1259" s="478"/>
      <c r="H1259" s="534" t="n">
        <v>11969</v>
      </c>
      <c r="I1259" s="534" t="n">
        <v>11345</v>
      </c>
      <c r="J1259" s="534" t="n">
        <v>11282</v>
      </c>
      <c r="K1259" s="620"/>
      <c r="L1259" s="620"/>
      <c r="M1259" s="620"/>
      <c r="N1259" s="620"/>
      <c r="O1259" s="620"/>
      <c r="P1259" s="620"/>
      <c r="Q1259" s="620"/>
      <c r="R1259" s="620"/>
      <c r="S1259" s="620"/>
      <c r="T1259" s="620"/>
      <c r="U1259" s="620"/>
      <c r="V1259" s="620"/>
      <c r="W1259" s="620"/>
      <c r="X1259" s="621"/>
      <c r="Y1259" s="366" t="s">
        <v>1826</v>
      </c>
      <c r="Z1259" s="366"/>
      <c r="AA1259" s="426"/>
      <c r="AB1259" s="426"/>
      <c r="AC1259" s="538"/>
      <c r="AD1259" s="642"/>
    </row>
    <row r="1260" customFormat="false" ht="16.2" hidden="true" customHeight="false" outlineLevel="0" collapsed="false">
      <c r="A1260" s="483"/>
      <c r="B1260" s="31"/>
      <c r="C1260" s="31"/>
      <c r="D1260" s="31"/>
      <c r="E1260" s="496" t="s">
        <v>1528</v>
      </c>
      <c r="F1260" s="31" t="s">
        <v>473</v>
      </c>
      <c r="G1260" s="478"/>
      <c r="H1260" s="509" t="n">
        <v>50.8065200781051</v>
      </c>
      <c r="I1260" s="509" t="n">
        <v>51.0966986443273</v>
      </c>
      <c r="J1260" s="509" t="n">
        <v>50.5624523820195</v>
      </c>
      <c r="K1260" s="623"/>
      <c r="L1260" s="623"/>
      <c r="M1260" s="623"/>
      <c r="N1260" s="623"/>
      <c r="O1260" s="623"/>
      <c r="P1260" s="623"/>
      <c r="Q1260" s="623"/>
      <c r="R1260" s="509"/>
      <c r="S1260" s="509"/>
      <c r="T1260" s="509"/>
      <c r="U1260" s="509"/>
      <c r="V1260" s="509"/>
      <c r="W1260" s="509"/>
      <c r="X1260" s="621"/>
      <c r="Y1260" s="366" t="s">
        <v>1827</v>
      </c>
      <c r="Z1260" s="366" t="s">
        <v>1825</v>
      </c>
      <c r="AA1260" s="426"/>
      <c r="AB1260" s="426"/>
      <c r="AC1260" s="538"/>
      <c r="AD1260" s="642"/>
    </row>
    <row r="1261" customFormat="false" ht="16.2" hidden="true" customHeight="true" outlineLevel="0" collapsed="false">
      <c r="A1261" s="483"/>
      <c r="B1261" s="31" t="s">
        <v>1828</v>
      </c>
      <c r="C1261" s="31"/>
      <c r="D1261" s="31"/>
      <c r="E1261" s="31"/>
      <c r="F1261" s="31" t="s">
        <v>471</v>
      </c>
      <c r="G1261" s="478"/>
      <c r="H1261" s="534" t="n">
        <v>2</v>
      </c>
      <c r="I1261" s="534" t="n">
        <v>2</v>
      </c>
      <c r="J1261" s="534" t="n">
        <v>1</v>
      </c>
      <c r="K1261" s="620" t="n">
        <v>2</v>
      </c>
      <c r="L1261" s="511"/>
      <c r="M1261" s="511"/>
      <c r="N1261" s="620"/>
      <c r="O1261" s="620"/>
      <c r="P1261" s="620"/>
      <c r="Q1261" s="620"/>
      <c r="R1261" s="620"/>
      <c r="S1261" s="620"/>
      <c r="T1261" s="620"/>
      <c r="U1261" s="620"/>
      <c r="V1261" s="620"/>
      <c r="W1261" s="620"/>
      <c r="X1261" s="621"/>
      <c r="Y1261" s="366" t="s">
        <v>1829</v>
      </c>
      <c r="Z1261" s="366"/>
      <c r="AA1261" s="426"/>
      <c r="AB1261" s="426"/>
      <c r="AC1261" s="538"/>
      <c r="AD1261" s="642"/>
    </row>
    <row r="1262" customFormat="false" ht="16.2" hidden="true" customHeight="true" outlineLevel="0" collapsed="false">
      <c r="A1262" s="483"/>
      <c r="B1262" s="31" t="s">
        <v>1830</v>
      </c>
      <c r="C1262" s="31"/>
      <c r="D1262" s="31"/>
      <c r="E1262" s="31"/>
      <c r="F1262" s="31" t="s">
        <v>471</v>
      </c>
      <c r="G1262" s="478"/>
      <c r="H1262" s="534" t="n">
        <v>32</v>
      </c>
      <c r="I1262" s="534" t="n">
        <v>40</v>
      </c>
      <c r="J1262" s="534" t="n">
        <v>105</v>
      </c>
      <c r="K1262" s="620" t="n">
        <v>121</v>
      </c>
      <c r="L1262" s="620"/>
      <c r="M1262" s="620"/>
      <c r="N1262" s="620"/>
      <c r="O1262" s="620"/>
      <c r="P1262" s="620"/>
      <c r="Q1262" s="620"/>
      <c r="R1262" s="620"/>
      <c r="S1262" s="620"/>
      <c r="T1262" s="620"/>
      <c r="U1262" s="620"/>
      <c r="V1262" s="620"/>
      <c r="W1262" s="620"/>
      <c r="X1262" s="621"/>
      <c r="Y1262" s="366" t="s">
        <v>1831</v>
      </c>
      <c r="Z1262" s="366"/>
      <c r="AA1262" s="426"/>
      <c r="AB1262" s="426"/>
      <c r="AC1262" s="538"/>
      <c r="AD1262" s="642"/>
    </row>
    <row r="1263" customFormat="false" ht="21.6" hidden="true" customHeight="true" outlineLevel="0" collapsed="false">
      <c r="A1263" s="483"/>
      <c r="B1263" s="31" t="s">
        <v>1832</v>
      </c>
      <c r="C1263" s="31"/>
      <c r="D1263" s="31"/>
      <c r="E1263" s="31"/>
      <c r="F1263" s="31" t="s">
        <v>473</v>
      </c>
      <c r="G1263" s="478"/>
      <c r="H1263" s="509" t="n">
        <v>94.1176470588235</v>
      </c>
      <c r="I1263" s="509" t="n">
        <v>95.2380952380952</v>
      </c>
      <c r="J1263" s="509" t="n">
        <v>99.0566037735849</v>
      </c>
      <c r="K1263" s="623" t="n">
        <v>98.3739837398374</v>
      </c>
      <c r="L1263" s="623"/>
      <c r="M1263" s="623"/>
      <c r="N1263" s="623"/>
      <c r="O1263" s="623"/>
      <c r="P1263" s="623"/>
      <c r="Q1263" s="623"/>
      <c r="R1263" s="509"/>
      <c r="S1263" s="509"/>
      <c r="T1263" s="509"/>
      <c r="U1263" s="509"/>
      <c r="V1263" s="509"/>
      <c r="W1263" s="509"/>
      <c r="X1263" s="621"/>
      <c r="Y1263" s="366" t="s">
        <v>1833</v>
      </c>
      <c r="Z1263" s="366" t="s">
        <v>1834</v>
      </c>
      <c r="AA1263" s="426"/>
      <c r="AB1263" s="426"/>
      <c r="AC1263" s="538"/>
      <c r="AD1263" s="642"/>
    </row>
    <row r="1264" customFormat="false" ht="16.2" hidden="true" customHeight="true" outlineLevel="0" collapsed="false">
      <c r="A1264" s="483"/>
      <c r="B1264" s="31" t="s">
        <v>1835</v>
      </c>
      <c r="C1264" s="31"/>
      <c r="D1264" s="31" t="s">
        <v>264</v>
      </c>
      <c r="E1264" s="496"/>
      <c r="F1264" s="31" t="s">
        <v>471</v>
      </c>
      <c r="G1264" s="478"/>
      <c r="H1264" s="534" t="n">
        <v>1150</v>
      </c>
      <c r="I1264" s="534" t="n">
        <v>4751</v>
      </c>
      <c r="J1264" s="534" t="n">
        <v>5122</v>
      </c>
      <c r="K1264" s="620" t="n">
        <v>7759</v>
      </c>
      <c r="L1264" s="620"/>
      <c r="M1264" s="620"/>
      <c r="N1264" s="620"/>
      <c r="O1264" s="620"/>
      <c r="P1264" s="620"/>
      <c r="Q1264" s="620"/>
      <c r="R1264" s="620"/>
      <c r="S1264" s="620"/>
      <c r="T1264" s="620"/>
      <c r="U1264" s="620"/>
      <c r="V1264" s="620"/>
      <c r="W1264" s="620"/>
      <c r="X1264" s="621"/>
      <c r="Y1264" s="366" t="s">
        <v>1836</v>
      </c>
      <c r="Z1264" s="366"/>
      <c r="AA1264" s="426"/>
      <c r="AB1264" s="426"/>
      <c r="AC1264" s="538"/>
      <c r="AD1264" s="642"/>
    </row>
    <row r="1265" customFormat="false" ht="21.6" hidden="true" customHeight="false" outlineLevel="0" collapsed="false">
      <c r="A1265" s="483"/>
      <c r="B1265" s="31"/>
      <c r="C1265" s="31"/>
      <c r="D1265" s="31"/>
      <c r="E1265" s="31" t="s">
        <v>1528</v>
      </c>
      <c r="F1265" s="31" t="s">
        <v>473</v>
      </c>
      <c r="G1265" s="478"/>
      <c r="H1265" s="509" t="n">
        <v>27.148253068933</v>
      </c>
      <c r="I1265" s="509" t="n">
        <v>37.5751344511231</v>
      </c>
      <c r="J1265" s="509" t="n">
        <v>20.7351631446846</v>
      </c>
      <c r="K1265" s="623" t="n">
        <v>37.083592219089</v>
      </c>
      <c r="L1265" s="623"/>
      <c r="M1265" s="623"/>
      <c r="N1265" s="623"/>
      <c r="O1265" s="623"/>
      <c r="P1265" s="623"/>
      <c r="Q1265" s="623"/>
      <c r="R1265" s="623"/>
      <c r="S1265" s="623"/>
      <c r="T1265" s="623"/>
      <c r="U1265" s="623"/>
      <c r="V1265" s="623"/>
      <c r="W1265" s="623"/>
      <c r="X1265" s="621"/>
      <c r="Y1265" s="366" t="s">
        <v>1837</v>
      </c>
      <c r="Z1265" s="366" t="s">
        <v>1835</v>
      </c>
      <c r="AA1265" s="426"/>
      <c r="AB1265" s="426"/>
      <c r="AC1265" s="538"/>
      <c r="AD1265" s="642"/>
    </row>
    <row r="1266" customFormat="false" ht="16.2" hidden="true" customHeight="true" outlineLevel="0" collapsed="false">
      <c r="A1266" s="483"/>
      <c r="B1266" s="31"/>
      <c r="C1266" s="31"/>
      <c r="D1266" s="31" t="s">
        <v>265</v>
      </c>
      <c r="E1266" s="496"/>
      <c r="F1266" s="31" t="s">
        <v>471</v>
      </c>
      <c r="G1266" s="478"/>
      <c r="H1266" s="534" t="n">
        <v>3086</v>
      </c>
      <c r="I1266" s="534" t="n">
        <v>7893</v>
      </c>
      <c r="J1266" s="534" t="n">
        <v>19580</v>
      </c>
      <c r="K1266" s="620" t="n">
        <v>13164</v>
      </c>
      <c r="L1266" s="620"/>
      <c r="M1266" s="620"/>
      <c r="N1266" s="620"/>
      <c r="O1266" s="620"/>
      <c r="P1266" s="620"/>
      <c r="Q1266" s="620"/>
      <c r="R1266" s="620"/>
      <c r="S1266" s="620"/>
      <c r="T1266" s="620"/>
      <c r="U1266" s="620"/>
      <c r="V1266" s="620"/>
      <c r="W1266" s="620"/>
      <c r="X1266" s="621"/>
      <c r="Y1266" s="366" t="s">
        <v>1838</v>
      </c>
      <c r="Z1266" s="366"/>
      <c r="AA1266" s="426"/>
      <c r="AB1266" s="426"/>
      <c r="AC1266" s="538"/>
      <c r="AD1266" s="642"/>
    </row>
    <row r="1267" customFormat="false" ht="21.6" hidden="true" customHeight="false" outlineLevel="0" collapsed="false">
      <c r="A1267" s="483"/>
      <c r="B1267" s="31"/>
      <c r="C1267" s="31"/>
      <c r="D1267" s="31"/>
      <c r="E1267" s="496" t="s">
        <v>1528</v>
      </c>
      <c r="F1267" s="31" t="s">
        <v>473</v>
      </c>
      <c r="G1267" s="478"/>
      <c r="H1267" s="509" t="n">
        <v>72.851746931067</v>
      </c>
      <c r="I1267" s="509" t="n">
        <v>62.4248655488769</v>
      </c>
      <c r="J1267" s="509" t="n">
        <v>79.2648368553154</v>
      </c>
      <c r="K1267" s="623" t="n">
        <v>62.916407780911</v>
      </c>
      <c r="L1267" s="623"/>
      <c r="M1267" s="623"/>
      <c r="N1267" s="623"/>
      <c r="O1267" s="623"/>
      <c r="P1267" s="623"/>
      <c r="Q1267" s="623"/>
      <c r="R1267" s="623"/>
      <c r="S1267" s="623"/>
      <c r="T1267" s="623"/>
      <c r="U1267" s="623"/>
      <c r="V1267" s="623"/>
      <c r="W1267" s="623"/>
      <c r="X1267" s="621"/>
      <c r="Y1267" s="366" t="s">
        <v>1839</v>
      </c>
      <c r="Z1267" s="366" t="s">
        <v>1835</v>
      </c>
      <c r="AA1267" s="426"/>
      <c r="AB1267" s="426"/>
      <c r="AC1267" s="538"/>
      <c r="AD1267" s="642"/>
    </row>
    <row r="1268" customFormat="false" ht="16.2" hidden="true" customHeight="true" outlineLevel="0" collapsed="false">
      <c r="A1268" s="669" t="s">
        <v>1840</v>
      </c>
      <c r="B1268" s="37" t="s">
        <v>1841</v>
      </c>
      <c r="C1268" s="37"/>
      <c r="D1268" s="37"/>
      <c r="E1268" s="41" t="s">
        <v>264</v>
      </c>
      <c r="F1268" s="41" t="s">
        <v>471</v>
      </c>
      <c r="G1268" s="582"/>
      <c r="H1268" s="513" t="s">
        <v>488</v>
      </c>
      <c r="I1268" s="513" t="s">
        <v>488</v>
      </c>
      <c r="J1268" s="513" t="s">
        <v>488</v>
      </c>
      <c r="K1268" s="513" t="s">
        <v>488</v>
      </c>
      <c r="L1268" s="513"/>
      <c r="M1268" s="513"/>
      <c r="N1268" s="484"/>
      <c r="O1268" s="484"/>
      <c r="P1268" s="484"/>
      <c r="Q1268" s="484"/>
      <c r="R1268" s="484"/>
      <c r="S1268" s="484"/>
      <c r="T1268" s="484"/>
      <c r="U1268" s="484"/>
      <c r="V1268" s="484"/>
      <c r="W1268" s="484"/>
      <c r="X1268" s="484"/>
      <c r="Y1268" s="377" t="s">
        <v>1842</v>
      </c>
      <c r="Z1268" s="377"/>
      <c r="AA1268" s="545" t="s">
        <v>1411</v>
      </c>
      <c r="AB1268" s="545" t="s">
        <v>1411</v>
      </c>
      <c r="AC1268" s="545"/>
      <c r="AD1268" s="642"/>
    </row>
    <row r="1269" customFormat="false" ht="16.2" hidden="true" customHeight="false" outlineLevel="0" collapsed="false">
      <c r="A1269" s="669"/>
      <c r="B1269" s="37"/>
      <c r="C1269" s="37"/>
      <c r="D1269" s="37"/>
      <c r="E1269" s="41"/>
      <c r="F1269" s="113" t="s">
        <v>477</v>
      </c>
      <c r="G1269" s="582"/>
      <c r="H1269" s="513" t="s">
        <v>488</v>
      </c>
      <c r="I1269" s="513" t="s">
        <v>488</v>
      </c>
      <c r="J1269" s="513" t="s">
        <v>488</v>
      </c>
      <c r="K1269" s="513" t="s">
        <v>488</v>
      </c>
      <c r="L1269" s="513"/>
      <c r="M1269" s="513"/>
      <c r="N1269" s="484"/>
      <c r="O1269" s="484"/>
      <c r="P1269" s="484"/>
      <c r="Q1269" s="487"/>
      <c r="R1269" s="487"/>
      <c r="S1269" s="487"/>
      <c r="T1269" s="487"/>
      <c r="U1269" s="487"/>
      <c r="V1269" s="487"/>
      <c r="W1269" s="487"/>
      <c r="X1269" s="484"/>
      <c r="Y1269" s="377" t="s">
        <v>1843</v>
      </c>
      <c r="Z1269" s="377" t="s">
        <v>1844</v>
      </c>
      <c r="AA1269" s="545"/>
      <c r="AB1269" s="545"/>
      <c r="AC1269" s="545"/>
      <c r="AD1269" s="642"/>
    </row>
    <row r="1270" customFormat="false" ht="16.2" hidden="true" customHeight="true" outlineLevel="0" collapsed="false">
      <c r="A1270" s="669"/>
      <c r="B1270" s="37"/>
      <c r="C1270" s="37"/>
      <c r="D1270" s="37"/>
      <c r="E1270" s="41" t="s">
        <v>265</v>
      </c>
      <c r="F1270" s="41" t="s">
        <v>471</v>
      </c>
      <c r="G1270" s="582"/>
      <c r="H1270" s="513" t="s">
        <v>488</v>
      </c>
      <c r="I1270" s="513" t="s">
        <v>488</v>
      </c>
      <c r="J1270" s="513" t="s">
        <v>488</v>
      </c>
      <c r="K1270" s="513" t="s">
        <v>488</v>
      </c>
      <c r="L1270" s="513"/>
      <c r="M1270" s="513"/>
      <c r="N1270" s="484"/>
      <c r="O1270" s="484"/>
      <c r="P1270" s="484"/>
      <c r="Q1270" s="484"/>
      <c r="R1270" s="484"/>
      <c r="S1270" s="484"/>
      <c r="T1270" s="484"/>
      <c r="U1270" s="484"/>
      <c r="V1270" s="484"/>
      <c r="W1270" s="484"/>
      <c r="X1270" s="484"/>
      <c r="Y1270" s="377" t="s">
        <v>1845</v>
      </c>
      <c r="Z1270" s="377"/>
      <c r="AA1270" s="545"/>
      <c r="AB1270" s="545"/>
      <c r="AC1270" s="545"/>
      <c r="AD1270" s="642"/>
    </row>
    <row r="1271" customFormat="false" ht="16.2" hidden="true" customHeight="false" outlineLevel="0" collapsed="false">
      <c r="A1271" s="669"/>
      <c r="B1271" s="37"/>
      <c r="C1271" s="37"/>
      <c r="D1271" s="37"/>
      <c r="E1271" s="41"/>
      <c r="F1271" s="31" t="s">
        <v>477</v>
      </c>
      <c r="G1271" s="478"/>
      <c r="H1271" s="513" t="s">
        <v>488</v>
      </c>
      <c r="I1271" s="513" t="s">
        <v>488</v>
      </c>
      <c r="J1271" s="513" t="s">
        <v>488</v>
      </c>
      <c r="K1271" s="513" t="s">
        <v>488</v>
      </c>
      <c r="L1271" s="513"/>
      <c r="M1271" s="513"/>
      <c r="N1271" s="484"/>
      <c r="O1271" s="484"/>
      <c r="P1271" s="484"/>
      <c r="Q1271" s="487"/>
      <c r="R1271" s="487"/>
      <c r="S1271" s="487"/>
      <c r="T1271" s="487"/>
      <c r="U1271" s="487"/>
      <c r="V1271" s="487"/>
      <c r="W1271" s="487"/>
      <c r="X1271" s="484"/>
      <c r="Y1271" s="377" t="s">
        <v>1846</v>
      </c>
      <c r="Z1271" s="377" t="s">
        <v>1844</v>
      </c>
      <c r="AA1271" s="545"/>
      <c r="AB1271" s="545"/>
      <c r="AC1271" s="545"/>
      <c r="AD1271" s="642"/>
    </row>
    <row r="1272" customFormat="false" ht="16.2" hidden="true" customHeight="true" outlineLevel="0" collapsed="false">
      <c r="A1272" s="669" t="s">
        <v>1847</v>
      </c>
      <c r="B1272" s="37" t="s">
        <v>1848</v>
      </c>
      <c r="C1272" s="37"/>
      <c r="D1272" s="37"/>
      <c r="E1272" s="37"/>
      <c r="F1272" s="31" t="s">
        <v>1849</v>
      </c>
      <c r="G1272" s="478"/>
      <c r="H1272" s="513" t="s">
        <v>488</v>
      </c>
      <c r="I1272" s="513" t="s">
        <v>488</v>
      </c>
      <c r="J1272" s="513" t="s">
        <v>488</v>
      </c>
      <c r="K1272" s="513" t="s">
        <v>488</v>
      </c>
      <c r="L1272" s="513"/>
      <c r="M1272" s="513"/>
      <c r="N1272" s="484"/>
      <c r="O1272" s="484"/>
      <c r="P1272" s="484"/>
      <c r="Q1272" s="487"/>
      <c r="R1272" s="487"/>
      <c r="S1272" s="487"/>
      <c r="T1272" s="484"/>
      <c r="U1272" s="484"/>
      <c r="V1272" s="487"/>
      <c r="W1272" s="487"/>
      <c r="X1272" s="484"/>
      <c r="Y1272" s="377" t="s">
        <v>1848</v>
      </c>
      <c r="Z1272" s="377"/>
      <c r="AA1272" s="545" t="s">
        <v>1417</v>
      </c>
      <c r="AB1272" s="545" t="s">
        <v>1417</v>
      </c>
      <c r="AC1272" s="538" t="s">
        <v>1552</v>
      </c>
      <c r="AD1272" s="642"/>
    </row>
    <row r="1273" customFormat="false" ht="16.2" hidden="true" customHeight="true" outlineLevel="0" collapsed="false">
      <c r="A1273" s="669"/>
      <c r="B1273" s="37" t="s">
        <v>1850</v>
      </c>
      <c r="C1273" s="37"/>
      <c r="D1273" s="37"/>
      <c r="E1273" s="37"/>
      <c r="F1273" s="31" t="s">
        <v>1849</v>
      </c>
      <c r="G1273" s="478"/>
      <c r="H1273" s="513" t="s">
        <v>488</v>
      </c>
      <c r="I1273" s="513" t="s">
        <v>488</v>
      </c>
      <c r="J1273" s="513" t="s">
        <v>488</v>
      </c>
      <c r="K1273" s="513" t="s">
        <v>488</v>
      </c>
      <c r="L1273" s="513"/>
      <c r="M1273" s="513"/>
      <c r="N1273" s="484"/>
      <c r="O1273" s="484"/>
      <c r="P1273" s="484"/>
      <c r="Q1273" s="487"/>
      <c r="R1273" s="487"/>
      <c r="S1273" s="487"/>
      <c r="T1273" s="484"/>
      <c r="U1273" s="484"/>
      <c r="V1273" s="487"/>
      <c r="W1273" s="487"/>
      <c r="X1273" s="484"/>
      <c r="Y1273" s="377" t="s">
        <v>1850</v>
      </c>
      <c r="Z1273" s="377"/>
      <c r="AA1273" s="545"/>
      <c r="AB1273" s="545"/>
      <c r="AC1273" s="538"/>
      <c r="AD1273" s="642"/>
    </row>
    <row r="1274" customFormat="false" ht="16.2" hidden="true" customHeight="true" outlineLevel="0" collapsed="false">
      <c r="A1274" s="669"/>
      <c r="B1274" s="37" t="s">
        <v>1851</v>
      </c>
      <c r="C1274" s="37"/>
      <c r="D1274" s="37"/>
      <c r="E1274" s="37"/>
      <c r="F1274" s="31" t="s">
        <v>477</v>
      </c>
      <c r="G1274" s="478"/>
      <c r="H1274" s="513" t="s">
        <v>488</v>
      </c>
      <c r="I1274" s="513" t="s">
        <v>488</v>
      </c>
      <c r="J1274" s="513" t="s">
        <v>488</v>
      </c>
      <c r="K1274" s="513" t="s">
        <v>488</v>
      </c>
      <c r="L1274" s="513"/>
      <c r="M1274" s="513"/>
      <c r="N1274" s="484"/>
      <c r="O1274" s="484"/>
      <c r="P1274" s="484"/>
      <c r="Q1274" s="487"/>
      <c r="R1274" s="487"/>
      <c r="S1274" s="487"/>
      <c r="T1274" s="484"/>
      <c r="U1274" s="484"/>
      <c r="V1274" s="487"/>
      <c r="W1274" s="487"/>
      <c r="X1274" s="484"/>
      <c r="Y1274" s="377" t="s">
        <v>1852</v>
      </c>
      <c r="Z1274" s="377" t="s">
        <v>1848</v>
      </c>
      <c r="AA1274" s="545"/>
      <c r="AB1274" s="545"/>
      <c r="AC1274" s="538"/>
      <c r="AD1274" s="642"/>
    </row>
    <row r="1275" customFormat="false" ht="16.2" hidden="true" customHeight="true" outlineLevel="0" collapsed="false">
      <c r="A1275" s="569" t="s">
        <v>1853</v>
      </c>
      <c r="B1275" s="37" t="s">
        <v>1854</v>
      </c>
      <c r="C1275" s="37"/>
      <c r="D1275" s="37"/>
      <c r="E1275" s="41" t="s">
        <v>264</v>
      </c>
      <c r="F1275" s="41" t="s">
        <v>471</v>
      </c>
      <c r="G1275" s="478"/>
      <c r="H1275" s="513" t="s">
        <v>488</v>
      </c>
      <c r="I1275" s="513" t="s">
        <v>488</v>
      </c>
      <c r="J1275" s="513" t="s">
        <v>488</v>
      </c>
      <c r="K1275" s="513" t="s">
        <v>488</v>
      </c>
      <c r="L1275" s="513"/>
      <c r="M1275" s="513"/>
      <c r="N1275" s="513"/>
      <c r="O1275" s="513"/>
      <c r="P1275" s="513"/>
      <c r="Q1275" s="513"/>
      <c r="R1275" s="513"/>
      <c r="S1275" s="513"/>
      <c r="T1275" s="484"/>
      <c r="U1275" s="484"/>
      <c r="V1275" s="484"/>
      <c r="W1275" s="484"/>
      <c r="X1275" s="484"/>
      <c r="Y1275" s="366" t="s">
        <v>1855</v>
      </c>
      <c r="Z1275" s="366"/>
      <c r="AA1275" s="426" t="s">
        <v>1409</v>
      </c>
      <c r="AB1275" s="426" t="s">
        <v>1409</v>
      </c>
      <c r="AC1275" s="426"/>
      <c r="AD1275" s="617"/>
    </row>
    <row r="1276" customFormat="false" ht="16.2" hidden="true" customHeight="false" outlineLevel="0" collapsed="false">
      <c r="A1276" s="569"/>
      <c r="B1276" s="37"/>
      <c r="C1276" s="37"/>
      <c r="D1276" s="37"/>
      <c r="E1276" s="41"/>
      <c r="F1276" s="113" t="s">
        <v>477</v>
      </c>
      <c r="G1276" s="478"/>
      <c r="H1276" s="513" t="s">
        <v>488</v>
      </c>
      <c r="I1276" s="513" t="s">
        <v>488</v>
      </c>
      <c r="J1276" s="513" t="s">
        <v>488</v>
      </c>
      <c r="K1276" s="513" t="s">
        <v>488</v>
      </c>
      <c r="L1276" s="513"/>
      <c r="M1276" s="513"/>
      <c r="N1276" s="513"/>
      <c r="O1276" s="513"/>
      <c r="P1276" s="513"/>
      <c r="Q1276" s="513"/>
      <c r="R1276" s="513"/>
      <c r="S1276" s="513"/>
      <c r="T1276" s="487"/>
      <c r="U1276" s="487"/>
      <c r="V1276" s="487"/>
      <c r="W1276" s="487"/>
      <c r="X1276" s="484"/>
      <c r="Y1276" s="366" t="s">
        <v>1856</v>
      </c>
      <c r="Z1276" s="366" t="s">
        <v>1857</v>
      </c>
      <c r="AA1276" s="426"/>
      <c r="AB1276" s="426"/>
      <c r="AC1276" s="426"/>
      <c r="AD1276" s="617"/>
    </row>
    <row r="1277" customFormat="false" ht="16.2" hidden="true" customHeight="true" outlineLevel="0" collapsed="false">
      <c r="A1277" s="569"/>
      <c r="B1277" s="37"/>
      <c r="C1277" s="37"/>
      <c r="D1277" s="37"/>
      <c r="E1277" s="41" t="s">
        <v>265</v>
      </c>
      <c r="F1277" s="41" t="s">
        <v>471</v>
      </c>
      <c r="G1277" s="478"/>
      <c r="H1277" s="513" t="s">
        <v>488</v>
      </c>
      <c r="I1277" s="513" t="s">
        <v>488</v>
      </c>
      <c r="J1277" s="513" t="s">
        <v>488</v>
      </c>
      <c r="K1277" s="513" t="s">
        <v>488</v>
      </c>
      <c r="L1277" s="513"/>
      <c r="M1277" s="513"/>
      <c r="N1277" s="513"/>
      <c r="O1277" s="513"/>
      <c r="P1277" s="513"/>
      <c r="Q1277" s="513"/>
      <c r="R1277" s="513"/>
      <c r="S1277" s="513"/>
      <c r="T1277" s="484"/>
      <c r="U1277" s="484"/>
      <c r="V1277" s="484"/>
      <c r="W1277" s="484"/>
      <c r="X1277" s="484"/>
      <c r="Y1277" s="366" t="s">
        <v>1858</v>
      </c>
      <c r="Z1277" s="366"/>
      <c r="AA1277" s="426"/>
      <c r="AB1277" s="426"/>
      <c r="AC1277" s="426"/>
      <c r="AD1277" s="617"/>
    </row>
    <row r="1278" customFormat="false" ht="16.2" hidden="true" customHeight="false" outlineLevel="0" collapsed="false">
      <c r="A1278" s="569"/>
      <c r="B1278" s="37"/>
      <c r="C1278" s="37"/>
      <c r="D1278" s="37"/>
      <c r="E1278" s="41"/>
      <c r="F1278" s="31" t="s">
        <v>477</v>
      </c>
      <c r="G1278" s="478"/>
      <c r="H1278" s="513" t="s">
        <v>488</v>
      </c>
      <c r="I1278" s="513" t="s">
        <v>488</v>
      </c>
      <c r="J1278" s="513" t="s">
        <v>488</v>
      </c>
      <c r="K1278" s="513" t="s">
        <v>488</v>
      </c>
      <c r="L1278" s="513"/>
      <c r="M1278" s="513"/>
      <c r="N1278" s="513"/>
      <c r="O1278" s="513"/>
      <c r="P1278" s="513"/>
      <c r="Q1278" s="513"/>
      <c r="R1278" s="513"/>
      <c r="S1278" s="513"/>
      <c r="T1278" s="487"/>
      <c r="U1278" s="487"/>
      <c r="V1278" s="487"/>
      <c r="W1278" s="487"/>
      <c r="X1278" s="484"/>
      <c r="Y1278" s="366" t="s">
        <v>1859</v>
      </c>
      <c r="Z1278" s="366" t="s">
        <v>1857</v>
      </c>
      <c r="AA1278" s="426"/>
      <c r="AB1278" s="426"/>
      <c r="AC1278" s="426"/>
      <c r="AD1278" s="617"/>
    </row>
    <row r="1279" customFormat="false" ht="16.2" hidden="true" customHeight="true" outlineLevel="0" collapsed="false">
      <c r="A1279" s="569"/>
      <c r="B1279" s="37" t="s">
        <v>1860</v>
      </c>
      <c r="C1279" s="37"/>
      <c r="D1279" s="37"/>
      <c r="E1279" s="41" t="s">
        <v>264</v>
      </c>
      <c r="F1279" s="41" t="s">
        <v>471</v>
      </c>
      <c r="G1279" s="478"/>
      <c r="H1279" s="513" t="s">
        <v>488</v>
      </c>
      <c r="I1279" s="513" t="s">
        <v>488</v>
      </c>
      <c r="J1279" s="513" t="s">
        <v>488</v>
      </c>
      <c r="K1279" s="513" t="s">
        <v>488</v>
      </c>
      <c r="L1279" s="513"/>
      <c r="M1279" s="513"/>
      <c r="N1279" s="513"/>
      <c r="O1279" s="513"/>
      <c r="P1279" s="513"/>
      <c r="Q1279" s="513"/>
      <c r="R1279" s="513"/>
      <c r="S1279" s="513"/>
      <c r="T1279" s="513"/>
      <c r="U1279" s="513"/>
      <c r="V1279" s="513"/>
      <c r="W1279" s="513"/>
      <c r="X1279" s="484"/>
      <c r="Y1279" s="366" t="s">
        <v>1861</v>
      </c>
      <c r="Z1279" s="366"/>
      <c r="AA1279" s="426"/>
      <c r="AB1279" s="426"/>
      <c r="AC1279" s="426"/>
      <c r="AD1279" s="617"/>
    </row>
    <row r="1280" customFormat="false" ht="16.2" hidden="true" customHeight="false" outlineLevel="0" collapsed="false">
      <c r="A1280" s="569"/>
      <c r="B1280" s="37"/>
      <c r="C1280" s="37"/>
      <c r="D1280" s="37"/>
      <c r="E1280" s="41"/>
      <c r="F1280" s="113" t="s">
        <v>477</v>
      </c>
      <c r="G1280" s="478"/>
      <c r="H1280" s="513" t="s">
        <v>488</v>
      </c>
      <c r="I1280" s="513" t="s">
        <v>488</v>
      </c>
      <c r="J1280" s="513" t="s">
        <v>488</v>
      </c>
      <c r="K1280" s="513" t="s">
        <v>488</v>
      </c>
      <c r="L1280" s="513"/>
      <c r="M1280" s="513"/>
      <c r="N1280" s="513"/>
      <c r="O1280" s="513"/>
      <c r="P1280" s="513"/>
      <c r="Q1280" s="487"/>
      <c r="R1280" s="487"/>
      <c r="S1280" s="487"/>
      <c r="T1280" s="487"/>
      <c r="U1280" s="487"/>
      <c r="V1280" s="487"/>
      <c r="W1280" s="487"/>
      <c r="X1280" s="484"/>
      <c r="Y1280" s="366" t="s">
        <v>1862</v>
      </c>
      <c r="Z1280" s="366" t="s">
        <v>1639</v>
      </c>
      <c r="AA1280" s="426"/>
      <c r="AB1280" s="426"/>
      <c r="AC1280" s="426"/>
      <c r="AD1280" s="617"/>
    </row>
    <row r="1281" customFormat="false" ht="16.2" hidden="true" customHeight="true" outlineLevel="0" collapsed="false">
      <c r="A1281" s="569"/>
      <c r="B1281" s="37"/>
      <c r="C1281" s="37"/>
      <c r="D1281" s="37"/>
      <c r="E1281" s="41" t="s">
        <v>265</v>
      </c>
      <c r="F1281" s="41" t="s">
        <v>471</v>
      </c>
      <c r="G1281" s="478"/>
      <c r="H1281" s="513" t="s">
        <v>488</v>
      </c>
      <c r="I1281" s="513" t="s">
        <v>488</v>
      </c>
      <c r="J1281" s="513" t="s">
        <v>488</v>
      </c>
      <c r="K1281" s="513" t="s">
        <v>488</v>
      </c>
      <c r="L1281" s="513"/>
      <c r="M1281" s="513"/>
      <c r="N1281" s="513"/>
      <c r="O1281" s="513"/>
      <c r="P1281" s="513"/>
      <c r="Q1281" s="513"/>
      <c r="R1281" s="513"/>
      <c r="S1281" s="513"/>
      <c r="T1281" s="513"/>
      <c r="U1281" s="513"/>
      <c r="V1281" s="513"/>
      <c r="W1281" s="513"/>
      <c r="X1281" s="484"/>
      <c r="Y1281" s="366" t="s">
        <v>1863</v>
      </c>
      <c r="Z1281" s="366"/>
      <c r="AA1281" s="426"/>
      <c r="AB1281" s="426"/>
      <c r="AC1281" s="426"/>
      <c r="AD1281" s="617"/>
    </row>
    <row r="1282" customFormat="false" ht="16.2" hidden="true" customHeight="false" outlineLevel="0" collapsed="false">
      <c r="A1282" s="569"/>
      <c r="B1282" s="37"/>
      <c r="C1282" s="37"/>
      <c r="D1282" s="37"/>
      <c r="E1282" s="41"/>
      <c r="F1282" s="31" t="s">
        <v>477</v>
      </c>
      <c r="G1282" s="478"/>
      <c r="H1282" s="513" t="s">
        <v>488</v>
      </c>
      <c r="I1282" s="513" t="s">
        <v>488</v>
      </c>
      <c r="J1282" s="513" t="s">
        <v>488</v>
      </c>
      <c r="K1282" s="513" t="s">
        <v>488</v>
      </c>
      <c r="L1282" s="513"/>
      <c r="M1282" s="513"/>
      <c r="N1282" s="513"/>
      <c r="O1282" s="513"/>
      <c r="P1282" s="513"/>
      <c r="Q1282" s="487"/>
      <c r="R1282" s="487"/>
      <c r="S1282" s="487"/>
      <c r="T1282" s="487"/>
      <c r="U1282" s="487"/>
      <c r="V1282" s="487"/>
      <c r="W1282" s="487"/>
      <c r="X1282" s="484"/>
      <c r="Y1282" s="366" t="s">
        <v>1864</v>
      </c>
      <c r="Z1282" s="366" t="s">
        <v>1639</v>
      </c>
      <c r="AA1282" s="426"/>
      <c r="AB1282" s="426"/>
      <c r="AC1282" s="426"/>
      <c r="AD1282" s="617"/>
    </row>
    <row r="1283" customFormat="false" ht="16.2" hidden="true" customHeight="true" outlineLevel="0" collapsed="false">
      <c r="A1283" s="569"/>
      <c r="B1283" s="37" t="s">
        <v>1865</v>
      </c>
      <c r="C1283" s="37"/>
      <c r="D1283" s="37"/>
      <c r="E1283" s="41" t="s">
        <v>264</v>
      </c>
      <c r="F1283" s="41" t="s">
        <v>471</v>
      </c>
      <c r="G1283" s="478"/>
      <c r="H1283" s="513" t="s">
        <v>488</v>
      </c>
      <c r="I1283" s="513" t="s">
        <v>488</v>
      </c>
      <c r="J1283" s="513" t="s">
        <v>488</v>
      </c>
      <c r="K1283" s="513" t="s">
        <v>488</v>
      </c>
      <c r="L1283" s="513"/>
      <c r="M1283" s="513"/>
      <c r="N1283" s="513"/>
      <c r="O1283" s="513"/>
      <c r="P1283" s="513"/>
      <c r="Q1283" s="513"/>
      <c r="R1283" s="513"/>
      <c r="S1283" s="513"/>
      <c r="T1283" s="513"/>
      <c r="U1283" s="513"/>
      <c r="V1283" s="513"/>
      <c r="W1283" s="513"/>
      <c r="X1283" s="484"/>
      <c r="Y1283" s="366" t="s">
        <v>1861</v>
      </c>
      <c r="Z1283" s="366"/>
      <c r="AA1283" s="426"/>
      <c r="AB1283" s="426"/>
      <c r="AC1283" s="426"/>
      <c r="AD1283" s="617"/>
    </row>
    <row r="1284" customFormat="false" ht="16.2" hidden="true" customHeight="false" outlineLevel="0" collapsed="false">
      <c r="A1284" s="569"/>
      <c r="B1284" s="37"/>
      <c r="C1284" s="37"/>
      <c r="D1284" s="37"/>
      <c r="E1284" s="41"/>
      <c r="F1284" s="113" t="s">
        <v>477</v>
      </c>
      <c r="G1284" s="478"/>
      <c r="H1284" s="513" t="s">
        <v>488</v>
      </c>
      <c r="I1284" s="513" t="s">
        <v>488</v>
      </c>
      <c r="J1284" s="513" t="s">
        <v>488</v>
      </c>
      <c r="K1284" s="513" t="s">
        <v>488</v>
      </c>
      <c r="L1284" s="513"/>
      <c r="M1284" s="513"/>
      <c r="N1284" s="513"/>
      <c r="O1284" s="513"/>
      <c r="P1284" s="513"/>
      <c r="Q1284" s="513"/>
      <c r="R1284" s="513"/>
      <c r="S1284" s="487"/>
      <c r="T1284" s="487"/>
      <c r="U1284" s="487"/>
      <c r="V1284" s="487"/>
      <c r="W1284" s="487"/>
      <c r="X1284" s="484"/>
      <c r="Y1284" s="366" t="s">
        <v>1862</v>
      </c>
      <c r="Z1284" s="366" t="s">
        <v>1639</v>
      </c>
      <c r="AA1284" s="426"/>
      <c r="AB1284" s="426"/>
      <c r="AC1284" s="426"/>
      <c r="AD1284" s="617"/>
    </row>
    <row r="1285" customFormat="false" ht="16.2" hidden="true" customHeight="true" outlineLevel="0" collapsed="false">
      <c r="A1285" s="569"/>
      <c r="B1285" s="37"/>
      <c r="C1285" s="37"/>
      <c r="D1285" s="37"/>
      <c r="E1285" s="41" t="s">
        <v>265</v>
      </c>
      <c r="F1285" s="41" t="s">
        <v>471</v>
      </c>
      <c r="G1285" s="478"/>
      <c r="H1285" s="513" t="s">
        <v>488</v>
      </c>
      <c r="I1285" s="513" t="s">
        <v>488</v>
      </c>
      <c r="J1285" s="513" t="s">
        <v>488</v>
      </c>
      <c r="K1285" s="513" t="s">
        <v>488</v>
      </c>
      <c r="L1285" s="513"/>
      <c r="M1285" s="513"/>
      <c r="N1285" s="513"/>
      <c r="O1285" s="513"/>
      <c r="P1285" s="513"/>
      <c r="Q1285" s="513"/>
      <c r="R1285" s="513"/>
      <c r="S1285" s="513"/>
      <c r="T1285" s="513"/>
      <c r="U1285" s="513"/>
      <c r="V1285" s="513"/>
      <c r="W1285" s="513"/>
      <c r="X1285" s="484"/>
      <c r="Y1285" s="366" t="s">
        <v>1863</v>
      </c>
      <c r="Z1285" s="366"/>
      <c r="AA1285" s="426"/>
      <c r="AB1285" s="426"/>
      <c r="AC1285" s="426"/>
      <c r="AD1285" s="617"/>
    </row>
    <row r="1286" customFormat="false" ht="16.2" hidden="true" customHeight="false" outlineLevel="0" collapsed="false">
      <c r="A1286" s="569"/>
      <c r="B1286" s="37"/>
      <c r="C1286" s="37"/>
      <c r="D1286" s="37"/>
      <c r="E1286" s="41"/>
      <c r="F1286" s="31" t="s">
        <v>477</v>
      </c>
      <c r="G1286" s="478"/>
      <c r="H1286" s="513" t="s">
        <v>488</v>
      </c>
      <c r="I1286" s="513" t="s">
        <v>488</v>
      </c>
      <c r="J1286" s="513" t="s">
        <v>488</v>
      </c>
      <c r="K1286" s="513" t="s">
        <v>488</v>
      </c>
      <c r="L1286" s="513"/>
      <c r="M1286" s="513"/>
      <c r="N1286" s="513"/>
      <c r="O1286" s="513"/>
      <c r="P1286" s="513"/>
      <c r="Q1286" s="513"/>
      <c r="R1286" s="513"/>
      <c r="S1286" s="487"/>
      <c r="T1286" s="487"/>
      <c r="U1286" s="487"/>
      <c r="V1286" s="487"/>
      <c r="W1286" s="487"/>
      <c r="X1286" s="484"/>
      <c r="Y1286" s="366" t="s">
        <v>1864</v>
      </c>
      <c r="Z1286" s="366" t="s">
        <v>1639</v>
      </c>
      <c r="AA1286" s="426"/>
      <c r="AB1286" s="426"/>
      <c r="AC1286" s="426"/>
      <c r="AD1286" s="617"/>
    </row>
    <row r="1287" customFormat="false" ht="16.2" hidden="true" customHeight="true" outlineLevel="0" collapsed="false">
      <c r="A1287" s="653" t="s">
        <v>1866</v>
      </c>
      <c r="B1287" s="31" t="s">
        <v>1867</v>
      </c>
      <c r="C1287" s="31" t="s">
        <v>1868</v>
      </c>
      <c r="D1287" s="31" t="s">
        <v>264</v>
      </c>
      <c r="E1287" s="496"/>
      <c r="F1287" s="31" t="s">
        <v>471</v>
      </c>
      <c r="G1287" s="655"/>
      <c r="H1287" s="655"/>
      <c r="I1287" s="655"/>
      <c r="J1287" s="655"/>
      <c r="K1287" s="655"/>
      <c r="L1287" s="655"/>
      <c r="M1287" s="655"/>
      <c r="N1287" s="655"/>
      <c r="O1287" s="655"/>
      <c r="P1287" s="655"/>
      <c r="Q1287" s="655"/>
      <c r="R1287" s="655"/>
      <c r="S1287" s="655"/>
      <c r="T1287" s="655"/>
      <c r="U1287" s="655"/>
      <c r="V1287" s="655"/>
      <c r="W1287" s="655"/>
      <c r="X1287" s="655"/>
      <c r="Y1287" s="366" t="s">
        <v>1869</v>
      </c>
      <c r="Z1287" s="366"/>
      <c r="AA1287" s="505" t="s">
        <v>1417</v>
      </c>
      <c r="AB1287" s="505" t="s">
        <v>1417</v>
      </c>
      <c r="AC1287" s="670" t="s">
        <v>1552</v>
      </c>
      <c r="AD1287" s="671"/>
    </row>
    <row r="1288" customFormat="false" ht="21.6" hidden="true" customHeight="false" outlineLevel="0" collapsed="false">
      <c r="A1288" s="653"/>
      <c r="B1288" s="31"/>
      <c r="C1288" s="31"/>
      <c r="D1288" s="31"/>
      <c r="E1288" s="31" t="s">
        <v>1528</v>
      </c>
      <c r="F1288" s="31" t="s">
        <v>473</v>
      </c>
      <c r="G1288" s="655"/>
      <c r="H1288" s="655"/>
      <c r="I1288" s="655"/>
      <c r="J1288" s="655"/>
      <c r="K1288" s="655"/>
      <c r="L1288" s="655"/>
      <c r="M1288" s="655"/>
      <c r="N1288" s="655"/>
      <c r="O1288" s="655"/>
      <c r="P1288" s="655"/>
      <c r="Q1288" s="655"/>
      <c r="R1288" s="655"/>
      <c r="S1288" s="655"/>
      <c r="T1288" s="655"/>
      <c r="U1288" s="655"/>
      <c r="V1288" s="655"/>
      <c r="W1288" s="655"/>
      <c r="X1288" s="655"/>
      <c r="Y1288" s="366" t="s">
        <v>1870</v>
      </c>
      <c r="Z1288" s="366" t="s">
        <v>1871</v>
      </c>
      <c r="AA1288" s="505"/>
      <c r="AB1288" s="505"/>
      <c r="AC1288" s="670"/>
      <c r="AD1288" s="655"/>
    </row>
    <row r="1289" customFormat="false" ht="16.2" hidden="true" customHeight="true" outlineLevel="0" collapsed="false">
      <c r="A1289" s="653"/>
      <c r="B1289" s="31"/>
      <c r="C1289" s="31"/>
      <c r="D1289" s="31" t="s">
        <v>265</v>
      </c>
      <c r="E1289" s="496"/>
      <c r="F1289" s="31" t="s">
        <v>471</v>
      </c>
      <c r="G1289" s="655"/>
      <c r="H1289" s="655"/>
      <c r="I1289" s="655"/>
      <c r="J1289" s="655"/>
      <c r="K1289" s="655"/>
      <c r="L1289" s="655"/>
      <c r="M1289" s="655"/>
      <c r="N1289" s="655"/>
      <c r="O1289" s="655"/>
      <c r="P1289" s="655"/>
      <c r="Q1289" s="655"/>
      <c r="R1289" s="655"/>
      <c r="S1289" s="655"/>
      <c r="T1289" s="655"/>
      <c r="U1289" s="655"/>
      <c r="V1289" s="655"/>
      <c r="W1289" s="655"/>
      <c r="X1289" s="655"/>
      <c r="Y1289" s="366" t="s">
        <v>1872</v>
      </c>
      <c r="Z1289" s="366"/>
      <c r="AA1289" s="505"/>
      <c r="AB1289" s="505"/>
      <c r="AC1289" s="670"/>
      <c r="AD1289" s="655"/>
    </row>
    <row r="1290" customFormat="false" ht="21.6" hidden="true" customHeight="false" outlineLevel="0" collapsed="false">
      <c r="A1290" s="653"/>
      <c r="B1290" s="31"/>
      <c r="C1290" s="31"/>
      <c r="D1290" s="31"/>
      <c r="E1290" s="31" t="s">
        <v>1528</v>
      </c>
      <c r="F1290" s="31" t="s">
        <v>473</v>
      </c>
      <c r="G1290" s="655"/>
      <c r="H1290" s="655"/>
      <c r="I1290" s="655"/>
      <c r="J1290" s="655"/>
      <c r="K1290" s="655"/>
      <c r="L1290" s="655"/>
      <c r="M1290" s="655"/>
      <c r="N1290" s="655"/>
      <c r="O1290" s="655"/>
      <c r="P1290" s="655"/>
      <c r="Q1290" s="655"/>
      <c r="R1290" s="655"/>
      <c r="S1290" s="655"/>
      <c r="T1290" s="655"/>
      <c r="U1290" s="655"/>
      <c r="V1290" s="655"/>
      <c r="W1290" s="655"/>
      <c r="X1290" s="655"/>
      <c r="Y1290" s="366" t="s">
        <v>1873</v>
      </c>
      <c r="Z1290" s="366" t="s">
        <v>1871</v>
      </c>
      <c r="AA1290" s="505"/>
      <c r="AB1290" s="505"/>
      <c r="AC1290" s="670"/>
      <c r="AD1290" s="655"/>
    </row>
    <row r="1291" customFormat="false" ht="16.2" hidden="true" customHeight="true" outlineLevel="0" collapsed="false">
      <c r="A1291" s="653"/>
      <c r="B1291" s="31"/>
      <c r="C1291" s="31" t="s">
        <v>420</v>
      </c>
      <c r="D1291" s="31" t="s">
        <v>264</v>
      </c>
      <c r="E1291" s="496"/>
      <c r="F1291" s="31" t="s">
        <v>471</v>
      </c>
      <c r="G1291" s="655"/>
      <c r="H1291" s="655"/>
      <c r="I1291" s="655"/>
      <c r="J1291" s="655"/>
      <c r="K1291" s="655"/>
      <c r="L1291" s="655"/>
      <c r="M1291" s="655"/>
      <c r="N1291" s="655"/>
      <c r="O1291" s="655"/>
      <c r="P1291" s="655"/>
      <c r="Q1291" s="655"/>
      <c r="R1291" s="655"/>
      <c r="S1291" s="655"/>
      <c r="T1291" s="655"/>
      <c r="U1291" s="655"/>
      <c r="V1291" s="655"/>
      <c r="W1291" s="655"/>
      <c r="X1291" s="655"/>
      <c r="Y1291" s="366" t="s">
        <v>1874</v>
      </c>
      <c r="Z1291" s="366"/>
      <c r="AA1291" s="505"/>
      <c r="AB1291" s="505"/>
      <c r="AC1291" s="670"/>
      <c r="AD1291" s="655"/>
    </row>
    <row r="1292" customFormat="false" ht="16.2" hidden="true" customHeight="false" outlineLevel="0" collapsed="false">
      <c r="A1292" s="653"/>
      <c r="B1292" s="31"/>
      <c r="C1292" s="31"/>
      <c r="D1292" s="31"/>
      <c r="E1292" s="31" t="s">
        <v>1528</v>
      </c>
      <c r="F1292" s="31" t="s">
        <v>473</v>
      </c>
      <c r="G1292" s="655"/>
      <c r="H1292" s="655"/>
      <c r="I1292" s="655"/>
      <c r="J1292" s="655"/>
      <c r="K1292" s="655"/>
      <c r="L1292" s="655"/>
      <c r="M1292" s="655"/>
      <c r="N1292" s="655"/>
      <c r="O1292" s="655"/>
      <c r="P1292" s="655"/>
      <c r="Q1292" s="655"/>
      <c r="R1292" s="655"/>
      <c r="S1292" s="655"/>
      <c r="T1292" s="655"/>
      <c r="U1292" s="655"/>
      <c r="V1292" s="655"/>
      <c r="W1292" s="655"/>
      <c r="X1292" s="655"/>
      <c r="Y1292" s="366" t="s">
        <v>1875</v>
      </c>
      <c r="Z1292" s="366" t="s">
        <v>1876</v>
      </c>
      <c r="AA1292" s="505"/>
      <c r="AB1292" s="505"/>
      <c r="AC1292" s="670"/>
      <c r="AD1292" s="655"/>
    </row>
    <row r="1293" customFormat="false" ht="16.2" hidden="true" customHeight="true" outlineLevel="0" collapsed="false">
      <c r="A1293" s="653"/>
      <c r="B1293" s="31"/>
      <c r="C1293" s="31"/>
      <c r="D1293" s="31" t="s">
        <v>265</v>
      </c>
      <c r="E1293" s="496"/>
      <c r="F1293" s="31" t="s">
        <v>471</v>
      </c>
      <c r="G1293" s="655"/>
      <c r="H1293" s="655"/>
      <c r="I1293" s="655"/>
      <c r="J1293" s="655"/>
      <c r="K1293" s="655"/>
      <c r="L1293" s="655"/>
      <c r="M1293" s="655"/>
      <c r="N1293" s="655"/>
      <c r="O1293" s="655"/>
      <c r="P1293" s="655"/>
      <c r="Q1293" s="655"/>
      <c r="R1293" s="655"/>
      <c r="S1293" s="655"/>
      <c r="T1293" s="655"/>
      <c r="U1293" s="655"/>
      <c r="V1293" s="655"/>
      <c r="W1293" s="655"/>
      <c r="X1293" s="655"/>
      <c r="Y1293" s="366" t="s">
        <v>1877</v>
      </c>
      <c r="Z1293" s="366"/>
      <c r="AA1293" s="505"/>
      <c r="AB1293" s="505"/>
      <c r="AC1293" s="670"/>
      <c r="AD1293" s="655"/>
    </row>
    <row r="1294" customFormat="false" ht="16.2" hidden="true" customHeight="false" outlineLevel="0" collapsed="false">
      <c r="A1294" s="653"/>
      <c r="B1294" s="31"/>
      <c r="C1294" s="31"/>
      <c r="D1294" s="31"/>
      <c r="E1294" s="31" t="s">
        <v>1528</v>
      </c>
      <c r="F1294" s="31" t="s">
        <v>473</v>
      </c>
      <c r="G1294" s="655"/>
      <c r="H1294" s="655"/>
      <c r="I1294" s="655"/>
      <c r="J1294" s="655"/>
      <c r="K1294" s="655"/>
      <c r="L1294" s="655"/>
      <c r="M1294" s="655"/>
      <c r="N1294" s="655"/>
      <c r="O1294" s="655"/>
      <c r="P1294" s="655"/>
      <c r="Q1294" s="655"/>
      <c r="R1294" s="655"/>
      <c r="S1294" s="655"/>
      <c r="T1294" s="655"/>
      <c r="U1294" s="655"/>
      <c r="V1294" s="655"/>
      <c r="W1294" s="655"/>
      <c r="X1294" s="655"/>
      <c r="Y1294" s="366" t="s">
        <v>1878</v>
      </c>
      <c r="Z1294" s="366" t="s">
        <v>1876</v>
      </c>
      <c r="AA1294" s="505"/>
      <c r="AB1294" s="505"/>
      <c r="AC1294" s="670"/>
      <c r="AD1294" s="655"/>
    </row>
    <row r="1295" customFormat="false" ht="16.2" hidden="true" customHeight="true" outlineLevel="0" collapsed="false">
      <c r="A1295" s="653"/>
      <c r="B1295" s="31"/>
      <c r="C1295" s="31" t="s">
        <v>408</v>
      </c>
      <c r="D1295" s="31" t="s">
        <v>264</v>
      </c>
      <c r="E1295" s="496"/>
      <c r="F1295" s="31" t="s">
        <v>471</v>
      </c>
      <c r="G1295" s="655"/>
      <c r="H1295" s="655"/>
      <c r="I1295" s="655"/>
      <c r="J1295" s="655"/>
      <c r="K1295" s="655"/>
      <c r="L1295" s="655"/>
      <c r="M1295" s="655"/>
      <c r="N1295" s="655"/>
      <c r="O1295" s="655"/>
      <c r="P1295" s="655"/>
      <c r="Q1295" s="655"/>
      <c r="R1295" s="655"/>
      <c r="S1295" s="655"/>
      <c r="T1295" s="655"/>
      <c r="U1295" s="655"/>
      <c r="V1295" s="655"/>
      <c r="W1295" s="655"/>
      <c r="X1295" s="655"/>
      <c r="Y1295" s="366" t="s">
        <v>1879</v>
      </c>
      <c r="Z1295" s="366"/>
      <c r="AA1295" s="505"/>
      <c r="AB1295" s="505"/>
      <c r="AC1295" s="670"/>
      <c r="AD1295" s="655"/>
    </row>
    <row r="1296" customFormat="false" ht="16.2" hidden="true" customHeight="false" outlineLevel="0" collapsed="false">
      <c r="A1296" s="653"/>
      <c r="B1296" s="31"/>
      <c r="C1296" s="31"/>
      <c r="D1296" s="31"/>
      <c r="E1296" s="31" t="s">
        <v>1528</v>
      </c>
      <c r="F1296" s="31" t="s">
        <v>473</v>
      </c>
      <c r="G1296" s="655"/>
      <c r="H1296" s="655"/>
      <c r="I1296" s="655"/>
      <c r="J1296" s="655"/>
      <c r="K1296" s="655"/>
      <c r="L1296" s="655"/>
      <c r="M1296" s="655"/>
      <c r="N1296" s="655"/>
      <c r="O1296" s="655"/>
      <c r="P1296" s="655"/>
      <c r="Q1296" s="655"/>
      <c r="R1296" s="655"/>
      <c r="S1296" s="655"/>
      <c r="T1296" s="655"/>
      <c r="U1296" s="655"/>
      <c r="V1296" s="655"/>
      <c r="W1296" s="655"/>
      <c r="X1296" s="655"/>
      <c r="Y1296" s="366" t="s">
        <v>1880</v>
      </c>
      <c r="Z1296" s="366" t="s">
        <v>1881</v>
      </c>
      <c r="AA1296" s="505"/>
      <c r="AB1296" s="505"/>
      <c r="AC1296" s="670"/>
      <c r="AD1296" s="655"/>
    </row>
    <row r="1297" customFormat="false" ht="16.2" hidden="true" customHeight="true" outlineLevel="0" collapsed="false">
      <c r="A1297" s="653"/>
      <c r="B1297" s="31"/>
      <c r="C1297" s="31"/>
      <c r="D1297" s="31" t="s">
        <v>265</v>
      </c>
      <c r="E1297" s="496"/>
      <c r="F1297" s="31" t="s">
        <v>471</v>
      </c>
      <c r="G1297" s="655"/>
      <c r="H1297" s="655"/>
      <c r="I1297" s="655"/>
      <c r="J1297" s="655"/>
      <c r="K1297" s="655"/>
      <c r="L1297" s="655"/>
      <c r="M1297" s="655"/>
      <c r="N1297" s="655"/>
      <c r="O1297" s="655"/>
      <c r="P1297" s="655"/>
      <c r="Q1297" s="655"/>
      <c r="R1297" s="655"/>
      <c r="S1297" s="655"/>
      <c r="T1297" s="655"/>
      <c r="U1297" s="655"/>
      <c r="V1297" s="655"/>
      <c r="W1297" s="655"/>
      <c r="X1297" s="655"/>
      <c r="Y1297" s="366" t="s">
        <v>1882</v>
      </c>
      <c r="Z1297" s="366"/>
      <c r="AA1297" s="505"/>
      <c r="AB1297" s="505"/>
      <c r="AC1297" s="670"/>
      <c r="AD1297" s="655"/>
    </row>
    <row r="1298" customFormat="false" ht="16.2" hidden="true" customHeight="false" outlineLevel="0" collapsed="false">
      <c r="A1298" s="653"/>
      <c r="B1298" s="31"/>
      <c r="C1298" s="31"/>
      <c r="D1298" s="31"/>
      <c r="E1298" s="31" t="s">
        <v>1528</v>
      </c>
      <c r="F1298" s="31" t="s">
        <v>473</v>
      </c>
      <c r="G1298" s="655"/>
      <c r="H1298" s="655"/>
      <c r="I1298" s="655"/>
      <c r="J1298" s="655"/>
      <c r="K1298" s="655"/>
      <c r="L1298" s="655"/>
      <c r="M1298" s="655"/>
      <c r="N1298" s="655"/>
      <c r="O1298" s="655"/>
      <c r="P1298" s="655"/>
      <c r="Q1298" s="655"/>
      <c r="R1298" s="655"/>
      <c r="S1298" s="655"/>
      <c r="T1298" s="655"/>
      <c r="U1298" s="655"/>
      <c r="V1298" s="655"/>
      <c r="W1298" s="655"/>
      <c r="X1298" s="655"/>
      <c r="Y1298" s="366" t="s">
        <v>1883</v>
      </c>
      <c r="Z1298" s="366" t="s">
        <v>1881</v>
      </c>
      <c r="AA1298" s="505"/>
      <c r="AB1298" s="505"/>
      <c r="AC1298" s="670"/>
      <c r="AD1298" s="655"/>
    </row>
    <row r="1299" customFormat="false" ht="16.2" hidden="true" customHeight="true" outlineLevel="0" collapsed="false">
      <c r="A1299" s="653" t="s">
        <v>1884</v>
      </c>
      <c r="B1299" s="31" t="s">
        <v>1885</v>
      </c>
      <c r="C1299" s="31"/>
      <c r="D1299" s="31" t="s">
        <v>264</v>
      </c>
      <c r="E1299" s="496"/>
      <c r="F1299" s="31" t="s">
        <v>471</v>
      </c>
      <c r="G1299" s="655"/>
      <c r="H1299" s="655"/>
      <c r="I1299" s="655"/>
      <c r="J1299" s="655"/>
      <c r="K1299" s="655"/>
      <c r="L1299" s="655"/>
      <c r="M1299" s="655"/>
      <c r="N1299" s="655"/>
      <c r="O1299" s="655"/>
      <c r="P1299" s="655"/>
      <c r="Q1299" s="655"/>
      <c r="R1299" s="655"/>
      <c r="S1299" s="655"/>
      <c r="T1299" s="655"/>
      <c r="U1299" s="655"/>
      <c r="V1299" s="655"/>
      <c r="W1299" s="655"/>
      <c r="X1299" s="655"/>
      <c r="Y1299" s="366" t="s">
        <v>1886</v>
      </c>
      <c r="Z1299" s="366"/>
      <c r="AA1299" s="505" t="s">
        <v>1417</v>
      </c>
      <c r="AB1299" s="505" t="s">
        <v>1417</v>
      </c>
      <c r="AC1299" s="670" t="s">
        <v>1552</v>
      </c>
      <c r="AD1299" s="671"/>
    </row>
    <row r="1300" customFormat="false" ht="21.6" hidden="true" customHeight="false" outlineLevel="0" collapsed="false">
      <c r="A1300" s="653"/>
      <c r="B1300" s="31"/>
      <c r="C1300" s="31"/>
      <c r="D1300" s="31"/>
      <c r="E1300" s="31" t="s">
        <v>1528</v>
      </c>
      <c r="F1300" s="31" t="s">
        <v>473</v>
      </c>
      <c r="G1300" s="655"/>
      <c r="H1300" s="655"/>
      <c r="I1300" s="655"/>
      <c r="J1300" s="655"/>
      <c r="K1300" s="655"/>
      <c r="L1300" s="655"/>
      <c r="M1300" s="655"/>
      <c r="N1300" s="655"/>
      <c r="O1300" s="655"/>
      <c r="P1300" s="655"/>
      <c r="Q1300" s="655"/>
      <c r="R1300" s="655"/>
      <c r="S1300" s="655"/>
      <c r="T1300" s="655"/>
      <c r="U1300" s="655"/>
      <c r="V1300" s="655"/>
      <c r="W1300" s="655"/>
      <c r="X1300" s="655"/>
      <c r="Y1300" s="366" t="s">
        <v>1887</v>
      </c>
      <c r="Z1300" s="366" t="s">
        <v>1888</v>
      </c>
      <c r="AA1300" s="505"/>
      <c r="AB1300" s="505"/>
      <c r="AC1300" s="670"/>
      <c r="AD1300" s="655"/>
    </row>
    <row r="1301" customFormat="false" ht="16.2" hidden="true" customHeight="true" outlineLevel="0" collapsed="false">
      <c r="A1301" s="653"/>
      <c r="B1301" s="31"/>
      <c r="C1301" s="31"/>
      <c r="D1301" s="31" t="s">
        <v>265</v>
      </c>
      <c r="E1301" s="496"/>
      <c r="F1301" s="31" t="s">
        <v>471</v>
      </c>
      <c r="G1301" s="655"/>
      <c r="H1301" s="655"/>
      <c r="I1301" s="655"/>
      <c r="J1301" s="655"/>
      <c r="K1301" s="655"/>
      <c r="L1301" s="655"/>
      <c r="M1301" s="655"/>
      <c r="N1301" s="655"/>
      <c r="O1301" s="655"/>
      <c r="P1301" s="655"/>
      <c r="Q1301" s="655"/>
      <c r="R1301" s="655"/>
      <c r="S1301" s="655"/>
      <c r="T1301" s="655"/>
      <c r="U1301" s="655"/>
      <c r="V1301" s="655"/>
      <c r="W1301" s="655"/>
      <c r="X1301" s="655"/>
      <c r="Y1301" s="366" t="s">
        <v>1889</v>
      </c>
      <c r="Z1301" s="366"/>
      <c r="AA1301" s="505"/>
      <c r="AB1301" s="505"/>
      <c r="AC1301" s="670"/>
      <c r="AD1301" s="655"/>
    </row>
    <row r="1302" customFormat="false" ht="21.6" hidden="true" customHeight="false" outlineLevel="0" collapsed="false">
      <c r="A1302" s="653"/>
      <c r="B1302" s="31"/>
      <c r="C1302" s="31"/>
      <c r="D1302" s="31"/>
      <c r="E1302" s="496" t="s">
        <v>1528</v>
      </c>
      <c r="F1302" s="31" t="s">
        <v>473</v>
      </c>
      <c r="G1302" s="655"/>
      <c r="H1302" s="655"/>
      <c r="I1302" s="655"/>
      <c r="J1302" s="655"/>
      <c r="K1302" s="655"/>
      <c r="L1302" s="655"/>
      <c r="M1302" s="655"/>
      <c r="N1302" s="655"/>
      <c r="O1302" s="655"/>
      <c r="P1302" s="655"/>
      <c r="Q1302" s="655"/>
      <c r="R1302" s="655"/>
      <c r="S1302" s="655"/>
      <c r="T1302" s="655"/>
      <c r="U1302" s="655"/>
      <c r="V1302" s="655"/>
      <c r="W1302" s="655"/>
      <c r="X1302" s="655"/>
      <c r="Y1302" s="366" t="s">
        <v>1890</v>
      </c>
      <c r="Z1302" s="366" t="s">
        <v>1888</v>
      </c>
      <c r="AA1302" s="505"/>
      <c r="AB1302" s="505"/>
      <c r="AC1302" s="670"/>
      <c r="AD1302" s="655"/>
    </row>
    <row r="1303" customFormat="false" ht="16.2" hidden="true" customHeight="true" outlineLevel="0" collapsed="false">
      <c r="A1303" s="672" t="s">
        <v>1891</v>
      </c>
      <c r="B1303" s="31" t="s">
        <v>1892</v>
      </c>
      <c r="C1303" s="31"/>
      <c r="D1303" s="31" t="s">
        <v>264</v>
      </c>
      <c r="E1303" s="496"/>
      <c r="F1303" s="31" t="s">
        <v>471</v>
      </c>
      <c r="G1303" s="655"/>
      <c r="H1303" s="655"/>
      <c r="I1303" s="655"/>
      <c r="J1303" s="655"/>
      <c r="K1303" s="655"/>
      <c r="L1303" s="655"/>
      <c r="M1303" s="655"/>
      <c r="N1303" s="655"/>
      <c r="O1303" s="655"/>
      <c r="P1303" s="655"/>
      <c r="Q1303" s="655"/>
      <c r="R1303" s="655"/>
      <c r="S1303" s="655"/>
      <c r="T1303" s="655"/>
      <c r="U1303" s="655"/>
      <c r="V1303" s="655"/>
      <c r="W1303" s="655"/>
      <c r="X1303" s="655"/>
      <c r="Y1303" s="366" t="s">
        <v>1893</v>
      </c>
      <c r="Z1303" s="366"/>
      <c r="AA1303" s="505" t="s">
        <v>1417</v>
      </c>
      <c r="AB1303" s="505" t="s">
        <v>1417</v>
      </c>
      <c r="AC1303" s="625" t="s">
        <v>1894</v>
      </c>
      <c r="AD1303" s="671"/>
    </row>
    <row r="1304" customFormat="false" ht="21.6" hidden="true" customHeight="false" outlineLevel="0" collapsed="false">
      <c r="A1304" s="672"/>
      <c r="B1304" s="31"/>
      <c r="C1304" s="31"/>
      <c r="D1304" s="31"/>
      <c r="E1304" s="31" t="s">
        <v>1528</v>
      </c>
      <c r="F1304" s="31" t="s">
        <v>473</v>
      </c>
      <c r="G1304" s="655"/>
      <c r="H1304" s="655"/>
      <c r="I1304" s="655"/>
      <c r="J1304" s="655"/>
      <c r="K1304" s="655"/>
      <c r="L1304" s="655"/>
      <c r="M1304" s="655"/>
      <c r="N1304" s="655"/>
      <c r="O1304" s="655"/>
      <c r="P1304" s="655"/>
      <c r="Q1304" s="655"/>
      <c r="R1304" s="655"/>
      <c r="S1304" s="655"/>
      <c r="T1304" s="655"/>
      <c r="U1304" s="655"/>
      <c r="V1304" s="655"/>
      <c r="W1304" s="655"/>
      <c r="X1304" s="655"/>
      <c r="Y1304" s="366" t="s">
        <v>1895</v>
      </c>
      <c r="Z1304" s="366" t="s">
        <v>1896</v>
      </c>
      <c r="AA1304" s="505"/>
      <c r="AB1304" s="505"/>
      <c r="AC1304" s="625"/>
      <c r="AD1304" s="655"/>
    </row>
    <row r="1305" customFormat="false" ht="16.2" hidden="true" customHeight="true" outlineLevel="0" collapsed="false">
      <c r="A1305" s="672"/>
      <c r="B1305" s="31"/>
      <c r="C1305" s="31"/>
      <c r="D1305" s="31" t="s">
        <v>265</v>
      </c>
      <c r="E1305" s="496"/>
      <c r="F1305" s="31" t="s">
        <v>471</v>
      </c>
      <c r="G1305" s="655"/>
      <c r="H1305" s="655"/>
      <c r="I1305" s="655"/>
      <c r="J1305" s="655"/>
      <c r="K1305" s="655"/>
      <c r="L1305" s="655"/>
      <c r="M1305" s="655"/>
      <c r="N1305" s="655"/>
      <c r="O1305" s="655"/>
      <c r="P1305" s="655"/>
      <c r="Q1305" s="655"/>
      <c r="R1305" s="655"/>
      <c r="S1305" s="655"/>
      <c r="T1305" s="655"/>
      <c r="U1305" s="655"/>
      <c r="V1305" s="655"/>
      <c r="W1305" s="655"/>
      <c r="X1305" s="655"/>
      <c r="Y1305" s="366" t="s">
        <v>1897</v>
      </c>
      <c r="Z1305" s="366"/>
      <c r="AA1305" s="505"/>
      <c r="AB1305" s="505"/>
      <c r="AC1305" s="625"/>
      <c r="AD1305" s="655"/>
    </row>
    <row r="1306" customFormat="false" ht="21.6" hidden="true" customHeight="false" outlineLevel="0" collapsed="false">
      <c r="A1306" s="672"/>
      <c r="B1306" s="31"/>
      <c r="C1306" s="31"/>
      <c r="D1306" s="31"/>
      <c r="E1306" s="496" t="s">
        <v>1528</v>
      </c>
      <c r="F1306" s="31" t="s">
        <v>473</v>
      </c>
      <c r="G1306" s="655"/>
      <c r="H1306" s="655"/>
      <c r="I1306" s="655"/>
      <c r="J1306" s="655"/>
      <c r="K1306" s="655"/>
      <c r="L1306" s="655"/>
      <c r="M1306" s="655"/>
      <c r="N1306" s="655"/>
      <c r="O1306" s="655"/>
      <c r="P1306" s="655"/>
      <c r="Q1306" s="655"/>
      <c r="R1306" s="655"/>
      <c r="S1306" s="655"/>
      <c r="T1306" s="655"/>
      <c r="U1306" s="655"/>
      <c r="V1306" s="655"/>
      <c r="W1306" s="655"/>
      <c r="X1306" s="655"/>
      <c r="Y1306" s="366" t="s">
        <v>1898</v>
      </c>
      <c r="Z1306" s="366" t="s">
        <v>1896</v>
      </c>
      <c r="AA1306" s="505"/>
      <c r="AB1306" s="505"/>
      <c r="AC1306" s="625"/>
      <c r="AD1306" s="655"/>
    </row>
    <row r="1307" customFormat="false" ht="16.2" hidden="true" customHeight="true" outlineLevel="0" collapsed="false">
      <c r="A1307" s="672"/>
      <c r="B1307" s="31" t="s">
        <v>1899</v>
      </c>
      <c r="C1307" s="31"/>
      <c r="D1307" s="31" t="s">
        <v>264</v>
      </c>
      <c r="E1307" s="496"/>
      <c r="F1307" s="31" t="s">
        <v>471</v>
      </c>
      <c r="G1307" s="655"/>
      <c r="H1307" s="655"/>
      <c r="I1307" s="655"/>
      <c r="J1307" s="655"/>
      <c r="K1307" s="655"/>
      <c r="L1307" s="655"/>
      <c r="M1307" s="655"/>
      <c r="N1307" s="655"/>
      <c r="O1307" s="655"/>
      <c r="P1307" s="655"/>
      <c r="Q1307" s="655"/>
      <c r="R1307" s="655"/>
      <c r="S1307" s="655"/>
      <c r="T1307" s="655"/>
      <c r="U1307" s="655"/>
      <c r="V1307" s="655"/>
      <c r="W1307" s="655"/>
      <c r="X1307" s="655"/>
      <c r="Y1307" s="366" t="s">
        <v>1900</v>
      </c>
      <c r="Z1307" s="366"/>
      <c r="AA1307" s="505"/>
      <c r="AB1307" s="505"/>
      <c r="AC1307" s="625"/>
      <c r="AD1307" s="655"/>
    </row>
    <row r="1308" customFormat="false" ht="21.6" hidden="true" customHeight="false" outlineLevel="0" collapsed="false">
      <c r="A1308" s="672"/>
      <c r="B1308" s="31"/>
      <c r="C1308" s="31"/>
      <c r="D1308" s="31"/>
      <c r="E1308" s="31" t="s">
        <v>1528</v>
      </c>
      <c r="F1308" s="31" t="s">
        <v>473</v>
      </c>
      <c r="G1308" s="655"/>
      <c r="H1308" s="655"/>
      <c r="I1308" s="655"/>
      <c r="J1308" s="655"/>
      <c r="K1308" s="655"/>
      <c r="L1308" s="655"/>
      <c r="M1308" s="655"/>
      <c r="N1308" s="655"/>
      <c r="O1308" s="655"/>
      <c r="P1308" s="655"/>
      <c r="Q1308" s="655"/>
      <c r="R1308" s="655"/>
      <c r="S1308" s="655"/>
      <c r="T1308" s="655"/>
      <c r="U1308" s="655"/>
      <c r="V1308" s="655"/>
      <c r="W1308" s="655"/>
      <c r="X1308" s="655"/>
      <c r="Y1308" s="366" t="s">
        <v>1901</v>
      </c>
      <c r="Z1308" s="366" t="s">
        <v>1902</v>
      </c>
      <c r="AA1308" s="505"/>
      <c r="AB1308" s="505"/>
      <c r="AC1308" s="625"/>
      <c r="AD1308" s="655"/>
    </row>
    <row r="1309" customFormat="false" ht="16.2" hidden="true" customHeight="true" outlineLevel="0" collapsed="false">
      <c r="A1309" s="672"/>
      <c r="B1309" s="31"/>
      <c r="C1309" s="31"/>
      <c r="D1309" s="31" t="s">
        <v>265</v>
      </c>
      <c r="E1309" s="496"/>
      <c r="F1309" s="31" t="s">
        <v>471</v>
      </c>
      <c r="G1309" s="655"/>
      <c r="H1309" s="655"/>
      <c r="I1309" s="655"/>
      <c r="J1309" s="655"/>
      <c r="K1309" s="655"/>
      <c r="L1309" s="655"/>
      <c r="M1309" s="655"/>
      <c r="N1309" s="655"/>
      <c r="O1309" s="655"/>
      <c r="P1309" s="655"/>
      <c r="Q1309" s="655"/>
      <c r="R1309" s="655"/>
      <c r="S1309" s="655"/>
      <c r="T1309" s="655"/>
      <c r="U1309" s="655"/>
      <c r="V1309" s="655"/>
      <c r="W1309" s="655"/>
      <c r="X1309" s="655"/>
      <c r="Y1309" s="366" t="s">
        <v>1903</v>
      </c>
      <c r="Z1309" s="366"/>
      <c r="AA1309" s="505"/>
      <c r="AB1309" s="505"/>
      <c r="AC1309" s="625"/>
      <c r="AD1309" s="655"/>
    </row>
    <row r="1310" customFormat="false" ht="21.6" hidden="true" customHeight="false" outlineLevel="0" collapsed="false">
      <c r="A1310" s="672"/>
      <c r="B1310" s="31"/>
      <c r="C1310" s="31"/>
      <c r="D1310" s="31"/>
      <c r="E1310" s="496" t="s">
        <v>1528</v>
      </c>
      <c r="F1310" s="31" t="s">
        <v>473</v>
      </c>
      <c r="G1310" s="655"/>
      <c r="H1310" s="655"/>
      <c r="I1310" s="655"/>
      <c r="J1310" s="655"/>
      <c r="K1310" s="655"/>
      <c r="L1310" s="655"/>
      <c r="M1310" s="655"/>
      <c r="N1310" s="655"/>
      <c r="O1310" s="655"/>
      <c r="P1310" s="655"/>
      <c r="Q1310" s="655"/>
      <c r="R1310" s="655"/>
      <c r="S1310" s="655"/>
      <c r="T1310" s="655"/>
      <c r="U1310" s="655"/>
      <c r="V1310" s="655"/>
      <c r="W1310" s="655"/>
      <c r="X1310" s="655"/>
      <c r="Y1310" s="366" t="s">
        <v>1904</v>
      </c>
      <c r="Z1310" s="366" t="s">
        <v>1902</v>
      </c>
      <c r="AA1310" s="505"/>
      <c r="AB1310" s="505"/>
      <c r="AC1310" s="625"/>
      <c r="AD1310" s="655"/>
    </row>
    <row r="1311" customFormat="false" ht="16.2" hidden="true" customHeight="true" outlineLevel="0" collapsed="false">
      <c r="A1311" s="672"/>
      <c r="B1311" s="31" t="s">
        <v>1905</v>
      </c>
      <c r="C1311" s="31"/>
      <c r="D1311" s="31" t="s">
        <v>264</v>
      </c>
      <c r="E1311" s="496"/>
      <c r="F1311" s="31" t="s">
        <v>471</v>
      </c>
      <c r="G1311" s="655"/>
      <c r="H1311" s="655"/>
      <c r="I1311" s="655"/>
      <c r="J1311" s="655"/>
      <c r="K1311" s="655"/>
      <c r="L1311" s="655"/>
      <c r="M1311" s="655"/>
      <c r="N1311" s="655"/>
      <c r="O1311" s="655"/>
      <c r="P1311" s="655"/>
      <c r="Q1311" s="655"/>
      <c r="R1311" s="655"/>
      <c r="S1311" s="655"/>
      <c r="T1311" s="655"/>
      <c r="U1311" s="655"/>
      <c r="V1311" s="655"/>
      <c r="W1311" s="655"/>
      <c r="X1311" s="655"/>
      <c r="Y1311" s="366" t="s">
        <v>1906</v>
      </c>
      <c r="Z1311" s="366"/>
      <c r="AA1311" s="505"/>
      <c r="AB1311" s="505"/>
      <c r="AC1311" s="625"/>
      <c r="AD1311" s="655"/>
    </row>
    <row r="1312" customFormat="false" ht="21.6" hidden="true" customHeight="false" outlineLevel="0" collapsed="false">
      <c r="A1312" s="672"/>
      <c r="B1312" s="31"/>
      <c r="C1312" s="31"/>
      <c r="D1312" s="31"/>
      <c r="E1312" s="31" t="s">
        <v>1528</v>
      </c>
      <c r="F1312" s="31" t="s">
        <v>473</v>
      </c>
      <c r="G1312" s="655"/>
      <c r="H1312" s="655"/>
      <c r="I1312" s="655"/>
      <c r="J1312" s="655"/>
      <c r="K1312" s="655"/>
      <c r="L1312" s="655"/>
      <c r="M1312" s="655"/>
      <c r="N1312" s="655"/>
      <c r="O1312" s="655"/>
      <c r="P1312" s="655"/>
      <c r="Q1312" s="655"/>
      <c r="R1312" s="655"/>
      <c r="S1312" s="655"/>
      <c r="T1312" s="655"/>
      <c r="U1312" s="655"/>
      <c r="V1312" s="655"/>
      <c r="W1312" s="655"/>
      <c r="X1312" s="655"/>
      <c r="Y1312" s="366" t="s">
        <v>1907</v>
      </c>
      <c r="Z1312" s="366" t="s">
        <v>1908</v>
      </c>
      <c r="AA1312" s="505"/>
      <c r="AB1312" s="505"/>
      <c r="AC1312" s="625"/>
      <c r="AD1312" s="655"/>
    </row>
    <row r="1313" customFormat="false" ht="16.2" hidden="true" customHeight="true" outlineLevel="0" collapsed="false">
      <c r="A1313" s="672"/>
      <c r="B1313" s="31"/>
      <c r="C1313" s="31"/>
      <c r="D1313" s="31" t="s">
        <v>265</v>
      </c>
      <c r="E1313" s="496"/>
      <c r="F1313" s="31" t="s">
        <v>471</v>
      </c>
      <c r="G1313" s="655"/>
      <c r="H1313" s="655"/>
      <c r="I1313" s="655"/>
      <c r="J1313" s="655"/>
      <c r="K1313" s="655"/>
      <c r="L1313" s="655"/>
      <c r="M1313" s="655"/>
      <c r="N1313" s="655"/>
      <c r="O1313" s="655"/>
      <c r="P1313" s="655"/>
      <c r="Q1313" s="655"/>
      <c r="R1313" s="655"/>
      <c r="S1313" s="655"/>
      <c r="T1313" s="655"/>
      <c r="U1313" s="655"/>
      <c r="V1313" s="655"/>
      <c r="W1313" s="655"/>
      <c r="X1313" s="655"/>
      <c r="Y1313" s="366" t="s">
        <v>1909</v>
      </c>
      <c r="Z1313" s="366"/>
      <c r="AA1313" s="505"/>
      <c r="AB1313" s="505"/>
      <c r="AC1313" s="625"/>
      <c r="AD1313" s="655"/>
    </row>
    <row r="1314" customFormat="false" ht="21.6" hidden="true" customHeight="false" outlineLevel="0" collapsed="false">
      <c r="A1314" s="672"/>
      <c r="B1314" s="31"/>
      <c r="C1314" s="31"/>
      <c r="D1314" s="31"/>
      <c r="E1314" s="496" t="s">
        <v>1528</v>
      </c>
      <c r="F1314" s="31" t="s">
        <v>473</v>
      </c>
      <c r="G1314" s="655"/>
      <c r="H1314" s="655"/>
      <c r="I1314" s="655"/>
      <c r="J1314" s="655"/>
      <c r="K1314" s="655"/>
      <c r="L1314" s="655"/>
      <c r="M1314" s="655"/>
      <c r="N1314" s="655"/>
      <c r="O1314" s="655"/>
      <c r="P1314" s="655"/>
      <c r="Q1314" s="655"/>
      <c r="R1314" s="655"/>
      <c r="S1314" s="655"/>
      <c r="T1314" s="655"/>
      <c r="U1314" s="655"/>
      <c r="V1314" s="655"/>
      <c r="W1314" s="655"/>
      <c r="X1314" s="655"/>
      <c r="Y1314" s="366" t="s">
        <v>1910</v>
      </c>
      <c r="Z1314" s="366" t="s">
        <v>1908</v>
      </c>
      <c r="AA1314" s="505"/>
      <c r="AB1314" s="505"/>
      <c r="AC1314" s="625"/>
      <c r="AD1314" s="655"/>
    </row>
    <row r="1315" customFormat="false" ht="16.2" hidden="true" customHeight="true" outlineLevel="0" collapsed="false">
      <c r="A1315" s="483" t="s">
        <v>1911</v>
      </c>
      <c r="B1315" s="673" t="s">
        <v>1912</v>
      </c>
      <c r="C1315" s="673"/>
      <c r="D1315" s="31" t="s">
        <v>264</v>
      </c>
      <c r="E1315" s="496"/>
      <c r="F1315" s="31" t="s">
        <v>471</v>
      </c>
      <c r="L1315" s="477"/>
      <c r="M1315" s="477"/>
      <c r="N1315" s="477"/>
      <c r="O1315" s="477"/>
      <c r="P1315" s="477"/>
      <c r="Q1315" s="477"/>
      <c r="R1315" s="477"/>
      <c r="S1315" s="477"/>
      <c r="T1315" s="477"/>
      <c r="U1315" s="477"/>
      <c r="Y1315" s="366" t="s">
        <v>1913</v>
      </c>
      <c r="Z1315" s="366"/>
      <c r="AA1315" s="505" t="s">
        <v>1914</v>
      </c>
      <c r="AB1315" s="505" t="s">
        <v>1914</v>
      </c>
      <c r="AC1315" s="505" t="s">
        <v>1915</v>
      </c>
      <c r="AD1315" s="671"/>
    </row>
    <row r="1316" customFormat="false" ht="54" hidden="true" customHeight="false" outlineLevel="0" collapsed="false">
      <c r="A1316" s="483"/>
      <c r="B1316" s="673"/>
      <c r="C1316" s="673"/>
      <c r="D1316" s="31"/>
      <c r="E1316" s="31" t="s">
        <v>1528</v>
      </c>
      <c r="F1316" s="31" t="s">
        <v>473</v>
      </c>
      <c r="L1316" s="477"/>
      <c r="M1316" s="477"/>
      <c r="N1316" s="477"/>
      <c r="O1316" s="477"/>
      <c r="P1316" s="477"/>
      <c r="Q1316" s="477"/>
      <c r="R1316" s="477"/>
      <c r="S1316" s="477"/>
      <c r="T1316" s="477"/>
      <c r="U1316" s="477"/>
      <c r="Y1316" s="366" t="s">
        <v>1913</v>
      </c>
      <c r="Z1316" s="366" t="s">
        <v>1916</v>
      </c>
      <c r="AA1316" s="505"/>
      <c r="AB1316" s="505"/>
      <c r="AC1316" s="505"/>
      <c r="AD1316" s="674"/>
    </row>
    <row r="1317" customFormat="false" ht="16.2" hidden="true" customHeight="true" outlineLevel="0" collapsed="false">
      <c r="A1317" s="483"/>
      <c r="B1317" s="673"/>
      <c r="C1317" s="673"/>
      <c r="D1317" s="31" t="s">
        <v>265</v>
      </c>
      <c r="E1317" s="496"/>
      <c r="F1317" s="31" t="s">
        <v>471</v>
      </c>
      <c r="L1317" s="477"/>
      <c r="M1317" s="477"/>
      <c r="N1317" s="477"/>
      <c r="O1317" s="477"/>
      <c r="P1317" s="477"/>
      <c r="Q1317" s="477"/>
      <c r="R1317" s="477"/>
      <c r="S1317" s="477"/>
      <c r="T1317" s="477"/>
      <c r="U1317" s="477"/>
      <c r="Y1317" s="366" t="s">
        <v>1917</v>
      </c>
      <c r="Z1317" s="366"/>
      <c r="AA1317" s="505"/>
      <c r="AB1317" s="505"/>
      <c r="AC1317" s="505"/>
      <c r="AD1317" s="674"/>
    </row>
    <row r="1318" customFormat="false" ht="54" hidden="true" customHeight="false" outlineLevel="0" collapsed="false">
      <c r="A1318" s="483"/>
      <c r="B1318" s="673"/>
      <c r="C1318" s="673"/>
      <c r="D1318" s="31"/>
      <c r="E1318" s="496" t="s">
        <v>1528</v>
      </c>
      <c r="F1318" s="31" t="s">
        <v>473</v>
      </c>
      <c r="L1318" s="477"/>
      <c r="M1318" s="477"/>
      <c r="N1318" s="477"/>
      <c r="O1318" s="477"/>
      <c r="P1318" s="477"/>
      <c r="Q1318" s="477"/>
      <c r="R1318" s="477"/>
      <c r="S1318" s="477"/>
      <c r="T1318" s="477"/>
      <c r="U1318" s="477"/>
      <c r="Y1318" s="366" t="s">
        <v>1917</v>
      </c>
      <c r="Z1318" s="366" t="s">
        <v>1916</v>
      </c>
      <c r="AA1318" s="505"/>
      <c r="AB1318" s="505"/>
      <c r="AC1318" s="505"/>
      <c r="AD1318" s="674"/>
    </row>
    <row r="1319" customFormat="false" ht="64.8" hidden="true" customHeight="false" outlineLevel="0" collapsed="false">
      <c r="A1319" s="483"/>
      <c r="B1319" s="673"/>
      <c r="C1319" s="673"/>
      <c r="D1319" s="673" t="s">
        <v>418</v>
      </c>
      <c r="E1319" s="675"/>
      <c r="F1319" s="673" t="s">
        <v>1918</v>
      </c>
      <c r="L1319" s="477"/>
      <c r="M1319" s="477"/>
      <c r="N1319" s="477"/>
      <c r="O1319" s="477"/>
      <c r="P1319" s="477"/>
      <c r="Q1319" s="477"/>
      <c r="R1319" s="477"/>
      <c r="S1319" s="477"/>
      <c r="T1319" s="477"/>
      <c r="U1319" s="477"/>
      <c r="Y1319" s="366" t="s">
        <v>1919</v>
      </c>
      <c r="Z1319" s="366" t="s">
        <v>1917</v>
      </c>
      <c r="AA1319" s="505"/>
      <c r="AB1319" s="505"/>
      <c r="AC1319" s="505"/>
      <c r="AD1319" s="674"/>
    </row>
    <row r="1320" customFormat="false" ht="16.2" hidden="true" customHeight="true" outlineLevel="0" collapsed="false">
      <c r="A1320" s="483"/>
      <c r="B1320" s="366" t="s">
        <v>1920</v>
      </c>
      <c r="C1320" s="366"/>
      <c r="D1320" s="31" t="s">
        <v>451</v>
      </c>
      <c r="E1320" s="31"/>
      <c r="F1320" s="673" t="s">
        <v>1921</v>
      </c>
      <c r="L1320" s="478"/>
      <c r="M1320" s="478"/>
      <c r="N1320" s="478"/>
      <c r="O1320" s="478"/>
      <c r="P1320" s="478"/>
      <c r="Q1320" s="478"/>
      <c r="R1320" s="676"/>
      <c r="S1320" s="676"/>
      <c r="T1320" s="676"/>
      <c r="U1320" s="676"/>
      <c r="Y1320" s="366" t="s">
        <v>1922</v>
      </c>
      <c r="Z1320" s="366"/>
      <c r="AA1320" s="505"/>
      <c r="AB1320" s="505"/>
      <c r="AC1320" s="505"/>
      <c r="AD1320" s="674"/>
    </row>
    <row r="1321" customFormat="false" ht="16.2" hidden="true" customHeight="true" outlineLevel="0" collapsed="false">
      <c r="A1321" s="483"/>
      <c r="B1321" s="366"/>
      <c r="C1321" s="366"/>
      <c r="D1321" s="31" t="s">
        <v>452</v>
      </c>
      <c r="E1321" s="31"/>
      <c r="F1321" s="673" t="s">
        <v>1921</v>
      </c>
      <c r="L1321" s="478"/>
      <c r="M1321" s="478"/>
      <c r="N1321" s="478"/>
      <c r="O1321" s="478"/>
      <c r="P1321" s="478"/>
      <c r="Q1321" s="478"/>
      <c r="R1321" s="676"/>
      <c r="S1321" s="676"/>
      <c r="T1321" s="676"/>
      <c r="U1321" s="676"/>
      <c r="Y1321" s="366" t="s">
        <v>1923</v>
      </c>
      <c r="Z1321" s="366"/>
      <c r="AA1321" s="505"/>
      <c r="AB1321" s="505"/>
      <c r="AC1321" s="505"/>
      <c r="AD1321" s="674"/>
    </row>
    <row r="1322" customFormat="false" ht="21.6" hidden="true" customHeight="true" outlineLevel="0" collapsed="false">
      <c r="A1322" s="483"/>
      <c r="B1322" s="366"/>
      <c r="C1322" s="366"/>
      <c r="D1322" s="31" t="s">
        <v>1924</v>
      </c>
      <c r="E1322" s="31"/>
      <c r="F1322" s="673" t="s">
        <v>477</v>
      </c>
      <c r="L1322" s="478"/>
      <c r="M1322" s="478"/>
      <c r="N1322" s="478"/>
      <c r="O1322" s="478"/>
      <c r="P1322" s="478"/>
      <c r="Q1322" s="478"/>
      <c r="R1322" s="677"/>
      <c r="S1322" s="677"/>
      <c r="T1322" s="677"/>
      <c r="U1322" s="676"/>
      <c r="Y1322" s="366" t="s">
        <v>1925</v>
      </c>
      <c r="Z1322" s="366" t="s">
        <v>1926</v>
      </c>
      <c r="AA1322" s="505"/>
      <c r="AB1322" s="505"/>
      <c r="AC1322" s="505"/>
      <c r="AD1322" s="674"/>
    </row>
    <row r="1323" customFormat="false" ht="16.2" hidden="true" customHeight="true" outlineLevel="0" collapsed="false">
      <c r="A1323" s="483" t="s">
        <v>1927</v>
      </c>
      <c r="B1323" s="678" t="s">
        <v>1928</v>
      </c>
      <c r="C1323" s="678"/>
      <c r="D1323" s="31" t="s">
        <v>264</v>
      </c>
      <c r="E1323" s="496"/>
      <c r="F1323" s="31" t="s">
        <v>471</v>
      </c>
      <c r="L1323" s="478"/>
      <c r="M1323" s="478"/>
      <c r="N1323" s="478"/>
      <c r="O1323" s="478"/>
      <c r="P1323" s="478"/>
      <c r="Q1323" s="478"/>
      <c r="R1323" s="478"/>
      <c r="S1323" s="478"/>
      <c r="T1323" s="478"/>
      <c r="U1323" s="679"/>
      <c r="Y1323" s="366" t="s">
        <v>1929</v>
      </c>
      <c r="Z1323" s="366"/>
      <c r="AA1323" s="505" t="s">
        <v>1914</v>
      </c>
      <c r="AB1323" s="505" t="s">
        <v>1914</v>
      </c>
      <c r="AC1323" s="505" t="s">
        <v>1915</v>
      </c>
      <c r="AD1323" s="671"/>
    </row>
    <row r="1324" customFormat="false" ht="43.2" hidden="true" customHeight="false" outlineLevel="0" collapsed="false">
      <c r="A1324" s="483"/>
      <c r="B1324" s="678"/>
      <c r="C1324" s="678"/>
      <c r="D1324" s="31"/>
      <c r="E1324" s="31" t="s">
        <v>1528</v>
      </c>
      <c r="F1324" s="31" t="s">
        <v>473</v>
      </c>
      <c r="L1324" s="478"/>
      <c r="M1324" s="478"/>
      <c r="N1324" s="478"/>
      <c r="O1324" s="478"/>
      <c r="P1324" s="478"/>
      <c r="Q1324" s="478"/>
      <c r="R1324" s="478"/>
      <c r="S1324" s="478"/>
      <c r="T1324" s="478"/>
      <c r="U1324" s="477"/>
      <c r="Y1324" s="366" t="s">
        <v>1929</v>
      </c>
      <c r="Z1324" s="366" t="s">
        <v>1930</v>
      </c>
      <c r="AA1324" s="505"/>
      <c r="AB1324" s="505"/>
      <c r="AC1324" s="505"/>
      <c r="AD1324" s="674"/>
    </row>
    <row r="1325" customFormat="false" ht="16.2" hidden="true" customHeight="true" outlineLevel="0" collapsed="false">
      <c r="A1325" s="483"/>
      <c r="B1325" s="678"/>
      <c r="C1325" s="678"/>
      <c r="D1325" s="31" t="s">
        <v>265</v>
      </c>
      <c r="E1325" s="496"/>
      <c r="F1325" s="31" t="s">
        <v>471</v>
      </c>
      <c r="L1325" s="478"/>
      <c r="M1325" s="478"/>
      <c r="N1325" s="478"/>
      <c r="O1325" s="478"/>
      <c r="P1325" s="478"/>
      <c r="Q1325" s="478"/>
      <c r="R1325" s="478"/>
      <c r="S1325" s="478"/>
      <c r="T1325" s="478"/>
      <c r="U1325" s="679"/>
      <c r="Y1325" s="366" t="s">
        <v>1931</v>
      </c>
      <c r="Z1325" s="366"/>
      <c r="AA1325" s="505"/>
      <c r="AB1325" s="505"/>
      <c r="AC1325" s="505"/>
      <c r="AD1325" s="674"/>
    </row>
    <row r="1326" customFormat="false" ht="43.2" hidden="true" customHeight="false" outlineLevel="0" collapsed="false">
      <c r="A1326" s="483"/>
      <c r="B1326" s="678"/>
      <c r="C1326" s="678"/>
      <c r="D1326" s="31"/>
      <c r="E1326" s="496" t="s">
        <v>1528</v>
      </c>
      <c r="F1326" s="31" t="s">
        <v>473</v>
      </c>
      <c r="L1326" s="478"/>
      <c r="M1326" s="478"/>
      <c r="N1326" s="478"/>
      <c r="O1326" s="478"/>
      <c r="P1326" s="478"/>
      <c r="Q1326" s="478"/>
      <c r="R1326" s="478"/>
      <c r="S1326" s="478"/>
      <c r="T1326" s="478"/>
      <c r="U1326" s="477"/>
      <c r="Y1326" s="366" t="s">
        <v>1931</v>
      </c>
      <c r="Z1326" s="366" t="s">
        <v>1930</v>
      </c>
      <c r="AA1326" s="505"/>
      <c r="AB1326" s="505"/>
      <c r="AC1326" s="505"/>
      <c r="AD1326" s="674"/>
    </row>
    <row r="1327" customFormat="false" ht="54" hidden="true" customHeight="false" outlineLevel="0" collapsed="false">
      <c r="A1327" s="483"/>
      <c r="B1327" s="678"/>
      <c r="C1327" s="678"/>
      <c r="D1327" s="673" t="s">
        <v>418</v>
      </c>
      <c r="E1327" s="673"/>
      <c r="F1327" s="673" t="s">
        <v>1918</v>
      </c>
      <c r="L1327" s="478"/>
      <c r="M1327" s="478"/>
      <c r="N1327" s="478"/>
      <c r="O1327" s="478"/>
      <c r="P1327" s="478"/>
      <c r="Q1327" s="478"/>
      <c r="R1327" s="478"/>
      <c r="S1327" s="478"/>
      <c r="T1327" s="478"/>
      <c r="U1327" s="477"/>
      <c r="Y1327" s="366" t="s">
        <v>1932</v>
      </c>
      <c r="Z1327" s="366" t="s">
        <v>1931</v>
      </c>
      <c r="AA1327" s="505"/>
      <c r="AB1327" s="505"/>
      <c r="AC1327" s="505"/>
      <c r="AD1327" s="674"/>
    </row>
    <row r="1328" customFormat="false" ht="16.2" hidden="true" customHeight="true" outlineLevel="0" collapsed="false">
      <c r="A1328" s="483"/>
      <c r="B1328" s="678" t="s">
        <v>1933</v>
      </c>
      <c r="C1328" s="678"/>
      <c r="D1328" s="31" t="s">
        <v>264</v>
      </c>
      <c r="E1328" s="496"/>
      <c r="F1328" s="31" t="s">
        <v>471</v>
      </c>
      <c r="L1328" s="477"/>
      <c r="M1328" s="477"/>
      <c r="N1328" s="477"/>
      <c r="O1328" s="477"/>
      <c r="P1328" s="477"/>
      <c r="Q1328" s="477"/>
      <c r="R1328" s="477"/>
      <c r="S1328" s="477"/>
      <c r="T1328" s="477"/>
      <c r="U1328" s="477"/>
      <c r="Y1328" s="366" t="s">
        <v>1934</v>
      </c>
      <c r="Z1328" s="366"/>
      <c r="AA1328" s="505"/>
      <c r="AB1328" s="505"/>
      <c r="AC1328" s="505"/>
      <c r="AD1328" s="674"/>
    </row>
    <row r="1329" customFormat="false" ht="16.2" hidden="true" customHeight="false" outlineLevel="0" collapsed="false">
      <c r="A1329" s="483"/>
      <c r="B1329" s="678"/>
      <c r="C1329" s="678"/>
      <c r="D1329" s="31"/>
      <c r="E1329" s="31" t="s">
        <v>1528</v>
      </c>
      <c r="F1329" s="31" t="s">
        <v>473</v>
      </c>
      <c r="L1329" s="477"/>
      <c r="M1329" s="477"/>
      <c r="N1329" s="477"/>
      <c r="O1329" s="477"/>
      <c r="P1329" s="477"/>
      <c r="Q1329" s="477"/>
      <c r="R1329" s="477"/>
      <c r="S1329" s="477"/>
      <c r="T1329" s="477"/>
      <c r="U1329" s="477"/>
      <c r="Y1329" s="366" t="s">
        <v>1935</v>
      </c>
      <c r="Z1329" s="366" t="s">
        <v>1936</v>
      </c>
      <c r="AA1329" s="505"/>
      <c r="AB1329" s="505"/>
      <c r="AC1329" s="505"/>
      <c r="AD1329" s="674"/>
    </row>
    <row r="1330" customFormat="false" ht="16.2" hidden="true" customHeight="true" outlineLevel="0" collapsed="false">
      <c r="A1330" s="483"/>
      <c r="B1330" s="678"/>
      <c r="C1330" s="678"/>
      <c r="D1330" s="31" t="s">
        <v>265</v>
      </c>
      <c r="E1330" s="496"/>
      <c r="F1330" s="31" t="s">
        <v>471</v>
      </c>
      <c r="L1330" s="477"/>
      <c r="M1330" s="477"/>
      <c r="N1330" s="477"/>
      <c r="O1330" s="477"/>
      <c r="P1330" s="477"/>
      <c r="Q1330" s="477"/>
      <c r="R1330" s="477"/>
      <c r="S1330" s="477"/>
      <c r="T1330" s="477"/>
      <c r="U1330" s="477"/>
      <c r="Y1330" s="366" t="s">
        <v>1937</v>
      </c>
      <c r="Z1330" s="366"/>
      <c r="AA1330" s="505"/>
      <c r="AB1330" s="505"/>
      <c r="AC1330" s="505"/>
      <c r="AD1330" s="674"/>
    </row>
    <row r="1331" customFormat="false" ht="16.2" hidden="true" customHeight="false" outlineLevel="0" collapsed="false">
      <c r="A1331" s="483"/>
      <c r="B1331" s="678"/>
      <c r="C1331" s="678"/>
      <c r="D1331" s="31"/>
      <c r="E1331" s="496" t="s">
        <v>1528</v>
      </c>
      <c r="F1331" s="31" t="s">
        <v>473</v>
      </c>
      <c r="L1331" s="477"/>
      <c r="M1331" s="477"/>
      <c r="N1331" s="477"/>
      <c r="O1331" s="477"/>
      <c r="P1331" s="477"/>
      <c r="Q1331" s="477"/>
      <c r="R1331" s="477"/>
      <c r="S1331" s="477"/>
      <c r="T1331" s="477"/>
      <c r="U1331" s="477"/>
      <c r="Y1331" s="366" t="s">
        <v>1937</v>
      </c>
      <c r="Z1331" s="366" t="s">
        <v>1936</v>
      </c>
      <c r="AA1331" s="505"/>
      <c r="AB1331" s="505"/>
      <c r="AC1331" s="505"/>
      <c r="AD1331" s="674"/>
    </row>
    <row r="1332" customFormat="false" ht="16.2" hidden="true" customHeight="false" outlineLevel="0" collapsed="false">
      <c r="A1332" s="483"/>
      <c r="B1332" s="678"/>
      <c r="C1332" s="678"/>
      <c r="D1332" s="673" t="s">
        <v>418</v>
      </c>
      <c r="E1332" s="673"/>
      <c r="F1332" s="673" t="s">
        <v>1918</v>
      </c>
      <c r="L1332" s="477"/>
      <c r="M1332" s="477"/>
      <c r="N1332" s="477"/>
      <c r="O1332" s="477"/>
      <c r="P1332" s="477"/>
      <c r="Q1332" s="477"/>
      <c r="R1332" s="477"/>
      <c r="S1332" s="477"/>
      <c r="T1332" s="477"/>
      <c r="U1332" s="477"/>
      <c r="Y1332" s="366" t="s">
        <v>1938</v>
      </c>
      <c r="Z1332" s="366" t="s">
        <v>1937</v>
      </c>
      <c r="AA1332" s="505"/>
      <c r="AB1332" s="505"/>
      <c r="AC1332" s="505"/>
      <c r="AD1332" s="674"/>
    </row>
    <row r="1333" customFormat="false" ht="16.2" hidden="true" customHeight="true" outlineLevel="0" collapsed="false">
      <c r="A1333" s="483" t="s">
        <v>1939</v>
      </c>
      <c r="B1333" s="678" t="s">
        <v>1940</v>
      </c>
      <c r="C1333" s="678"/>
      <c r="D1333" s="31" t="s">
        <v>264</v>
      </c>
      <c r="E1333" s="496"/>
      <c r="F1333" s="31" t="s">
        <v>471</v>
      </c>
      <c r="L1333" s="478"/>
      <c r="M1333" s="478"/>
      <c r="N1333" s="478"/>
      <c r="O1333" s="478"/>
      <c r="P1333" s="478"/>
      <c r="Q1333" s="478"/>
      <c r="R1333" s="478"/>
      <c r="S1333" s="478"/>
      <c r="T1333" s="478"/>
      <c r="U1333" s="477"/>
      <c r="Y1333" s="366" t="s">
        <v>1941</v>
      </c>
      <c r="Z1333" s="366"/>
      <c r="AA1333" s="505" t="s">
        <v>1914</v>
      </c>
      <c r="AB1333" s="505" t="s">
        <v>1914</v>
      </c>
      <c r="AC1333" s="505" t="s">
        <v>1915</v>
      </c>
      <c r="AD1333" s="671"/>
    </row>
    <row r="1334" customFormat="false" ht="16.2" hidden="true" customHeight="false" outlineLevel="0" collapsed="false">
      <c r="A1334" s="483"/>
      <c r="B1334" s="678"/>
      <c r="C1334" s="678"/>
      <c r="D1334" s="31"/>
      <c r="E1334" s="31" t="s">
        <v>1528</v>
      </c>
      <c r="F1334" s="31" t="s">
        <v>473</v>
      </c>
      <c r="L1334" s="478"/>
      <c r="M1334" s="478"/>
      <c r="N1334" s="478"/>
      <c r="O1334" s="478"/>
      <c r="P1334" s="478"/>
      <c r="Q1334" s="478"/>
      <c r="R1334" s="478"/>
      <c r="S1334" s="478"/>
      <c r="T1334" s="478"/>
      <c r="U1334" s="477"/>
      <c r="Y1334" s="366" t="s">
        <v>1941</v>
      </c>
      <c r="Z1334" s="366" t="s">
        <v>1940</v>
      </c>
      <c r="AA1334" s="505"/>
      <c r="AB1334" s="505"/>
      <c r="AC1334" s="505"/>
      <c r="AD1334" s="674"/>
      <c r="AF1334" s="680"/>
      <c r="AG1334" s="680"/>
      <c r="AH1334" s="680"/>
      <c r="AI1334" s="680"/>
      <c r="AJ1334" s="680"/>
      <c r="AK1334" s="680"/>
      <c r="AL1334" s="680"/>
      <c r="AM1334" s="680"/>
      <c r="AN1334" s="680"/>
      <c r="AO1334" s="680"/>
      <c r="AP1334" s="680"/>
      <c r="AQ1334" s="680"/>
      <c r="AR1334" s="680"/>
      <c r="AS1334" s="680"/>
      <c r="AT1334" s="680"/>
      <c r="AU1334" s="680"/>
      <c r="AV1334" s="680"/>
      <c r="AW1334" s="680"/>
      <c r="AX1334" s="680"/>
      <c r="AY1334" s="680"/>
      <c r="AZ1334" s="680"/>
      <c r="BA1334" s="680"/>
      <c r="BB1334" s="680"/>
      <c r="BC1334" s="680"/>
      <c r="BD1334" s="680"/>
      <c r="BE1334" s="680"/>
      <c r="BF1334" s="680"/>
      <c r="BG1334" s="680"/>
      <c r="BH1334" s="680"/>
      <c r="BI1334" s="680"/>
      <c r="BJ1334" s="680"/>
      <c r="BK1334" s="680"/>
      <c r="BL1334" s="680"/>
    </row>
    <row r="1335" customFormat="false" ht="16.2" hidden="true" customHeight="true" outlineLevel="0" collapsed="false">
      <c r="A1335" s="483"/>
      <c r="B1335" s="678"/>
      <c r="C1335" s="678"/>
      <c r="D1335" s="31" t="s">
        <v>265</v>
      </c>
      <c r="E1335" s="496"/>
      <c r="F1335" s="31" t="s">
        <v>471</v>
      </c>
      <c r="L1335" s="478"/>
      <c r="M1335" s="478"/>
      <c r="N1335" s="478"/>
      <c r="O1335" s="478"/>
      <c r="P1335" s="478"/>
      <c r="Q1335" s="478"/>
      <c r="R1335" s="478"/>
      <c r="S1335" s="478"/>
      <c r="T1335" s="478"/>
      <c r="U1335" s="477"/>
      <c r="Y1335" s="366" t="s">
        <v>1942</v>
      </c>
      <c r="Z1335" s="366"/>
      <c r="AA1335" s="505"/>
      <c r="AB1335" s="505"/>
      <c r="AC1335" s="505"/>
      <c r="AD1335" s="674"/>
      <c r="AF1335" s="680"/>
      <c r="AG1335" s="680"/>
      <c r="AH1335" s="680"/>
      <c r="AI1335" s="680"/>
      <c r="AJ1335" s="680"/>
      <c r="AK1335" s="680"/>
      <c r="AL1335" s="680"/>
      <c r="AM1335" s="680"/>
      <c r="AN1335" s="680"/>
      <c r="AO1335" s="680"/>
      <c r="AP1335" s="680"/>
      <c r="AQ1335" s="680"/>
      <c r="AR1335" s="680"/>
      <c r="AS1335" s="680"/>
      <c r="AT1335" s="680"/>
      <c r="AU1335" s="680"/>
      <c r="AV1335" s="680"/>
      <c r="AW1335" s="680"/>
      <c r="AX1335" s="680"/>
      <c r="AY1335" s="680"/>
      <c r="AZ1335" s="680"/>
      <c r="BA1335" s="680"/>
      <c r="BB1335" s="680"/>
      <c r="BC1335" s="680"/>
      <c r="BD1335" s="680"/>
      <c r="BE1335" s="680"/>
      <c r="BF1335" s="680"/>
      <c r="BG1335" s="680"/>
      <c r="BH1335" s="680"/>
      <c r="BI1335" s="680"/>
      <c r="BJ1335" s="680"/>
      <c r="BK1335" s="680"/>
      <c r="BL1335" s="680"/>
    </row>
    <row r="1336" customFormat="false" ht="16.2" hidden="true" customHeight="false" outlineLevel="0" collapsed="false">
      <c r="A1336" s="483"/>
      <c r="B1336" s="678"/>
      <c r="C1336" s="678"/>
      <c r="D1336" s="31"/>
      <c r="E1336" s="496" t="s">
        <v>1528</v>
      </c>
      <c r="F1336" s="31" t="s">
        <v>473</v>
      </c>
      <c r="L1336" s="478"/>
      <c r="M1336" s="478"/>
      <c r="N1336" s="478"/>
      <c r="O1336" s="478"/>
      <c r="P1336" s="478"/>
      <c r="Q1336" s="478"/>
      <c r="R1336" s="478"/>
      <c r="S1336" s="478"/>
      <c r="T1336" s="478"/>
      <c r="U1336" s="477"/>
      <c r="Y1336" s="366" t="s">
        <v>1942</v>
      </c>
      <c r="Z1336" s="366" t="s">
        <v>1940</v>
      </c>
      <c r="AA1336" s="505"/>
      <c r="AB1336" s="505"/>
      <c r="AC1336" s="505"/>
      <c r="AD1336" s="674"/>
      <c r="AF1336" s="680"/>
      <c r="AG1336" s="680"/>
      <c r="AH1336" s="680"/>
      <c r="AI1336" s="680"/>
      <c r="AJ1336" s="680"/>
      <c r="AK1336" s="680"/>
      <c r="AL1336" s="680"/>
      <c r="AM1336" s="680"/>
      <c r="AN1336" s="680"/>
      <c r="AO1336" s="680"/>
      <c r="AP1336" s="680"/>
      <c r="AQ1336" s="680"/>
      <c r="AR1336" s="680"/>
      <c r="AS1336" s="680"/>
      <c r="AT1336" s="680"/>
      <c r="AU1336" s="680"/>
      <c r="AV1336" s="680"/>
      <c r="AW1336" s="680"/>
      <c r="AX1336" s="680"/>
      <c r="AY1336" s="680"/>
      <c r="AZ1336" s="680"/>
      <c r="BA1336" s="680"/>
      <c r="BB1336" s="680"/>
      <c r="BC1336" s="680"/>
      <c r="BD1336" s="680"/>
      <c r="BE1336" s="680"/>
      <c r="BF1336" s="680"/>
      <c r="BG1336" s="680"/>
      <c r="BH1336" s="680"/>
      <c r="BI1336" s="680"/>
      <c r="BJ1336" s="680"/>
      <c r="BK1336" s="680"/>
      <c r="BL1336" s="680"/>
    </row>
    <row r="1337" customFormat="false" ht="21.6" hidden="true" customHeight="false" outlineLevel="0" collapsed="false">
      <c r="A1337" s="483"/>
      <c r="B1337" s="678"/>
      <c r="C1337" s="678"/>
      <c r="D1337" s="673" t="s">
        <v>418</v>
      </c>
      <c r="E1337" s="673"/>
      <c r="F1337" s="673" t="s">
        <v>1918</v>
      </c>
      <c r="L1337" s="478"/>
      <c r="M1337" s="478"/>
      <c r="N1337" s="478"/>
      <c r="O1337" s="478"/>
      <c r="P1337" s="478"/>
      <c r="Q1337" s="478"/>
      <c r="R1337" s="478"/>
      <c r="S1337" s="478"/>
      <c r="T1337" s="478"/>
      <c r="U1337" s="477"/>
      <c r="Y1337" s="366" t="s">
        <v>1943</v>
      </c>
      <c r="Z1337" s="366" t="s">
        <v>1944</v>
      </c>
      <c r="AA1337" s="505"/>
      <c r="AB1337" s="505"/>
      <c r="AC1337" s="505"/>
      <c r="AD1337" s="674"/>
      <c r="AF1337" s="680"/>
      <c r="AG1337" s="680"/>
      <c r="AH1337" s="680"/>
      <c r="AI1337" s="680"/>
      <c r="AJ1337" s="680"/>
      <c r="AK1337" s="680"/>
      <c r="AL1337" s="680"/>
      <c r="AM1337" s="680"/>
      <c r="AN1337" s="680"/>
      <c r="AO1337" s="680"/>
      <c r="AP1337" s="680"/>
      <c r="AQ1337" s="680"/>
      <c r="AR1337" s="680"/>
      <c r="AS1337" s="680"/>
      <c r="AT1337" s="680"/>
      <c r="AU1337" s="680"/>
      <c r="AV1337" s="680"/>
      <c r="AW1337" s="680"/>
      <c r="AX1337" s="680"/>
      <c r="AY1337" s="680"/>
      <c r="AZ1337" s="680"/>
      <c r="BA1337" s="680"/>
      <c r="BB1337" s="680"/>
      <c r="BC1337" s="680"/>
      <c r="BD1337" s="680"/>
      <c r="BE1337" s="680"/>
      <c r="BF1337" s="680"/>
      <c r="BG1337" s="680"/>
      <c r="BH1337" s="680"/>
      <c r="BI1337" s="680"/>
      <c r="BJ1337" s="680"/>
      <c r="BK1337" s="680"/>
      <c r="BL1337" s="680"/>
    </row>
    <row r="1338" customFormat="false" ht="16.2" hidden="true" customHeight="false" outlineLevel="0" collapsed="false">
      <c r="A1338" s="630" t="s">
        <v>1945</v>
      </c>
      <c r="B1338" s="681"/>
      <c r="C1338" s="681"/>
      <c r="D1338" s="682"/>
      <c r="E1338" s="682"/>
      <c r="F1338" s="682"/>
      <c r="G1338" s="683"/>
      <c r="H1338" s="683"/>
      <c r="I1338" s="683"/>
      <c r="J1338" s="683"/>
      <c r="K1338" s="683"/>
      <c r="L1338" s="608"/>
      <c r="M1338" s="608"/>
      <c r="N1338" s="608"/>
      <c r="O1338" s="608"/>
      <c r="P1338" s="608"/>
      <c r="Q1338" s="608"/>
      <c r="R1338" s="608"/>
      <c r="S1338" s="608"/>
      <c r="T1338" s="608"/>
      <c r="U1338" s="684"/>
      <c r="V1338" s="683"/>
      <c r="W1338" s="683"/>
      <c r="X1338" s="683"/>
      <c r="Y1338" s="590"/>
      <c r="Z1338" s="590"/>
      <c r="AA1338" s="505" t="s">
        <v>1416</v>
      </c>
      <c r="AB1338" s="505" t="s">
        <v>1416</v>
      </c>
      <c r="AC1338" s="505"/>
      <c r="AD1338" s="685" t="s">
        <v>1946</v>
      </c>
      <c r="AF1338" s="680"/>
      <c r="AG1338" s="680"/>
      <c r="AH1338" s="680"/>
      <c r="AI1338" s="680"/>
      <c r="AJ1338" s="680"/>
      <c r="AK1338" s="680"/>
      <c r="AL1338" s="680"/>
      <c r="AM1338" s="680"/>
      <c r="AN1338" s="680"/>
      <c r="AO1338" s="680"/>
      <c r="AP1338" s="680"/>
      <c r="AQ1338" s="680"/>
      <c r="AR1338" s="680"/>
      <c r="AS1338" s="680"/>
      <c r="AT1338" s="680"/>
      <c r="AU1338" s="680"/>
      <c r="AV1338" s="680"/>
      <c r="AW1338" s="680"/>
      <c r="AX1338" s="680"/>
      <c r="AY1338" s="680"/>
      <c r="AZ1338" s="680"/>
      <c r="BA1338" s="680"/>
      <c r="BB1338" s="680"/>
      <c r="BC1338" s="680"/>
      <c r="BD1338" s="680"/>
      <c r="BE1338" s="680"/>
      <c r="BF1338" s="680"/>
      <c r="BG1338" s="680"/>
      <c r="BH1338" s="680"/>
      <c r="BI1338" s="680"/>
      <c r="BJ1338" s="680"/>
      <c r="BK1338" s="680"/>
      <c r="BL1338" s="680"/>
    </row>
    <row r="1339" customFormat="false" ht="16.2" hidden="true" customHeight="false" outlineLevel="0" collapsed="false">
      <c r="A1339" s="630" t="s">
        <v>1947</v>
      </c>
      <c r="B1339" s="681"/>
      <c r="C1339" s="681"/>
      <c r="D1339" s="682"/>
      <c r="E1339" s="682"/>
      <c r="F1339" s="682"/>
      <c r="G1339" s="683"/>
      <c r="H1339" s="683"/>
      <c r="I1339" s="683"/>
      <c r="J1339" s="683"/>
      <c r="K1339" s="683"/>
      <c r="L1339" s="608"/>
      <c r="M1339" s="608"/>
      <c r="N1339" s="608"/>
      <c r="O1339" s="608"/>
      <c r="P1339" s="608"/>
      <c r="Q1339" s="608"/>
      <c r="R1339" s="608"/>
      <c r="S1339" s="608"/>
      <c r="T1339" s="608"/>
      <c r="U1339" s="684"/>
      <c r="V1339" s="683"/>
      <c r="W1339" s="683"/>
      <c r="X1339" s="683"/>
      <c r="Y1339" s="590"/>
      <c r="Z1339" s="590"/>
      <c r="AA1339" s="505" t="s">
        <v>1417</v>
      </c>
      <c r="AB1339" s="505" t="s">
        <v>1417</v>
      </c>
      <c r="AC1339" s="505"/>
      <c r="AD1339" s="685" t="s">
        <v>1946</v>
      </c>
      <c r="AF1339" s="680"/>
      <c r="AG1339" s="680"/>
      <c r="AH1339" s="680"/>
      <c r="AI1339" s="680"/>
      <c r="AJ1339" s="680"/>
      <c r="AK1339" s="680"/>
      <c r="AL1339" s="680"/>
      <c r="AM1339" s="680"/>
      <c r="AN1339" s="680"/>
      <c r="AO1339" s="680"/>
      <c r="AP1339" s="680"/>
      <c r="AQ1339" s="680"/>
      <c r="AR1339" s="680"/>
      <c r="AS1339" s="680"/>
      <c r="AT1339" s="680"/>
      <c r="AU1339" s="680"/>
      <c r="AV1339" s="680"/>
      <c r="AW1339" s="680"/>
      <c r="AX1339" s="680"/>
      <c r="AY1339" s="680"/>
      <c r="AZ1339" s="680"/>
      <c r="BA1339" s="680"/>
      <c r="BB1339" s="680"/>
      <c r="BC1339" s="680"/>
      <c r="BD1339" s="680"/>
      <c r="BE1339" s="680"/>
      <c r="BF1339" s="680"/>
      <c r="BG1339" s="680"/>
      <c r="BH1339" s="680"/>
      <c r="BI1339" s="680"/>
      <c r="BJ1339" s="680"/>
      <c r="BK1339" s="680"/>
      <c r="BL1339" s="680"/>
    </row>
    <row r="1340" customFormat="false" ht="16.2" hidden="true" customHeight="false" outlineLevel="0" collapsed="false">
      <c r="A1340" s="630" t="s">
        <v>1948</v>
      </c>
      <c r="B1340" s="681"/>
      <c r="C1340" s="681"/>
      <c r="D1340" s="682"/>
      <c r="E1340" s="682"/>
      <c r="F1340" s="682"/>
      <c r="G1340" s="683"/>
      <c r="H1340" s="683"/>
      <c r="I1340" s="683"/>
      <c r="J1340" s="683"/>
      <c r="K1340" s="683"/>
      <c r="L1340" s="608"/>
      <c r="M1340" s="608"/>
      <c r="N1340" s="608"/>
      <c r="O1340" s="608"/>
      <c r="P1340" s="608"/>
      <c r="Q1340" s="608"/>
      <c r="R1340" s="608"/>
      <c r="S1340" s="608"/>
      <c r="T1340" s="608"/>
      <c r="U1340" s="684"/>
      <c r="V1340" s="683"/>
      <c r="W1340" s="683"/>
      <c r="X1340" s="683"/>
      <c r="Y1340" s="590"/>
      <c r="Z1340" s="590"/>
      <c r="AA1340" s="505" t="s">
        <v>1417</v>
      </c>
      <c r="AB1340" s="505" t="s">
        <v>1417</v>
      </c>
      <c r="AC1340" s="505"/>
      <c r="AD1340" s="685" t="s">
        <v>1946</v>
      </c>
      <c r="AF1340" s="680"/>
      <c r="AG1340" s="680"/>
      <c r="AH1340" s="680"/>
      <c r="AI1340" s="680"/>
      <c r="AJ1340" s="680"/>
      <c r="AK1340" s="680"/>
      <c r="AL1340" s="680"/>
      <c r="AM1340" s="680"/>
      <c r="AN1340" s="680"/>
      <c r="AO1340" s="680"/>
      <c r="AP1340" s="680"/>
      <c r="AQ1340" s="680"/>
      <c r="AR1340" s="680"/>
      <c r="AS1340" s="680"/>
      <c r="AT1340" s="680"/>
      <c r="AU1340" s="680"/>
      <c r="AV1340" s="680"/>
      <c r="AW1340" s="680"/>
      <c r="AX1340" s="680"/>
      <c r="AY1340" s="680"/>
      <c r="AZ1340" s="680"/>
      <c r="BA1340" s="680"/>
      <c r="BB1340" s="680"/>
      <c r="BC1340" s="680"/>
      <c r="BD1340" s="680"/>
      <c r="BE1340" s="680"/>
      <c r="BF1340" s="680"/>
      <c r="BG1340" s="680"/>
      <c r="BH1340" s="680"/>
      <c r="BI1340" s="680"/>
      <c r="BJ1340" s="680"/>
      <c r="BK1340" s="680"/>
      <c r="BL1340" s="680"/>
    </row>
    <row r="1341" customFormat="false" ht="16.2" hidden="true" customHeight="false" outlineLevel="0" collapsed="false">
      <c r="A1341" s="630" t="s">
        <v>1949</v>
      </c>
      <c r="B1341" s="681"/>
      <c r="C1341" s="681"/>
      <c r="D1341" s="682"/>
      <c r="E1341" s="682"/>
      <c r="F1341" s="682"/>
      <c r="G1341" s="683"/>
      <c r="H1341" s="683"/>
      <c r="I1341" s="683"/>
      <c r="J1341" s="683"/>
      <c r="K1341" s="683"/>
      <c r="L1341" s="608"/>
      <c r="M1341" s="608"/>
      <c r="N1341" s="608"/>
      <c r="O1341" s="608"/>
      <c r="P1341" s="608"/>
      <c r="Q1341" s="608"/>
      <c r="R1341" s="608"/>
      <c r="S1341" s="608"/>
      <c r="T1341" s="608"/>
      <c r="U1341" s="684"/>
      <c r="V1341" s="683"/>
      <c r="W1341" s="683"/>
      <c r="X1341" s="683"/>
      <c r="Y1341" s="590"/>
      <c r="Z1341" s="590"/>
      <c r="AA1341" s="505" t="s">
        <v>1417</v>
      </c>
      <c r="AB1341" s="505" t="s">
        <v>1417</v>
      </c>
      <c r="AC1341" s="505"/>
      <c r="AD1341" s="685" t="s">
        <v>1946</v>
      </c>
      <c r="AF1341" s="680"/>
      <c r="AG1341" s="680"/>
      <c r="AH1341" s="680"/>
      <c r="AI1341" s="680"/>
      <c r="AJ1341" s="680"/>
      <c r="AK1341" s="680"/>
      <c r="AL1341" s="680"/>
      <c r="AM1341" s="680"/>
      <c r="AN1341" s="680"/>
      <c r="AO1341" s="680"/>
      <c r="AP1341" s="680"/>
      <c r="AQ1341" s="680"/>
      <c r="AR1341" s="680"/>
      <c r="AS1341" s="680"/>
      <c r="AT1341" s="680"/>
      <c r="AU1341" s="680"/>
      <c r="AV1341" s="680"/>
      <c r="AW1341" s="680"/>
      <c r="AX1341" s="680"/>
      <c r="AY1341" s="680"/>
      <c r="AZ1341" s="680"/>
      <c r="BA1341" s="680"/>
      <c r="BB1341" s="680"/>
      <c r="BC1341" s="680"/>
      <c r="BD1341" s="680"/>
      <c r="BE1341" s="680"/>
      <c r="BF1341" s="680"/>
      <c r="BG1341" s="680"/>
      <c r="BH1341" s="680"/>
      <c r="BI1341" s="680"/>
      <c r="BJ1341" s="680"/>
      <c r="BK1341" s="680"/>
      <c r="BL1341" s="680"/>
    </row>
    <row r="1342" customFormat="false" ht="16.2" hidden="true" customHeight="false" outlineLevel="0" collapsed="false">
      <c r="A1342" s="630" t="s">
        <v>1950</v>
      </c>
      <c r="B1342" s="681"/>
      <c r="C1342" s="681"/>
      <c r="D1342" s="682"/>
      <c r="E1342" s="682"/>
      <c r="F1342" s="682"/>
      <c r="G1342" s="683"/>
      <c r="H1342" s="683"/>
      <c r="I1342" s="683"/>
      <c r="J1342" s="683"/>
      <c r="K1342" s="683"/>
      <c r="L1342" s="608"/>
      <c r="M1342" s="608"/>
      <c r="N1342" s="608"/>
      <c r="O1342" s="608"/>
      <c r="P1342" s="608"/>
      <c r="Q1342" s="608"/>
      <c r="R1342" s="608"/>
      <c r="S1342" s="608"/>
      <c r="T1342" s="608"/>
      <c r="U1342" s="684"/>
      <c r="V1342" s="683"/>
      <c r="W1342" s="683"/>
      <c r="X1342" s="683"/>
      <c r="Y1342" s="590"/>
      <c r="Z1342" s="590"/>
      <c r="AA1342" s="505" t="s">
        <v>1416</v>
      </c>
      <c r="AB1342" s="505" t="s">
        <v>1416</v>
      </c>
      <c r="AC1342" s="505"/>
      <c r="AD1342" s="685" t="s">
        <v>1946</v>
      </c>
      <c r="AF1342" s="680"/>
      <c r="AG1342" s="680"/>
      <c r="AH1342" s="680"/>
      <c r="AI1342" s="680"/>
      <c r="AJ1342" s="680"/>
      <c r="AK1342" s="680"/>
      <c r="AL1342" s="680"/>
      <c r="AM1342" s="680"/>
      <c r="AN1342" s="680"/>
      <c r="AO1342" s="680"/>
      <c r="AP1342" s="680"/>
      <c r="AQ1342" s="680"/>
      <c r="AR1342" s="680"/>
      <c r="AS1342" s="680"/>
      <c r="AT1342" s="680"/>
      <c r="AU1342" s="680"/>
      <c r="AV1342" s="680"/>
      <c r="AW1342" s="680"/>
      <c r="AX1342" s="680"/>
      <c r="AY1342" s="680"/>
      <c r="AZ1342" s="680"/>
      <c r="BA1342" s="680"/>
      <c r="BB1342" s="680"/>
      <c r="BC1342" s="680"/>
      <c r="BD1342" s="680"/>
      <c r="BE1342" s="680"/>
      <c r="BF1342" s="680"/>
      <c r="BG1342" s="680"/>
      <c r="BH1342" s="680"/>
      <c r="BI1342" s="680"/>
      <c r="BJ1342" s="680"/>
      <c r="BK1342" s="680"/>
      <c r="BL1342" s="680"/>
    </row>
    <row r="1343" customFormat="false" ht="16.2" hidden="true" customHeight="false" outlineLevel="0" collapsed="false">
      <c r="A1343" s="630" t="s">
        <v>1951</v>
      </c>
      <c r="B1343" s="681"/>
      <c r="C1343" s="681"/>
      <c r="D1343" s="682"/>
      <c r="E1343" s="682"/>
      <c r="F1343" s="682"/>
      <c r="G1343" s="683"/>
      <c r="H1343" s="683"/>
      <c r="I1343" s="683"/>
      <c r="J1343" s="683"/>
      <c r="K1343" s="683"/>
      <c r="L1343" s="608"/>
      <c r="M1343" s="608"/>
      <c r="N1343" s="608"/>
      <c r="O1343" s="608"/>
      <c r="P1343" s="608"/>
      <c r="Q1343" s="608"/>
      <c r="R1343" s="608"/>
      <c r="S1343" s="608"/>
      <c r="T1343" s="608"/>
      <c r="U1343" s="684"/>
      <c r="V1343" s="683"/>
      <c r="W1343" s="683"/>
      <c r="X1343" s="683"/>
      <c r="Y1343" s="590"/>
      <c r="Z1343" s="590"/>
      <c r="AA1343" s="505" t="s">
        <v>1914</v>
      </c>
      <c r="AB1343" s="505" t="s">
        <v>1914</v>
      </c>
      <c r="AC1343" s="505"/>
      <c r="AD1343" s="685" t="s">
        <v>1946</v>
      </c>
      <c r="AF1343" s="680"/>
      <c r="AG1343" s="680"/>
      <c r="AH1343" s="680"/>
      <c r="AI1343" s="680"/>
      <c r="AJ1343" s="680"/>
      <c r="AK1343" s="680"/>
      <c r="AL1343" s="680"/>
      <c r="AM1343" s="680"/>
      <c r="AN1343" s="680"/>
      <c r="AO1343" s="680"/>
      <c r="AP1343" s="680"/>
      <c r="AQ1343" s="680"/>
      <c r="AR1343" s="680"/>
      <c r="AS1343" s="680"/>
      <c r="AT1343" s="680"/>
      <c r="AU1343" s="680"/>
      <c r="AV1343" s="680"/>
      <c r="AW1343" s="680"/>
      <c r="AX1343" s="680"/>
      <c r="AY1343" s="680"/>
      <c r="AZ1343" s="680"/>
      <c r="BA1343" s="680"/>
      <c r="BB1343" s="680"/>
      <c r="BC1343" s="680"/>
      <c r="BD1343" s="680"/>
      <c r="BE1343" s="680"/>
      <c r="BF1343" s="680"/>
      <c r="BG1343" s="680"/>
      <c r="BH1343" s="680"/>
      <c r="BI1343" s="680"/>
      <c r="BJ1343" s="680"/>
      <c r="BK1343" s="680"/>
      <c r="BL1343" s="680"/>
    </row>
    <row r="1344" customFormat="false" ht="16.2" hidden="true" customHeight="false" outlineLevel="0" collapsed="false">
      <c r="A1344" s="630" t="s">
        <v>1952</v>
      </c>
      <c r="B1344" s="681"/>
      <c r="C1344" s="681"/>
      <c r="D1344" s="682"/>
      <c r="E1344" s="682"/>
      <c r="F1344" s="682"/>
      <c r="G1344" s="683"/>
      <c r="H1344" s="683"/>
      <c r="I1344" s="683"/>
      <c r="J1344" s="683"/>
      <c r="K1344" s="683"/>
      <c r="L1344" s="608"/>
      <c r="M1344" s="608"/>
      <c r="N1344" s="608"/>
      <c r="O1344" s="608"/>
      <c r="P1344" s="608"/>
      <c r="Q1344" s="608"/>
      <c r="R1344" s="608"/>
      <c r="S1344" s="608"/>
      <c r="T1344" s="608"/>
      <c r="U1344" s="684"/>
      <c r="V1344" s="683"/>
      <c r="W1344" s="683"/>
      <c r="X1344" s="683"/>
      <c r="Y1344" s="590"/>
      <c r="Z1344" s="590"/>
      <c r="AA1344" s="505" t="s">
        <v>1914</v>
      </c>
      <c r="AB1344" s="505" t="s">
        <v>1914</v>
      </c>
      <c r="AC1344" s="505"/>
      <c r="AD1344" s="685" t="s">
        <v>1946</v>
      </c>
      <c r="AF1344" s="680"/>
      <c r="AG1344" s="680"/>
      <c r="AH1344" s="680"/>
      <c r="AI1344" s="680"/>
      <c r="AJ1344" s="680"/>
      <c r="AK1344" s="680"/>
      <c r="AL1344" s="680"/>
      <c r="AM1344" s="680"/>
      <c r="AN1344" s="680"/>
      <c r="AO1344" s="680"/>
      <c r="AP1344" s="680"/>
      <c r="AQ1344" s="680"/>
      <c r="AR1344" s="680"/>
      <c r="AS1344" s="680"/>
      <c r="AT1344" s="680"/>
      <c r="AU1344" s="680"/>
      <c r="AV1344" s="680"/>
      <c r="AW1344" s="680"/>
      <c r="AX1344" s="680"/>
      <c r="AY1344" s="680"/>
      <c r="AZ1344" s="680"/>
      <c r="BA1344" s="680"/>
      <c r="BB1344" s="680"/>
      <c r="BC1344" s="680"/>
      <c r="BD1344" s="680"/>
      <c r="BE1344" s="680"/>
      <c r="BF1344" s="680"/>
      <c r="BG1344" s="680"/>
      <c r="BH1344" s="680"/>
      <c r="BI1344" s="680"/>
      <c r="BJ1344" s="680"/>
      <c r="BK1344" s="680"/>
      <c r="BL1344" s="680"/>
    </row>
    <row r="1345" customFormat="false" ht="16.2" hidden="true" customHeight="false" outlineLevel="0" collapsed="false">
      <c r="A1345" s="630" t="s">
        <v>1953</v>
      </c>
      <c r="B1345" s="681"/>
      <c r="C1345" s="681"/>
      <c r="D1345" s="682"/>
      <c r="E1345" s="682"/>
      <c r="F1345" s="682"/>
      <c r="G1345" s="683"/>
      <c r="H1345" s="683"/>
      <c r="I1345" s="683"/>
      <c r="J1345" s="683"/>
      <c r="K1345" s="683"/>
      <c r="L1345" s="608"/>
      <c r="M1345" s="608"/>
      <c r="N1345" s="608"/>
      <c r="O1345" s="608"/>
      <c r="P1345" s="608"/>
      <c r="Q1345" s="608"/>
      <c r="R1345" s="608"/>
      <c r="S1345" s="608"/>
      <c r="T1345" s="608"/>
      <c r="U1345" s="684"/>
      <c r="V1345" s="683"/>
      <c r="W1345" s="683"/>
      <c r="X1345" s="683"/>
      <c r="Y1345" s="590"/>
      <c r="Z1345" s="590"/>
      <c r="AA1345" s="505" t="s">
        <v>1404</v>
      </c>
      <c r="AB1345" s="505" t="s">
        <v>1404</v>
      </c>
      <c r="AC1345" s="505"/>
      <c r="AD1345" s="685" t="s">
        <v>1946</v>
      </c>
      <c r="AF1345" s="680"/>
      <c r="AG1345" s="680"/>
      <c r="AH1345" s="680"/>
      <c r="AI1345" s="680"/>
      <c r="AJ1345" s="680"/>
      <c r="AK1345" s="680"/>
      <c r="AL1345" s="680"/>
      <c r="AM1345" s="680"/>
      <c r="AN1345" s="680"/>
      <c r="AO1345" s="680"/>
      <c r="AP1345" s="680"/>
      <c r="AQ1345" s="680"/>
      <c r="AR1345" s="680"/>
      <c r="AS1345" s="680"/>
      <c r="AT1345" s="680"/>
      <c r="AU1345" s="680"/>
      <c r="AV1345" s="680"/>
      <c r="AW1345" s="680"/>
      <c r="AX1345" s="680"/>
      <c r="AY1345" s="680"/>
      <c r="AZ1345" s="680"/>
      <c r="BA1345" s="680"/>
      <c r="BB1345" s="680"/>
      <c r="BC1345" s="680"/>
      <c r="BD1345" s="680"/>
      <c r="BE1345" s="680"/>
      <c r="BF1345" s="680"/>
      <c r="BG1345" s="680"/>
      <c r="BH1345" s="680"/>
      <c r="BI1345" s="680"/>
      <c r="BJ1345" s="680"/>
      <c r="BK1345" s="680"/>
      <c r="BL1345" s="680"/>
    </row>
    <row r="1346" customFormat="false" ht="16.2" hidden="true" customHeight="true" outlineLevel="0" collapsed="false">
      <c r="A1346" s="483" t="s">
        <v>1954</v>
      </c>
      <c r="B1346" s="515" t="s">
        <v>1955</v>
      </c>
      <c r="C1346" s="515" t="s">
        <v>264</v>
      </c>
      <c r="D1346" s="515"/>
      <c r="E1346" s="515"/>
      <c r="F1346" s="31" t="s">
        <v>471</v>
      </c>
      <c r="G1346" s="478"/>
      <c r="H1346" s="686" t="n">
        <v>15798</v>
      </c>
      <c r="I1346" s="686" t="n">
        <v>13456</v>
      </c>
      <c r="J1346" s="686" t="n">
        <v>13748</v>
      </c>
      <c r="K1346" s="686" t="n">
        <v>12585</v>
      </c>
      <c r="L1346" s="686"/>
      <c r="M1346" s="686"/>
      <c r="N1346" s="686"/>
      <c r="O1346" s="686"/>
      <c r="P1346" s="686"/>
      <c r="Q1346" s="686"/>
      <c r="R1346" s="686"/>
      <c r="S1346" s="686"/>
      <c r="T1346" s="686"/>
      <c r="U1346" s="686"/>
      <c r="V1346" s="686"/>
      <c r="W1346" s="686"/>
      <c r="X1346" s="687"/>
      <c r="Y1346" s="366" t="s">
        <v>1956</v>
      </c>
      <c r="Z1346" s="366"/>
      <c r="AA1346" s="426" t="s">
        <v>1405</v>
      </c>
      <c r="AB1346" s="426" t="s">
        <v>1405</v>
      </c>
      <c r="AC1346" s="494"/>
      <c r="AD1346" s="688"/>
      <c r="AF1346" s="680"/>
      <c r="AG1346" s="680"/>
      <c r="AH1346" s="680"/>
      <c r="AI1346" s="680"/>
      <c r="AJ1346" s="680"/>
      <c r="AK1346" s="680"/>
      <c r="AL1346" s="680"/>
      <c r="AM1346" s="680"/>
      <c r="AN1346" s="680"/>
      <c r="AO1346" s="680"/>
      <c r="AP1346" s="680"/>
      <c r="AQ1346" s="680"/>
      <c r="AR1346" s="680"/>
      <c r="AS1346" s="680"/>
      <c r="AT1346" s="680"/>
      <c r="AU1346" s="680"/>
      <c r="AV1346" s="680"/>
      <c r="AW1346" s="680"/>
      <c r="AX1346" s="680"/>
      <c r="AY1346" s="680"/>
      <c r="AZ1346" s="680"/>
      <c r="BA1346" s="680"/>
      <c r="BB1346" s="680"/>
      <c r="BC1346" s="680"/>
      <c r="BD1346" s="680"/>
      <c r="BE1346" s="680"/>
      <c r="BF1346" s="680"/>
      <c r="BG1346" s="680"/>
      <c r="BH1346" s="680"/>
      <c r="BI1346" s="680"/>
      <c r="BJ1346" s="680"/>
      <c r="BK1346" s="680"/>
      <c r="BL1346" s="680"/>
    </row>
    <row r="1347" customFormat="false" ht="24" hidden="true" customHeight="false" outlineLevel="0" collapsed="false">
      <c r="A1347" s="483"/>
      <c r="B1347" s="515"/>
      <c r="C1347" s="515"/>
      <c r="D1347" s="515"/>
      <c r="E1347" s="515" t="s">
        <v>1957</v>
      </c>
      <c r="F1347" s="31" t="s">
        <v>473</v>
      </c>
      <c r="G1347" s="478"/>
      <c r="H1347" s="689" t="n">
        <v>0.0315229775921003</v>
      </c>
      <c r="I1347" s="689" t="n">
        <v>0.0227407847800238</v>
      </c>
      <c r="J1347" s="689" t="n">
        <v>0.0169479196974105</v>
      </c>
      <c r="K1347" s="689" t="n">
        <v>0.0238379022646007</v>
      </c>
      <c r="L1347" s="689"/>
      <c r="M1347" s="689"/>
      <c r="N1347" s="689"/>
      <c r="O1347" s="689"/>
      <c r="P1347" s="689"/>
      <c r="Q1347" s="689"/>
      <c r="R1347" s="689"/>
      <c r="S1347" s="689"/>
      <c r="T1347" s="689"/>
      <c r="U1347" s="689"/>
      <c r="V1347" s="689"/>
      <c r="W1347" s="689"/>
      <c r="X1347" s="555"/>
      <c r="Y1347" s="366" t="s">
        <v>1958</v>
      </c>
      <c r="Z1347" s="366" t="s">
        <v>1956</v>
      </c>
      <c r="AA1347" s="426"/>
      <c r="AB1347" s="426"/>
      <c r="AC1347" s="494"/>
      <c r="AD1347" s="688"/>
      <c r="AF1347" s="680"/>
      <c r="AG1347" s="680"/>
      <c r="AH1347" s="680"/>
      <c r="AI1347" s="680"/>
      <c r="AJ1347" s="680"/>
      <c r="AK1347" s="680"/>
      <c r="AL1347" s="680"/>
      <c r="AM1347" s="680"/>
      <c r="AN1347" s="680"/>
      <c r="AO1347" s="680"/>
      <c r="AP1347" s="680"/>
      <c r="AQ1347" s="680"/>
      <c r="AR1347" s="680"/>
      <c r="AS1347" s="680"/>
      <c r="AT1347" s="680"/>
      <c r="AU1347" s="680"/>
      <c r="AV1347" s="680"/>
      <c r="AW1347" s="680"/>
      <c r="AX1347" s="680"/>
      <c r="AY1347" s="680"/>
      <c r="AZ1347" s="680"/>
      <c r="BA1347" s="680"/>
      <c r="BB1347" s="680"/>
      <c r="BC1347" s="680"/>
      <c r="BD1347" s="680"/>
      <c r="BE1347" s="680"/>
      <c r="BF1347" s="680"/>
      <c r="BG1347" s="680"/>
      <c r="BH1347" s="680"/>
      <c r="BI1347" s="680"/>
      <c r="BJ1347" s="680"/>
      <c r="BK1347" s="680"/>
      <c r="BL1347" s="680"/>
    </row>
    <row r="1348" customFormat="false" ht="16.2" hidden="true" customHeight="true" outlineLevel="0" collapsed="false">
      <c r="A1348" s="483"/>
      <c r="B1348" s="515"/>
      <c r="C1348" s="515" t="s">
        <v>265</v>
      </c>
      <c r="D1348" s="515"/>
      <c r="E1348" s="515"/>
      <c r="F1348" s="31" t="s">
        <v>471</v>
      </c>
      <c r="G1348" s="478"/>
      <c r="H1348" s="686" t="n">
        <v>17064</v>
      </c>
      <c r="I1348" s="686" t="n">
        <v>16740</v>
      </c>
      <c r="J1348" s="686" t="n">
        <v>16587</v>
      </c>
      <c r="K1348" s="686" t="n">
        <v>18471</v>
      </c>
      <c r="L1348" s="686"/>
      <c r="M1348" s="686"/>
      <c r="N1348" s="686"/>
      <c r="O1348" s="686"/>
      <c r="P1348" s="686"/>
      <c r="Q1348" s="686"/>
      <c r="R1348" s="686"/>
      <c r="S1348" s="686"/>
      <c r="T1348" s="686"/>
      <c r="U1348" s="686"/>
      <c r="V1348" s="686"/>
      <c r="W1348" s="686"/>
      <c r="X1348" s="687"/>
      <c r="Y1348" s="366" t="s">
        <v>1959</v>
      </c>
      <c r="Z1348" s="366"/>
      <c r="AA1348" s="426"/>
      <c r="AB1348" s="426"/>
      <c r="AC1348" s="494"/>
      <c r="AD1348" s="688"/>
      <c r="AF1348" s="680"/>
      <c r="AG1348" s="680"/>
      <c r="AH1348" s="680"/>
      <c r="AI1348" s="680"/>
      <c r="AJ1348" s="680"/>
      <c r="AK1348" s="680"/>
      <c r="AL1348" s="680"/>
      <c r="AM1348" s="680"/>
      <c r="AN1348" s="680"/>
      <c r="AO1348" s="680"/>
      <c r="AP1348" s="680"/>
      <c r="AQ1348" s="680"/>
      <c r="AR1348" s="680"/>
      <c r="AS1348" s="680"/>
      <c r="AT1348" s="680"/>
      <c r="AU1348" s="680"/>
      <c r="AV1348" s="680"/>
      <c r="AW1348" s="680"/>
      <c r="AX1348" s="680"/>
      <c r="AY1348" s="680"/>
      <c r="AZ1348" s="680"/>
      <c r="BA1348" s="680"/>
      <c r="BB1348" s="680"/>
      <c r="BC1348" s="680"/>
      <c r="BD1348" s="680"/>
      <c r="BE1348" s="680"/>
      <c r="BF1348" s="680"/>
      <c r="BG1348" s="680"/>
      <c r="BH1348" s="680"/>
      <c r="BI1348" s="680"/>
      <c r="BJ1348" s="680"/>
      <c r="BK1348" s="680"/>
      <c r="BL1348" s="680"/>
    </row>
    <row r="1349" customFormat="false" ht="24" hidden="true" customHeight="false" outlineLevel="0" collapsed="false">
      <c r="A1349" s="483"/>
      <c r="B1349" s="515"/>
      <c r="C1349" s="515"/>
      <c r="D1349" s="515"/>
      <c r="E1349" s="515" t="s">
        <v>1957</v>
      </c>
      <c r="F1349" s="31" t="s">
        <v>473</v>
      </c>
      <c r="G1349" s="478"/>
      <c r="H1349" s="689" t="n">
        <v>0.0547937177684013</v>
      </c>
      <c r="I1349" s="689" t="n">
        <v>0.0471326164874552</v>
      </c>
      <c r="J1349" s="689" t="n">
        <v>0.0312292759389884</v>
      </c>
      <c r="K1349" s="689" t="n">
        <v>0.0396296897839857</v>
      </c>
      <c r="L1349" s="689"/>
      <c r="M1349" s="689"/>
      <c r="N1349" s="689"/>
      <c r="O1349" s="689"/>
      <c r="P1349" s="689"/>
      <c r="Q1349" s="689"/>
      <c r="R1349" s="689"/>
      <c r="S1349" s="689"/>
      <c r="T1349" s="689"/>
      <c r="U1349" s="689"/>
      <c r="V1349" s="689"/>
      <c r="W1349" s="689"/>
      <c r="X1349" s="555"/>
      <c r="Y1349" s="366" t="s">
        <v>1960</v>
      </c>
      <c r="Z1349" s="366" t="s">
        <v>1959</v>
      </c>
      <c r="AA1349" s="426"/>
      <c r="AB1349" s="426"/>
      <c r="AC1349" s="494"/>
      <c r="AD1349" s="688"/>
    </row>
    <row r="1350" customFormat="false" ht="16.2" hidden="true" customHeight="true" outlineLevel="0" collapsed="false">
      <c r="A1350" s="483"/>
      <c r="B1350" s="515" t="s">
        <v>1961</v>
      </c>
      <c r="C1350" s="690" t="s">
        <v>264</v>
      </c>
      <c r="D1350" s="515"/>
      <c r="E1350" s="515"/>
      <c r="F1350" s="31" t="s">
        <v>469</v>
      </c>
      <c r="G1350" s="478"/>
      <c r="H1350" s="686" t="n">
        <v>531</v>
      </c>
      <c r="I1350" s="686" t="n">
        <v>354</v>
      </c>
      <c r="J1350" s="686" t="n">
        <v>242</v>
      </c>
      <c r="K1350" s="686" t="n">
        <v>313</v>
      </c>
      <c r="L1350" s="686"/>
      <c r="M1350" s="686"/>
      <c r="N1350" s="686"/>
      <c r="O1350" s="686"/>
      <c r="P1350" s="686"/>
      <c r="Q1350" s="686"/>
      <c r="R1350" s="686"/>
      <c r="S1350" s="686"/>
      <c r="T1350" s="686"/>
      <c r="U1350" s="686"/>
      <c r="V1350" s="686"/>
      <c r="W1350" s="686"/>
      <c r="X1350" s="691"/>
      <c r="Y1350" s="366" t="s">
        <v>1962</v>
      </c>
      <c r="Z1350" s="366"/>
      <c r="AA1350" s="426"/>
      <c r="AB1350" s="426"/>
      <c r="AC1350" s="494"/>
      <c r="AD1350" s="688"/>
    </row>
    <row r="1351" customFormat="false" ht="16.2" hidden="true" customHeight="true" outlineLevel="0" collapsed="false">
      <c r="A1351" s="483"/>
      <c r="B1351" s="515"/>
      <c r="C1351" s="515"/>
      <c r="D1351" s="515" t="s">
        <v>1963</v>
      </c>
      <c r="E1351" s="515"/>
      <c r="F1351" s="31" t="s">
        <v>473</v>
      </c>
      <c r="G1351" s="478"/>
      <c r="H1351" s="689" t="n">
        <v>0.564971751412429</v>
      </c>
      <c r="I1351" s="689" t="n">
        <v>0.564971751412429</v>
      </c>
      <c r="J1351" s="689" t="n">
        <v>4.54545454545455</v>
      </c>
      <c r="K1351" s="689" t="n">
        <v>1.2779552715655</v>
      </c>
      <c r="L1351" s="689"/>
      <c r="M1351" s="689"/>
      <c r="N1351" s="689"/>
      <c r="O1351" s="689"/>
      <c r="P1351" s="689"/>
      <c r="Q1351" s="689"/>
      <c r="R1351" s="689"/>
      <c r="S1351" s="689"/>
      <c r="T1351" s="689"/>
      <c r="U1351" s="689"/>
      <c r="V1351" s="689"/>
      <c r="W1351" s="689"/>
      <c r="X1351" s="555"/>
      <c r="Y1351" s="366" t="s">
        <v>1964</v>
      </c>
      <c r="Z1351" s="366" t="s">
        <v>1962</v>
      </c>
      <c r="AA1351" s="426"/>
      <c r="AB1351" s="426"/>
      <c r="AC1351" s="494"/>
      <c r="AD1351" s="688"/>
    </row>
    <row r="1352" customFormat="false" ht="16.2" hidden="true" customHeight="true" outlineLevel="0" collapsed="false">
      <c r="A1352" s="483"/>
      <c r="B1352" s="515"/>
      <c r="C1352" s="515"/>
      <c r="D1352" s="515" t="s">
        <v>1965</v>
      </c>
      <c r="E1352" s="515"/>
      <c r="F1352" s="31" t="s">
        <v>473</v>
      </c>
      <c r="G1352" s="478"/>
      <c r="H1352" s="689" t="n">
        <v>0</v>
      </c>
      <c r="I1352" s="689" t="n">
        <v>0</v>
      </c>
      <c r="J1352" s="689" t="n">
        <v>0.826446280991735</v>
      </c>
      <c r="K1352" s="689" t="n">
        <v>0</v>
      </c>
      <c r="L1352" s="689"/>
      <c r="M1352" s="689"/>
      <c r="N1352" s="689"/>
      <c r="O1352" s="689"/>
      <c r="P1352" s="689"/>
      <c r="Q1352" s="689"/>
      <c r="R1352" s="689"/>
      <c r="S1352" s="689"/>
      <c r="T1352" s="689"/>
      <c r="U1352" s="689"/>
      <c r="V1352" s="689"/>
      <c r="W1352" s="689"/>
      <c r="X1352" s="555"/>
      <c r="Y1352" s="366" t="s">
        <v>1966</v>
      </c>
      <c r="Z1352" s="366" t="s">
        <v>1962</v>
      </c>
      <c r="AA1352" s="426"/>
      <c r="AB1352" s="426"/>
      <c r="AC1352" s="494"/>
      <c r="AD1352" s="688"/>
    </row>
    <row r="1353" customFormat="false" ht="16.2" hidden="true" customHeight="true" outlineLevel="0" collapsed="false">
      <c r="A1353" s="483"/>
      <c r="B1353" s="515"/>
      <c r="C1353" s="515"/>
      <c r="D1353" s="515" t="s">
        <v>1967</v>
      </c>
      <c r="E1353" s="515"/>
      <c r="F1353" s="31" t="s">
        <v>473</v>
      </c>
      <c r="G1353" s="478"/>
      <c r="H1353" s="689" t="n">
        <v>0.376647834274953</v>
      </c>
      <c r="I1353" s="689" t="n">
        <v>0</v>
      </c>
      <c r="J1353" s="689" t="n">
        <v>0.413223140495868</v>
      </c>
      <c r="K1353" s="689" t="n">
        <v>0</v>
      </c>
      <c r="L1353" s="689"/>
      <c r="M1353" s="689"/>
      <c r="N1353" s="689"/>
      <c r="O1353" s="689"/>
      <c r="P1353" s="689"/>
      <c r="Q1353" s="689"/>
      <c r="R1353" s="689"/>
      <c r="S1353" s="689"/>
      <c r="T1353" s="689"/>
      <c r="U1353" s="689"/>
      <c r="V1353" s="689"/>
      <c r="W1353" s="689"/>
      <c r="X1353" s="534"/>
      <c r="Y1353" s="366" t="s">
        <v>1968</v>
      </c>
      <c r="Z1353" s="366" t="s">
        <v>1962</v>
      </c>
      <c r="AA1353" s="426"/>
      <c r="AB1353" s="426"/>
      <c r="AC1353" s="494"/>
      <c r="AD1353" s="688"/>
    </row>
    <row r="1354" customFormat="false" ht="16.2" hidden="true" customHeight="true" outlineLevel="0" collapsed="false">
      <c r="A1354" s="483"/>
      <c r="B1354" s="515"/>
      <c r="C1354" s="515"/>
      <c r="D1354" s="515" t="s">
        <v>1969</v>
      </c>
      <c r="E1354" s="515"/>
      <c r="F1354" s="31" t="s">
        <v>473</v>
      </c>
      <c r="G1354" s="478"/>
      <c r="H1354" s="689" t="n">
        <v>99.0583804143126</v>
      </c>
      <c r="I1354" s="689" t="n">
        <v>99.4350282485876</v>
      </c>
      <c r="J1354" s="689" t="n">
        <v>94.2148760330579</v>
      </c>
      <c r="K1354" s="689" t="n">
        <v>98.7220447284345</v>
      </c>
      <c r="L1354" s="689"/>
      <c r="M1354" s="689"/>
      <c r="N1354" s="689"/>
      <c r="O1354" s="689"/>
      <c r="P1354" s="689"/>
      <c r="Q1354" s="689"/>
      <c r="R1354" s="689"/>
      <c r="S1354" s="689"/>
      <c r="T1354" s="689"/>
      <c r="U1354" s="689"/>
      <c r="V1354" s="689"/>
      <c r="W1354" s="689"/>
      <c r="X1354" s="555"/>
      <c r="Y1354" s="366" t="s">
        <v>1970</v>
      </c>
      <c r="Z1354" s="366" t="s">
        <v>1962</v>
      </c>
      <c r="AA1354" s="426"/>
      <c r="AB1354" s="426"/>
      <c r="AC1354" s="494"/>
      <c r="AD1354" s="688"/>
    </row>
    <row r="1355" customFormat="false" ht="16.2" hidden="true" customHeight="true" outlineLevel="0" collapsed="false">
      <c r="A1355" s="483"/>
      <c r="B1355" s="515"/>
      <c r="C1355" s="690" t="s">
        <v>265</v>
      </c>
      <c r="D1355" s="515"/>
      <c r="E1355" s="515"/>
      <c r="F1355" s="31" t="s">
        <v>469</v>
      </c>
      <c r="G1355" s="478"/>
      <c r="H1355" s="686" t="n">
        <v>1077</v>
      </c>
      <c r="I1355" s="686" t="n">
        <v>996</v>
      </c>
      <c r="J1355" s="686" t="n">
        <v>603</v>
      </c>
      <c r="K1355" s="686" t="n">
        <v>839</v>
      </c>
      <c r="L1355" s="686"/>
      <c r="M1355" s="686"/>
      <c r="N1355" s="686"/>
      <c r="O1355" s="686"/>
      <c r="P1355" s="686"/>
      <c r="Q1355" s="686"/>
      <c r="R1355" s="686"/>
      <c r="S1355" s="686"/>
      <c r="T1355" s="686"/>
      <c r="U1355" s="686"/>
      <c r="V1355" s="686"/>
      <c r="W1355" s="686"/>
      <c r="X1355" s="687"/>
      <c r="Y1355" s="366" t="s">
        <v>1971</v>
      </c>
      <c r="Z1355" s="366"/>
      <c r="AA1355" s="426"/>
      <c r="AB1355" s="426"/>
      <c r="AC1355" s="494"/>
      <c r="AD1355" s="688"/>
    </row>
    <row r="1356" customFormat="false" ht="16.2" hidden="true" customHeight="true" outlineLevel="0" collapsed="false">
      <c r="A1356" s="483"/>
      <c r="B1356" s="515"/>
      <c r="C1356" s="515"/>
      <c r="D1356" s="515" t="s">
        <v>1963</v>
      </c>
      <c r="E1356" s="515"/>
      <c r="F1356" s="31" t="s">
        <v>473</v>
      </c>
      <c r="G1356" s="478"/>
      <c r="H1356" s="689" t="n">
        <v>0.185701021355617</v>
      </c>
      <c r="I1356" s="689" t="n">
        <v>0.401606425702811</v>
      </c>
      <c r="J1356" s="689" t="n">
        <v>0.829187396351575</v>
      </c>
      <c r="K1356" s="689" t="n">
        <v>1.07270560190703</v>
      </c>
      <c r="L1356" s="689"/>
      <c r="M1356" s="689"/>
      <c r="N1356" s="689"/>
      <c r="O1356" s="689"/>
      <c r="P1356" s="689"/>
      <c r="Q1356" s="689"/>
      <c r="R1356" s="689"/>
      <c r="S1356" s="689"/>
      <c r="T1356" s="689"/>
      <c r="U1356" s="689"/>
      <c r="V1356" s="689"/>
      <c r="W1356" s="689"/>
      <c r="X1356" s="555"/>
      <c r="Y1356" s="366" t="s">
        <v>1972</v>
      </c>
      <c r="Z1356" s="366" t="s">
        <v>1971</v>
      </c>
      <c r="AA1356" s="426"/>
      <c r="AB1356" s="426"/>
      <c r="AC1356" s="494"/>
      <c r="AD1356" s="688"/>
    </row>
    <row r="1357" customFormat="false" ht="16.2" hidden="true" customHeight="true" outlineLevel="0" collapsed="false">
      <c r="A1357" s="483"/>
      <c r="B1357" s="515"/>
      <c r="C1357" s="515"/>
      <c r="D1357" s="515" t="s">
        <v>1965</v>
      </c>
      <c r="E1357" s="515"/>
      <c r="F1357" s="31" t="s">
        <v>473</v>
      </c>
      <c r="G1357" s="478"/>
      <c r="H1357" s="689" t="n">
        <v>0</v>
      </c>
      <c r="I1357" s="689" t="n">
        <v>0</v>
      </c>
      <c r="J1357" s="689" t="n">
        <v>0</v>
      </c>
      <c r="K1357" s="689" t="n">
        <v>0</v>
      </c>
      <c r="L1357" s="689"/>
      <c r="M1357" s="689"/>
      <c r="N1357" s="689"/>
      <c r="O1357" s="689"/>
      <c r="P1357" s="689"/>
      <c r="Q1357" s="689"/>
      <c r="R1357" s="689"/>
      <c r="S1357" s="689"/>
      <c r="T1357" s="689"/>
      <c r="U1357" s="689"/>
      <c r="V1357" s="689"/>
      <c r="W1357" s="689"/>
      <c r="X1357" s="555"/>
      <c r="Y1357" s="366" t="s">
        <v>1973</v>
      </c>
      <c r="Z1357" s="366" t="s">
        <v>1971</v>
      </c>
      <c r="AA1357" s="426"/>
      <c r="AB1357" s="426"/>
      <c r="AC1357" s="494"/>
      <c r="AD1357" s="688"/>
    </row>
    <row r="1358" customFormat="false" ht="16.2" hidden="true" customHeight="true" outlineLevel="0" collapsed="false">
      <c r="A1358" s="483"/>
      <c r="B1358" s="515"/>
      <c r="C1358" s="515"/>
      <c r="D1358" s="515" t="s">
        <v>1967</v>
      </c>
      <c r="E1358" s="515"/>
      <c r="F1358" s="31" t="s">
        <v>473</v>
      </c>
      <c r="G1358" s="478"/>
      <c r="H1358" s="689" t="n">
        <v>0</v>
      </c>
      <c r="I1358" s="689" t="n">
        <v>0.100401606425703</v>
      </c>
      <c r="J1358" s="689" t="n">
        <v>0</v>
      </c>
      <c r="K1358" s="689" t="n">
        <v>0</v>
      </c>
      <c r="L1358" s="689"/>
      <c r="M1358" s="689"/>
      <c r="N1358" s="689"/>
      <c r="O1358" s="689"/>
      <c r="P1358" s="689"/>
      <c r="Q1358" s="689"/>
      <c r="R1358" s="689"/>
      <c r="S1358" s="689"/>
      <c r="T1358" s="689"/>
      <c r="U1358" s="689"/>
      <c r="V1358" s="689"/>
      <c r="W1358" s="689"/>
      <c r="X1358" s="555"/>
      <c r="Y1358" s="366" t="s">
        <v>1974</v>
      </c>
      <c r="Z1358" s="366" t="s">
        <v>1971</v>
      </c>
      <c r="AA1358" s="426"/>
      <c r="AB1358" s="426"/>
      <c r="AC1358" s="494"/>
      <c r="AD1358" s="688"/>
    </row>
    <row r="1359" customFormat="false" ht="16.2" hidden="true" customHeight="true" outlineLevel="0" collapsed="false">
      <c r="A1359" s="483"/>
      <c r="B1359" s="515"/>
      <c r="C1359" s="515"/>
      <c r="D1359" s="515" t="s">
        <v>1969</v>
      </c>
      <c r="E1359" s="515"/>
      <c r="F1359" s="31" t="s">
        <v>473</v>
      </c>
      <c r="G1359" s="478"/>
      <c r="H1359" s="689" t="n">
        <v>99.8142989786444</v>
      </c>
      <c r="I1359" s="689" t="n">
        <v>99.4979919678715</v>
      </c>
      <c r="J1359" s="689" t="n">
        <v>99.1708126036484</v>
      </c>
      <c r="K1359" s="689" t="n">
        <v>98.927294398093</v>
      </c>
      <c r="L1359" s="689"/>
      <c r="M1359" s="689"/>
      <c r="N1359" s="689"/>
      <c r="O1359" s="689"/>
      <c r="P1359" s="689"/>
      <c r="Q1359" s="689"/>
      <c r="R1359" s="689"/>
      <c r="S1359" s="689"/>
      <c r="T1359" s="689"/>
      <c r="U1359" s="689"/>
      <c r="V1359" s="689"/>
      <c r="W1359" s="689"/>
      <c r="X1359" s="555"/>
      <c r="Y1359" s="366" t="s">
        <v>1975</v>
      </c>
      <c r="Z1359" s="366" t="s">
        <v>1971</v>
      </c>
      <c r="AA1359" s="426"/>
      <c r="AB1359" s="426"/>
      <c r="AC1359" s="494"/>
      <c r="AD1359" s="688"/>
    </row>
    <row r="1360" customFormat="false" ht="16.2" hidden="true" customHeight="true" outlineLevel="0" collapsed="false">
      <c r="A1360" s="601" t="s">
        <v>1976</v>
      </c>
      <c r="B1360" s="31" t="s">
        <v>1977</v>
      </c>
      <c r="C1360" s="31"/>
      <c r="D1360" s="31"/>
      <c r="E1360" s="31"/>
      <c r="F1360" s="31" t="s">
        <v>1978</v>
      </c>
      <c r="G1360" s="478"/>
      <c r="H1360" s="686" t="n">
        <v>92255.403067</v>
      </c>
      <c r="I1360" s="686" t="n">
        <v>92412.081474</v>
      </c>
      <c r="J1360" s="686" t="n">
        <v>93393.935647</v>
      </c>
      <c r="K1360" s="686" t="n">
        <v>93369.9683135</v>
      </c>
      <c r="L1360" s="686"/>
      <c r="M1360" s="686"/>
      <c r="N1360" s="686"/>
      <c r="O1360" s="686"/>
      <c r="P1360" s="686"/>
      <c r="Q1360" s="686"/>
      <c r="R1360" s="686"/>
      <c r="S1360" s="686"/>
      <c r="T1360" s="686"/>
      <c r="U1360" s="686"/>
      <c r="V1360" s="686"/>
      <c r="W1360" s="686"/>
      <c r="X1360" s="484"/>
      <c r="Y1360" s="366" t="s">
        <v>1979</v>
      </c>
      <c r="Z1360" s="366" t="s">
        <v>1980</v>
      </c>
      <c r="AA1360" s="426" t="s">
        <v>1405</v>
      </c>
      <c r="AB1360" s="426" t="s">
        <v>1405</v>
      </c>
      <c r="AC1360" s="494"/>
      <c r="AD1360" s="692"/>
    </row>
    <row r="1361" customFormat="false" ht="16.2" hidden="true" customHeight="true" outlineLevel="0" collapsed="false">
      <c r="A1361" s="601"/>
      <c r="B1361" s="31" t="s">
        <v>1981</v>
      </c>
      <c r="C1361" s="31"/>
      <c r="D1361" s="31"/>
      <c r="E1361" s="31"/>
      <c r="F1361" s="31" t="s">
        <v>473</v>
      </c>
      <c r="G1361" s="478"/>
      <c r="H1361" s="693" t="s">
        <v>488</v>
      </c>
      <c r="I1361" s="689" t="n">
        <v>99.8781478472786</v>
      </c>
      <c r="J1361" s="689" t="n">
        <v>99.9002394253791</v>
      </c>
      <c r="K1361" s="689" t="n">
        <v>99.9170812603648</v>
      </c>
      <c r="L1361" s="689"/>
      <c r="M1361" s="689"/>
      <c r="N1361" s="689"/>
      <c r="O1361" s="689"/>
      <c r="P1361" s="689"/>
      <c r="Q1361" s="689"/>
      <c r="R1361" s="689"/>
      <c r="S1361" s="689"/>
      <c r="T1361" s="689"/>
      <c r="U1361" s="689"/>
      <c r="V1361" s="689"/>
      <c r="W1361" s="689"/>
      <c r="X1361" s="484"/>
      <c r="Y1361" s="366" t="s">
        <v>1982</v>
      </c>
      <c r="Z1361" s="366" t="s">
        <v>1983</v>
      </c>
      <c r="AA1361" s="426"/>
      <c r="AB1361" s="426"/>
      <c r="AC1361" s="494"/>
      <c r="AD1361" s="692"/>
    </row>
    <row r="1362" customFormat="false" ht="16.2" hidden="true" customHeight="true" outlineLevel="0" collapsed="false">
      <c r="A1362" s="483" t="s">
        <v>1984</v>
      </c>
      <c r="B1362" s="31" t="s">
        <v>163</v>
      </c>
      <c r="C1362" s="31" t="s">
        <v>264</v>
      </c>
      <c r="D1362" s="31"/>
      <c r="E1362" s="31"/>
      <c r="F1362" s="31" t="s">
        <v>471</v>
      </c>
      <c r="G1362" s="478"/>
      <c r="H1362" s="513" t="s">
        <v>488</v>
      </c>
      <c r="I1362" s="513" t="s">
        <v>488</v>
      </c>
      <c r="J1362" s="686" t="n">
        <v>748</v>
      </c>
      <c r="K1362" s="686" t="n">
        <v>2071</v>
      </c>
      <c r="L1362" s="686"/>
      <c r="M1362" s="686"/>
      <c r="N1362" s="686"/>
      <c r="O1362" s="686"/>
      <c r="P1362" s="686"/>
      <c r="Q1362" s="686"/>
      <c r="R1362" s="686"/>
      <c r="S1362" s="686"/>
      <c r="T1362" s="686"/>
      <c r="U1362" s="686"/>
      <c r="V1362" s="686"/>
      <c r="W1362" s="686"/>
      <c r="X1362" s="484"/>
      <c r="Y1362" s="366" t="s">
        <v>1985</v>
      </c>
      <c r="Z1362" s="366"/>
      <c r="AA1362" s="545" t="s">
        <v>1405</v>
      </c>
      <c r="AB1362" s="545" t="s">
        <v>1405</v>
      </c>
      <c r="AC1362" s="644"/>
      <c r="AD1362" s="692"/>
    </row>
    <row r="1363" customFormat="false" ht="43.2" hidden="true" customHeight="true" outlineLevel="0" collapsed="false">
      <c r="A1363" s="483"/>
      <c r="B1363" s="31"/>
      <c r="C1363" s="31"/>
      <c r="D1363" s="31" t="s">
        <v>1986</v>
      </c>
      <c r="E1363" s="31"/>
      <c r="F1363" s="31" t="s">
        <v>471</v>
      </c>
      <c r="G1363" s="478"/>
      <c r="H1363" s="513" t="s">
        <v>488</v>
      </c>
      <c r="I1363" s="513" t="s">
        <v>488</v>
      </c>
      <c r="J1363" s="513" t="n">
        <v>6</v>
      </c>
      <c r="K1363" s="513" t="n">
        <v>16</v>
      </c>
      <c r="L1363" s="513"/>
      <c r="M1363" s="513"/>
      <c r="N1363" s="484"/>
      <c r="O1363" s="484"/>
      <c r="P1363" s="484"/>
      <c r="Q1363" s="484"/>
      <c r="R1363" s="484"/>
      <c r="S1363" s="484"/>
      <c r="T1363" s="484"/>
      <c r="U1363" s="484"/>
      <c r="V1363" s="484"/>
      <c r="W1363" s="484"/>
      <c r="X1363" s="484"/>
      <c r="Y1363" s="366" t="s">
        <v>1987</v>
      </c>
      <c r="Z1363" s="366" t="s">
        <v>1988</v>
      </c>
      <c r="AA1363" s="545"/>
      <c r="AB1363" s="545"/>
      <c r="AC1363" s="644"/>
      <c r="AD1363" s="692"/>
    </row>
    <row r="1364" customFormat="false" ht="16.2" hidden="true" customHeight="true" outlineLevel="0" collapsed="false">
      <c r="A1364" s="483"/>
      <c r="B1364" s="31"/>
      <c r="C1364" s="31" t="s">
        <v>265</v>
      </c>
      <c r="D1364" s="31"/>
      <c r="E1364" s="31"/>
      <c r="F1364" s="31" t="s">
        <v>471</v>
      </c>
      <c r="G1364" s="478"/>
      <c r="H1364" s="513" t="s">
        <v>488</v>
      </c>
      <c r="I1364" s="513" t="s">
        <v>488</v>
      </c>
      <c r="J1364" s="686" t="n">
        <v>300</v>
      </c>
      <c r="K1364" s="686" t="n">
        <v>931</v>
      </c>
      <c r="L1364" s="686"/>
      <c r="M1364" s="686"/>
      <c r="N1364" s="686"/>
      <c r="O1364" s="686"/>
      <c r="P1364" s="686"/>
      <c r="Q1364" s="686"/>
      <c r="R1364" s="686"/>
      <c r="S1364" s="686"/>
      <c r="T1364" s="686"/>
      <c r="U1364" s="686"/>
      <c r="V1364" s="686"/>
      <c r="W1364" s="686"/>
      <c r="X1364" s="484"/>
      <c r="Y1364" s="366" t="s">
        <v>1989</v>
      </c>
      <c r="Z1364" s="366"/>
      <c r="AA1364" s="545"/>
      <c r="AB1364" s="545"/>
      <c r="AC1364" s="644"/>
      <c r="AD1364" s="692"/>
    </row>
    <row r="1365" customFormat="false" ht="16.2" hidden="true" customHeight="true" outlineLevel="0" collapsed="false">
      <c r="A1365" s="483"/>
      <c r="B1365" s="31"/>
      <c r="C1365" s="31"/>
      <c r="D1365" s="31" t="s">
        <v>1986</v>
      </c>
      <c r="E1365" s="31"/>
      <c r="F1365" s="31" t="s">
        <v>471</v>
      </c>
      <c r="G1365" s="478"/>
      <c r="H1365" s="513" t="s">
        <v>488</v>
      </c>
      <c r="I1365" s="513" t="s">
        <v>488</v>
      </c>
      <c r="J1365" s="513" t="n">
        <v>2</v>
      </c>
      <c r="K1365" s="513" t="n">
        <v>7</v>
      </c>
      <c r="L1365" s="513"/>
      <c r="M1365" s="513"/>
      <c r="N1365" s="484"/>
      <c r="O1365" s="484"/>
      <c r="P1365" s="484"/>
      <c r="Q1365" s="484"/>
      <c r="R1365" s="484"/>
      <c r="S1365" s="484"/>
      <c r="T1365" s="484"/>
      <c r="U1365" s="484"/>
      <c r="V1365" s="484"/>
      <c r="W1365" s="484"/>
      <c r="X1365" s="484"/>
      <c r="Y1365" s="366" t="s">
        <v>1990</v>
      </c>
      <c r="Z1365" s="366" t="s">
        <v>1401</v>
      </c>
      <c r="AA1365" s="545"/>
      <c r="AB1365" s="545"/>
      <c r="AC1365" s="644"/>
      <c r="AD1365" s="692"/>
    </row>
    <row r="1366" customFormat="false" ht="16.2" hidden="true" customHeight="true" outlineLevel="0" collapsed="false">
      <c r="A1366" s="483"/>
      <c r="B1366" s="31" t="s">
        <v>1991</v>
      </c>
      <c r="C1366" s="31" t="s">
        <v>264</v>
      </c>
      <c r="D1366" s="31"/>
      <c r="E1366" s="31"/>
      <c r="F1366" s="31" t="s">
        <v>471</v>
      </c>
      <c r="G1366" s="478"/>
      <c r="H1366" s="513" t="s">
        <v>488</v>
      </c>
      <c r="I1366" s="513" t="s">
        <v>488</v>
      </c>
      <c r="J1366" s="686" t="n">
        <v>0</v>
      </c>
      <c r="K1366" s="686" t="n">
        <v>0</v>
      </c>
      <c r="L1366" s="686"/>
      <c r="M1366" s="686"/>
      <c r="N1366" s="686"/>
      <c r="O1366" s="686"/>
      <c r="P1366" s="686"/>
      <c r="Q1366" s="686"/>
      <c r="R1366" s="686"/>
      <c r="S1366" s="686"/>
      <c r="T1366" s="686"/>
      <c r="U1366" s="686"/>
      <c r="V1366" s="686"/>
      <c r="W1366" s="686"/>
      <c r="X1366" s="484"/>
      <c r="Y1366" s="366" t="s">
        <v>1992</v>
      </c>
      <c r="Z1366" s="366"/>
      <c r="AA1366" s="545"/>
      <c r="AB1366" s="545"/>
      <c r="AC1366" s="644"/>
      <c r="AD1366" s="692"/>
    </row>
    <row r="1367" customFormat="false" ht="16.2" hidden="true" customHeight="true" outlineLevel="0" collapsed="false">
      <c r="A1367" s="483"/>
      <c r="B1367" s="31"/>
      <c r="C1367" s="31" t="s">
        <v>265</v>
      </c>
      <c r="D1367" s="31"/>
      <c r="E1367" s="31"/>
      <c r="F1367" s="31" t="s">
        <v>471</v>
      </c>
      <c r="G1367" s="478"/>
      <c r="H1367" s="513" t="s">
        <v>488</v>
      </c>
      <c r="I1367" s="513" t="s">
        <v>488</v>
      </c>
      <c r="J1367" s="686" t="n">
        <v>0</v>
      </c>
      <c r="K1367" s="686" t="n">
        <v>0</v>
      </c>
      <c r="L1367" s="686"/>
      <c r="M1367" s="686"/>
      <c r="N1367" s="686"/>
      <c r="O1367" s="686"/>
      <c r="P1367" s="686"/>
      <c r="Q1367" s="686"/>
      <c r="R1367" s="686"/>
      <c r="S1367" s="686"/>
      <c r="T1367" s="686"/>
      <c r="U1367" s="686"/>
      <c r="V1367" s="686"/>
      <c r="W1367" s="686"/>
      <c r="X1367" s="484"/>
      <c r="Y1367" s="366" t="s">
        <v>1993</v>
      </c>
      <c r="Z1367" s="366"/>
      <c r="AA1367" s="545"/>
      <c r="AB1367" s="545"/>
      <c r="AC1367" s="644"/>
      <c r="AD1367" s="692"/>
    </row>
    <row r="1368" customFormat="false" ht="16.2" hidden="true" customHeight="true" outlineLevel="0" collapsed="false">
      <c r="A1368" s="483"/>
      <c r="B1368" s="31" t="s">
        <v>1994</v>
      </c>
      <c r="C1368" s="31" t="s">
        <v>264</v>
      </c>
      <c r="D1368" s="31"/>
      <c r="E1368" s="31"/>
      <c r="F1368" s="31" t="s">
        <v>471</v>
      </c>
      <c r="G1368" s="478"/>
      <c r="H1368" s="513" t="s">
        <v>488</v>
      </c>
      <c r="I1368" s="513" t="s">
        <v>488</v>
      </c>
      <c r="J1368" s="686" t="n">
        <v>16</v>
      </c>
      <c r="K1368" s="686" t="n">
        <v>46</v>
      </c>
      <c r="L1368" s="686"/>
      <c r="M1368" s="686"/>
      <c r="N1368" s="686"/>
      <c r="O1368" s="686"/>
      <c r="P1368" s="686"/>
      <c r="Q1368" s="686"/>
      <c r="R1368" s="686"/>
      <c r="S1368" s="686"/>
      <c r="T1368" s="686"/>
      <c r="U1368" s="686"/>
      <c r="V1368" s="686"/>
      <c r="W1368" s="686"/>
      <c r="X1368" s="484"/>
      <c r="Y1368" s="366" t="s">
        <v>1995</v>
      </c>
      <c r="Z1368" s="366"/>
      <c r="AA1368" s="545"/>
      <c r="AB1368" s="545"/>
      <c r="AC1368" s="644"/>
      <c r="AD1368" s="692"/>
    </row>
    <row r="1369" customFormat="false" ht="16.2" hidden="true" customHeight="true" outlineLevel="0" collapsed="false">
      <c r="A1369" s="483"/>
      <c r="B1369" s="31"/>
      <c r="C1369" s="31" t="s">
        <v>265</v>
      </c>
      <c r="D1369" s="31"/>
      <c r="E1369" s="31"/>
      <c r="F1369" s="31" t="s">
        <v>471</v>
      </c>
      <c r="G1369" s="478"/>
      <c r="H1369" s="513" t="s">
        <v>488</v>
      </c>
      <c r="I1369" s="513" t="s">
        <v>488</v>
      </c>
      <c r="J1369" s="686" t="n">
        <v>8</v>
      </c>
      <c r="K1369" s="686" t="n">
        <v>32</v>
      </c>
      <c r="L1369" s="686"/>
      <c r="M1369" s="686"/>
      <c r="N1369" s="686"/>
      <c r="O1369" s="686"/>
      <c r="P1369" s="686"/>
      <c r="Q1369" s="686"/>
      <c r="R1369" s="686"/>
      <c r="S1369" s="686"/>
      <c r="T1369" s="686"/>
      <c r="U1369" s="686"/>
      <c r="V1369" s="686"/>
      <c r="W1369" s="686"/>
      <c r="X1369" s="484"/>
      <c r="Y1369" s="366" t="s">
        <v>1996</v>
      </c>
      <c r="Z1369" s="366"/>
      <c r="AA1369" s="545"/>
      <c r="AB1369" s="545"/>
      <c r="AC1369" s="644"/>
      <c r="AD1369" s="692"/>
    </row>
    <row r="1370" customFormat="false" ht="16.2" hidden="true" customHeight="true" outlineLevel="0" collapsed="false">
      <c r="A1370" s="483"/>
      <c r="B1370" s="31" t="s">
        <v>1997</v>
      </c>
      <c r="C1370" s="31" t="s">
        <v>264</v>
      </c>
      <c r="D1370" s="31"/>
      <c r="E1370" s="31"/>
      <c r="F1370" s="31" t="s">
        <v>471</v>
      </c>
      <c r="G1370" s="478"/>
      <c r="H1370" s="513" t="s">
        <v>488</v>
      </c>
      <c r="I1370" s="513" t="s">
        <v>488</v>
      </c>
      <c r="J1370" s="686" t="n">
        <v>726</v>
      </c>
      <c r="K1370" s="686" t="n">
        <v>1999</v>
      </c>
      <c r="L1370" s="686"/>
      <c r="M1370" s="686"/>
      <c r="N1370" s="686"/>
      <c r="O1370" s="686"/>
      <c r="P1370" s="686"/>
      <c r="Q1370" s="686"/>
      <c r="R1370" s="686"/>
      <c r="S1370" s="686"/>
      <c r="T1370" s="686"/>
      <c r="U1370" s="686"/>
      <c r="V1370" s="686"/>
      <c r="W1370" s="686"/>
      <c r="X1370" s="484"/>
      <c r="Y1370" s="366" t="s">
        <v>1998</v>
      </c>
      <c r="Z1370" s="366"/>
      <c r="AA1370" s="545"/>
      <c r="AB1370" s="545"/>
      <c r="AC1370" s="644"/>
      <c r="AD1370" s="692"/>
    </row>
    <row r="1371" customFormat="false" ht="16.2" hidden="true" customHeight="true" outlineLevel="0" collapsed="false">
      <c r="A1371" s="483"/>
      <c r="B1371" s="31"/>
      <c r="C1371" s="31" t="s">
        <v>265</v>
      </c>
      <c r="D1371" s="31"/>
      <c r="E1371" s="31"/>
      <c r="F1371" s="31" t="s">
        <v>471</v>
      </c>
      <c r="G1371" s="478"/>
      <c r="H1371" s="513" t="s">
        <v>488</v>
      </c>
      <c r="I1371" s="513" t="s">
        <v>488</v>
      </c>
      <c r="J1371" s="686" t="n">
        <v>291</v>
      </c>
      <c r="K1371" s="686" t="n">
        <v>890</v>
      </c>
      <c r="L1371" s="686"/>
      <c r="M1371" s="686"/>
      <c r="N1371" s="686"/>
      <c r="O1371" s="686"/>
      <c r="P1371" s="686"/>
      <c r="Q1371" s="686"/>
      <c r="R1371" s="686"/>
      <c r="S1371" s="686"/>
      <c r="T1371" s="686"/>
      <c r="U1371" s="686"/>
      <c r="V1371" s="686"/>
      <c r="W1371" s="686"/>
      <c r="X1371" s="484"/>
      <c r="Y1371" s="366" t="s">
        <v>1999</v>
      </c>
      <c r="Z1371" s="366"/>
      <c r="AA1371" s="545"/>
      <c r="AB1371" s="545"/>
      <c r="AC1371" s="644"/>
      <c r="AD1371" s="692"/>
    </row>
    <row r="1372" customFormat="false" ht="16.2" hidden="true" customHeight="true" outlineLevel="0" collapsed="false">
      <c r="A1372" s="483"/>
      <c r="B1372" s="31" t="s">
        <v>2000</v>
      </c>
      <c r="C1372" s="31" t="s">
        <v>264</v>
      </c>
      <c r="D1372" s="31"/>
      <c r="E1372" s="31"/>
      <c r="F1372" s="31" t="s">
        <v>471</v>
      </c>
      <c r="G1372" s="478"/>
      <c r="H1372" s="513" t="s">
        <v>488</v>
      </c>
      <c r="I1372" s="513" t="s">
        <v>488</v>
      </c>
      <c r="J1372" s="686" t="n">
        <v>6</v>
      </c>
      <c r="K1372" s="686" t="n">
        <v>26</v>
      </c>
      <c r="L1372" s="686"/>
      <c r="M1372" s="686"/>
      <c r="N1372" s="686"/>
      <c r="O1372" s="686"/>
      <c r="P1372" s="686"/>
      <c r="Q1372" s="686"/>
      <c r="R1372" s="686"/>
      <c r="S1372" s="686"/>
      <c r="T1372" s="686"/>
      <c r="U1372" s="686"/>
      <c r="V1372" s="686"/>
      <c r="W1372" s="686"/>
      <c r="X1372" s="484"/>
      <c r="Y1372" s="366" t="s">
        <v>2001</v>
      </c>
      <c r="Z1372" s="366"/>
      <c r="AA1372" s="545"/>
      <c r="AB1372" s="545"/>
      <c r="AC1372" s="644"/>
      <c r="AD1372" s="692"/>
    </row>
    <row r="1373" customFormat="false" ht="16.2" hidden="true" customHeight="true" outlineLevel="0" collapsed="false">
      <c r="A1373" s="483"/>
      <c r="B1373" s="31"/>
      <c r="C1373" s="31" t="s">
        <v>265</v>
      </c>
      <c r="D1373" s="31"/>
      <c r="E1373" s="31"/>
      <c r="F1373" s="31" t="s">
        <v>471</v>
      </c>
      <c r="G1373" s="478"/>
      <c r="H1373" s="513" t="s">
        <v>488</v>
      </c>
      <c r="I1373" s="513" t="s">
        <v>488</v>
      </c>
      <c r="J1373" s="686" t="n">
        <v>1</v>
      </c>
      <c r="K1373" s="686" t="n">
        <v>9</v>
      </c>
      <c r="L1373" s="686"/>
      <c r="M1373" s="686"/>
      <c r="N1373" s="686"/>
      <c r="O1373" s="686"/>
      <c r="P1373" s="686"/>
      <c r="Q1373" s="686"/>
      <c r="R1373" s="686"/>
      <c r="S1373" s="686"/>
      <c r="T1373" s="686"/>
      <c r="U1373" s="686"/>
      <c r="V1373" s="686"/>
      <c r="W1373" s="686"/>
      <c r="X1373" s="484"/>
      <c r="Y1373" s="366" t="s">
        <v>2002</v>
      </c>
      <c r="Z1373" s="366"/>
      <c r="AA1373" s="545"/>
      <c r="AB1373" s="545"/>
      <c r="AC1373" s="644"/>
      <c r="AD1373" s="692"/>
    </row>
    <row r="1374" customFormat="false" ht="16.2" hidden="true" customHeight="true" outlineLevel="0" collapsed="false">
      <c r="A1374" s="483"/>
      <c r="B1374" s="31" t="s">
        <v>2003</v>
      </c>
      <c r="C1374" s="31" t="s">
        <v>264</v>
      </c>
      <c r="D1374" s="31"/>
      <c r="E1374" s="31"/>
      <c r="F1374" s="31" t="s">
        <v>471</v>
      </c>
      <c r="G1374" s="478"/>
      <c r="H1374" s="513" t="s">
        <v>488</v>
      </c>
      <c r="I1374" s="513" t="s">
        <v>488</v>
      </c>
      <c r="J1374" s="686" t="n">
        <v>0</v>
      </c>
      <c r="K1374" s="686" t="n">
        <v>0</v>
      </c>
      <c r="L1374" s="686"/>
      <c r="M1374" s="686"/>
      <c r="N1374" s="686"/>
      <c r="O1374" s="686"/>
      <c r="P1374" s="686"/>
      <c r="Q1374" s="686"/>
      <c r="R1374" s="686"/>
      <c r="S1374" s="686"/>
      <c r="T1374" s="686"/>
      <c r="U1374" s="686"/>
      <c r="V1374" s="686"/>
      <c r="W1374" s="686"/>
      <c r="X1374" s="484"/>
      <c r="Y1374" s="366" t="s">
        <v>2004</v>
      </c>
      <c r="Z1374" s="366"/>
      <c r="AA1374" s="545"/>
      <c r="AB1374" s="545"/>
      <c r="AC1374" s="644"/>
      <c r="AD1374" s="692"/>
    </row>
    <row r="1375" customFormat="false" ht="16.2" hidden="true" customHeight="true" outlineLevel="0" collapsed="false">
      <c r="A1375" s="483"/>
      <c r="B1375" s="31"/>
      <c r="C1375" s="31" t="s">
        <v>265</v>
      </c>
      <c r="D1375" s="31"/>
      <c r="E1375" s="31"/>
      <c r="F1375" s="31" t="s">
        <v>471</v>
      </c>
      <c r="G1375" s="478"/>
      <c r="H1375" s="513" t="s">
        <v>488</v>
      </c>
      <c r="I1375" s="513" t="s">
        <v>488</v>
      </c>
      <c r="J1375" s="686" t="n">
        <v>0</v>
      </c>
      <c r="K1375" s="686" t="n">
        <v>0</v>
      </c>
      <c r="L1375" s="686"/>
      <c r="M1375" s="686"/>
      <c r="N1375" s="686"/>
      <c r="O1375" s="686"/>
      <c r="P1375" s="686"/>
      <c r="Q1375" s="686"/>
      <c r="R1375" s="686"/>
      <c r="S1375" s="686"/>
      <c r="T1375" s="686"/>
      <c r="U1375" s="686"/>
      <c r="V1375" s="686"/>
      <c r="W1375" s="686"/>
      <c r="X1375" s="484"/>
      <c r="Y1375" s="366" t="s">
        <v>2005</v>
      </c>
      <c r="Z1375" s="366"/>
      <c r="AA1375" s="545"/>
      <c r="AB1375" s="545"/>
      <c r="AC1375" s="644"/>
      <c r="AD1375" s="692"/>
    </row>
    <row r="1376" customFormat="false" ht="16.2" hidden="true" customHeight="true" outlineLevel="0" collapsed="false">
      <c r="A1376" s="483" t="s">
        <v>2006</v>
      </c>
      <c r="B1376" s="31" t="s">
        <v>139</v>
      </c>
      <c r="C1376" s="31" t="s">
        <v>163</v>
      </c>
      <c r="D1376" s="31" t="s">
        <v>264</v>
      </c>
      <c r="E1376" s="31"/>
      <c r="F1376" s="31" t="s">
        <v>471</v>
      </c>
      <c r="G1376" s="478"/>
      <c r="H1376" s="686" t="n">
        <v>77</v>
      </c>
      <c r="I1376" s="686" t="n">
        <v>81</v>
      </c>
      <c r="J1376" s="686" t="n">
        <v>140</v>
      </c>
      <c r="K1376" s="686" t="n">
        <v>208</v>
      </c>
      <c r="L1376" s="686"/>
      <c r="M1376" s="686"/>
      <c r="N1376" s="686"/>
      <c r="O1376" s="686"/>
      <c r="P1376" s="686"/>
      <c r="Q1376" s="686"/>
      <c r="R1376" s="686"/>
      <c r="S1376" s="686"/>
      <c r="T1376" s="686"/>
      <c r="U1376" s="686"/>
      <c r="V1376" s="686"/>
      <c r="W1376" s="686"/>
      <c r="X1376" s="484"/>
      <c r="Y1376" s="366" t="s">
        <v>2007</v>
      </c>
      <c r="Z1376" s="366"/>
      <c r="AA1376" s="545" t="s">
        <v>1405</v>
      </c>
      <c r="AB1376" s="545" t="s">
        <v>1405</v>
      </c>
      <c r="AC1376" s="644"/>
      <c r="AD1376" s="692"/>
    </row>
    <row r="1377" customFormat="false" ht="16.2" hidden="true" customHeight="true" outlineLevel="0" collapsed="false">
      <c r="A1377" s="483"/>
      <c r="B1377" s="31"/>
      <c r="C1377" s="31"/>
      <c r="D1377" s="31" t="s">
        <v>265</v>
      </c>
      <c r="E1377" s="31"/>
      <c r="F1377" s="31" t="s">
        <v>471</v>
      </c>
      <c r="G1377" s="478"/>
      <c r="H1377" s="686" t="n">
        <v>6</v>
      </c>
      <c r="I1377" s="686" t="n">
        <v>6</v>
      </c>
      <c r="J1377" s="686" t="n">
        <v>17</v>
      </c>
      <c r="K1377" s="686" t="n">
        <v>35</v>
      </c>
      <c r="L1377" s="686"/>
      <c r="M1377" s="686"/>
      <c r="N1377" s="686"/>
      <c r="O1377" s="686"/>
      <c r="P1377" s="686"/>
      <c r="Q1377" s="686"/>
      <c r="R1377" s="686"/>
      <c r="S1377" s="686"/>
      <c r="T1377" s="686"/>
      <c r="U1377" s="686"/>
      <c r="V1377" s="686"/>
      <c r="W1377" s="686"/>
      <c r="X1377" s="484"/>
      <c r="Y1377" s="366" t="s">
        <v>2008</v>
      </c>
      <c r="Z1377" s="366"/>
      <c r="AA1377" s="545"/>
      <c r="AB1377" s="545"/>
      <c r="AC1377" s="644"/>
      <c r="AD1377" s="692"/>
    </row>
    <row r="1378" customFormat="false" ht="16.2" hidden="true" customHeight="true" outlineLevel="0" collapsed="false">
      <c r="A1378" s="483"/>
      <c r="B1378" s="31"/>
      <c r="C1378" s="31" t="s">
        <v>2009</v>
      </c>
      <c r="D1378" s="31" t="s">
        <v>264</v>
      </c>
      <c r="E1378" s="31"/>
      <c r="F1378" s="31" t="s">
        <v>471</v>
      </c>
      <c r="G1378" s="478"/>
      <c r="H1378" s="686" t="n">
        <v>2</v>
      </c>
      <c r="I1378" s="686" t="n">
        <v>5</v>
      </c>
      <c r="J1378" s="686" t="n">
        <v>18</v>
      </c>
      <c r="K1378" s="686" t="n">
        <v>3</v>
      </c>
      <c r="L1378" s="686"/>
      <c r="M1378" s="686"/>
      <c r="N1378" s="686"/>
      <c r="O1378" s="686"/>
      <c r="P1378" s="686"/>
      <c r="Q1378" s="686"/>
      <c r="R1378" s="686"/>
      <c r="S1378" s="686"/>
      <c r="T1378" s="686"/>
      <c r="U1378" s="686"/>
      <c r="V1378" s="686"/>
      <c r="W1378" s="686"/>
      <c r="X1378" s="484"/>
      <c r="Y1378" s="366" t="s">
        <v>2010</v>
      </c>
      <c r="Z1378" s="366"/>
      <c r="AA1378" s="545"/>
      <c r="AB1378" s="545"/>
      <c r="AC1378" s="644"/>
      <c r="AD1378" s="692"/>
    </row>
    <row r="1379" customFormat="false" ht="16.2" hidden="true" customHeight="true" outlineLevel="0" collapsed="false">
      <c r="A1379" s="483"/>
      <c r="B1379" s="31"/>
      <c r="C1379" s="31"/>
      <c r="D1379" s="31" t="s">
        <v>265</v>
      </c>
      <c r="E1379" s="31"/>
      <c r="F1379" s="31" t="s">
        <v>471</v>
      </c>
      <c r="G1379" s="478"/>
      <c r="H1379" s="686" t="n">
        <v>0</v>
      </c>
      <c r="I1379" s="686" t="n">
        <v>0</v>
      </c>
      <c r="J1379" s="686" t="n">
        <v>1</v>
      </c>
      <c r="K1379" s="686" t="n">
        <v>0</v>
      </c>
      <c r="L1379" s="686"/>
      <c r="M1379" s="686"/>
      <c r="N1379" s="686"/>
      <c r="O1379" s="686"/>
      <c r="P1379" s="686"/>
      <c r="Q1379" s="686"/>
      <c r="R1379" s="686"/>
      <c r="S1379" s="686"/>
      <c r="T1379" s="686"/>
      <c r="U1379" s="686"/>
      <c r="V1379" s="686"/>
      <c r="W1379" s="686"/>
      <c r="X1379" s="484"/>
      <c r="Y1379" s="366" t="s">
        <v>2011</v>
      </c>
      <c r="Z1379" s="366"/>
      <c r="AA1379" s="545"/>
      <c r="AB1379" s="545"/>
      <c r="AC1379" s="644"/>
      <c r="AD1379" s="692"/>
    </row>
    <row r="1380" customFormat="false" ht="16.2" hidden="true" customHeight="true" outlineLevel="0" collapsed="false">
      <c r="A1380" s="483"/>
      <c r="B1380" s="31"/>
      <c r="C1380" s="31" t="s">
        <v>2012</v>
      </c>
      <c r="D1380" s="31" t="s">
        <v>264</v>
      </c>
      <c r="E1380" s="31"/>
      <c r="F1380" s="31" t="s">
        <v>471</v>
      </c>
      <c r="G1380" s="478"/>
      <c r="H1380" s="686" t="n">
        <v>28</v>
      </c>
      <c r="I1380" s="686" t="n">
        <v>31</v>
      </c>
      <c r="J1380" s="686" t="n">
        <v>58</v>
      </c>
      <c r="K1380" s="686" t="n">
        <v>107</v>
      </c>
      <c r="L1380" s="686"/>
      <c r="M1380" s="686"/>
      <c r="N1380" s="686"/>
      <c r="O1380" s="686"/>
      <c r="P1380" s="686"/>
      <c r="Q1380" s="686"/>
      <c r="R1380" s="686"/>
      <c r="S1380" s="686"/>
      <c r="T1380" s="686"/>
      <c r="U1380" s="686"/>
      <c r="V1380" s="686"/>
      <c r="W1380" s="686"/>
      <c r="X1380" s="484"/>
      <c r="Y1380" s="366" t="s">
        <v>2013</v>
      </c>
      <c r="Z1380" s="366"/>
      <c r="AA1380" s="545"/>
      <c r="AB1380" s="545"/>
      <c r="AC1380" s="644"/>
      <c r="AD1380" s="692"/>
    </row>
    <row r="1381" customFormat="false" ht="16.2" hidden="true" customHeight="true" outlineLevel="0" collapsed="false">
      <c r="A1381" s="483"/>
      <c r="B1381" s="31"/>
      <c r="C1381" s="31"/>
      <c r="D1381" s="31" t="s">
        <v>265</v>
      </c>
      <c r="E1381" s="31"/>
      <c r="F1381" s="31" t="s">
        <v>471</v>
      </c>
      <c r="G1381" s="478"/>
      <c r="H1381" s="686" t="n">
        <v>1</v>
      </c>
      <c r="I1381" s="686" t="n">
        <v>2</v>
      </c>
      <c r="J1381" s="686" t="n">
        <v>7</v>
      </c>
      <c r="K1381" s="686" t="n">
        <v>19</v>
      </c>
      <c r="L1381" s="686"/>
      <c r="M1381" s="686"/>
      <c r="N1381" s="686"/>
      <c r="O1381" s="686"/>
      <c r="P1381" s="686"/>
      <c r="Q1381" s="686"/>
      <c r="R1381" s="686"/>
      <c r="S1381" s="686"/>
      <c r="T1381" s="686"/>
      <c r="U1381" s="686"/>
      <c r="V1381" s="686"/>
      <c r="W1381" s="686"/>
      <c r="X1381" s="484"/>
      <c r="Y1381" s="366" t="s">
        <v>2014</v>
      </c>
      <c r="Z1381" s="366"/>
      <c r="AA1381" s="545"/>
      <c r="AB1381" s="545"/>
      <c r="AC1381" s="644"/>
      <c r="AD1381" s="692"/>
    </row>
    <row r="1382" customFormat="false" ht="16.2" hidden="true" customHeight="true" outlineLevel="0" collapsed="false">
      <c r="A1382" s="483"/>
      <c r="B1382" s="31"/>
      <c r="C1382" s="31" t="s">
        <v>2015</v>
      </c>
      <c r="D1382" s="31" t="s">
        <v>264</v>
      </c>
      <c r="E1382" s="31"/>
      <c r="F1382" s="31" t="s">
        <v>471</v>
      </c>
      <c r="G1382" s="478"/>
      <c r="H1382" s="686" t="n">
        <v>32</v>
      </c>
      <c r="I1382" s="686" t="n">
        <v>28</v>
      </c>
      <c r="J1382" s="686" t="n">
        <v>49</v>
      </c>
      <c r="K1382" s="686" t="n">
        <v>64</v>
      </c>
      <c r="L1382" s="686"/>
      <c r="M1382" s="686"/>
      <c r="N1382" s="686"/>
      <c r="O1382" s="686"/>
      <c r="P1382" s="686"/>
      <c r="Q1382" s="686"/>
      <c r="R1382" s="686"/>
      <c r="S1382" s="686"/>
      <c r="T1382" s="686"/>
      <c r="U1382" s="686"/>
      <c r="V1382" s="686"/>
      <c r="W1382" s="686"/>
      <c r="X1382" s="484"/>
      <c r="Y1382" s="366" t="s">
        <v>2016</v>
      </c>
      <c r="Z1382" s="366"/>
      <c r="AA1382" s="545"/>
      <c r="AB1382" s="545"/>
      <c r="AC1382" s="644"/>
      <c r="AD1382" s="692"/>
    </row>
    <row r="1383" customFormat="false" ht="16.2" hidden="true" customHeight="true" outlineLevel="0" collapsed="false">
      <c r="A1383" s="483"/>
      <c r="B1383" s="31"/>
      <c r="C1383" s="31"/>
      <c r="D1383" s="31" t="s">
        <v>265</v>
      </c>
      <c r="E1383" s="31"/>
      <c r="F1383" s="31" t="s">
        <v>471</v>
      </c>
      <c r="G1383" s="478"/>
      <c r="H1383" s="686" t="n">
        <v>1</v>
      </c>
      <c r="I1383" s="686" t="n">
        <v>3</v>
      </c>
      <c r="J1383" s="686" t="n">
        <v>6</v>
      </c>
      <c r="K1383" s="686" t="n">
        <v>9</v>
      </c>
      <c r="L1383" s="686"/>
      <c r="M1383" s="686"/>
      <c r="N1383" s="686"/>
      <c r="O1383" s="686"/>
      <c r="P1383" s="686"/>
      <c r="Q1383" s="686"/>
      <c r="R1383" s="686"/>
      <c r="S1383" s="686"/>
      <c r="T1383" s="686"/>
      <c r="U1383" s="686"/>
      <c r="V1383" s="686"/>
      <c r="W1383" s="686"/>
      <c r="X1383" s="484"/>
      <c r="Y1383" s="366" t="s">
        <v>2017</v>
      </c>
      <c r="Z1383" s="366"/>
      <c r="AA1383" s="545"/>
      <c r="AB1383" s="545"/>
      <c r="AC1383" s="644"/>
      <c r="AD1383" s="692"/>
    </row>
    <row r="1384" customFormat="false" ht="16.2" hidden="true" customHeight="true" outlineLevel="0" collapsed="false">
      <c r="A1384" s="483"/>
      <c r="B1384" s="31"/>
      <c r="C1384" s="31" t="s">
        <v>2018</v>
      </c>
      <c r="D1384" s="31" t="s">
        <v>264</v>
      </c>
      <c r="E1384" s="31"/>
      <c r="F1384" s="31" t="s">
        <v>471</v>
      </c>
      <c r="G1384" s="478"/>
      <c r="H1384" s="686" t="n">
        <v>7</v>
      </c>
      <c r="I1384" s="686" t="n">
        <v>10</v>
      </c>
      <c r="J1384" s="686" t="n">
        <v>8</v>
      </c>
      <c r="K1384" s="686" t="n">
        <v>25</v>
      </c>
      <c r="L1384" s="686"/>
      <c r="M1384" s="686"/>
      <c r="N1384" s="686"/>
      <c r="O1384" s="686"/>
      <c r="P1384" s="686"/>
      <c r="Q1384" s="686"/>
      <c r="R1384" s="686"/>
      <c r="S1384" s="686"/>
      <c r="T1384" s="686"/>
      <c r="U1384" s="686"/>
      <c r="V1384" s="686"/>
      <c r="W1384" s="686"/>
      <c r="X1384" s="484"/>
      <c r="Y1384" s="366" t="s">
        <v>2019</v>
      </c>
      <c r="Z1384" s="366"/>
      <c r="AA1384" s="545"/>
      <c r="AB1384" s="545"/>
      <c r="AC1384" s="644"/>
      <c r="AD1384" s="692"/>
    </row>
    <row r="1385" customFormat="false" ht="16.2" hidden="true" customHeight="true" outlineLevel="0" collapsed="false">
      <c r="A1385" s="483"/>
      <c r="B1385" s="31"/>
      <c r="C1385" s="31"/>
      <c r="D1385" s="31" t="s">
        <v>265</v>
      </c>
      <c r="E1385" s="31"/>
      <c r="F1385" s="31" t="s">
        <v>471</v>
      </c>
      <c r="G1385" s="478"/>
      <c r="H1385" s="686" t="n">
        <v>1</v>
      </c>
      <c r="I1385" s="686" t="n">
        <v>0</v>
      </c>
      <c r="J1385" s="686" t="n">
        <v>2</v>
      </c>
      <c r="K1385" s="686" t="n">
        <v>5</v>
      </c>
      <c r="L1385" s="686"/>
      <c r="M1385" s="686"/>
      <c r="N1385" s="686"/>
      <c r="O1385" s="686"/>
      <c r="P1385" s="686"/>
      <c r="Q1385" s="686"/>
      <c r="R1385" s="686"/>
      <c r="S1385" s="686"/>
      <c r="T1385" s="686"/>
      <c r="U1385" s="686"/>
      <c r="V1385" s="686"/>
      <c r="W1385" s="686"/>
      <c r="X1385" s="484"/>
      <c r="Y1385" s="366" t="s">
        <v>2020</v>
      </c>
      <c r="Z1385" s="366"/>
      <c r="AA1385" s="545"/>
      <c r="AB1385" s="545"/>
      <c r="AC1385" s="644"/>
      <c r="AD1385" s="692"/>
    </row>
    <row r="1386" customFormat="false" ht="16.2" hidden="true" customHeight="true" outlineLevel="0" collapsed="false">
      <c r="A1386" s="483"/>
      <c r="B1386" s="31"/>
      <c r="C1386" s="31" t="s">
        <v>121</v>
      </c>
      <c r="D1386" s="31" t="s">
        <v>264</v>
      </c>
      <c r="E1386" s="31"/>
      <c r="F1386" s="31" t="s">
        <v>471</v>
      </c>
      <c r="G1386" s="478"/>
      <c r="H1386" s="686" t="n">
        <v>3</v>
      </c>
      <c r="I1386" s="686" t="n">
        <v>4</v>
      </c>
      <c r="J1386" s="686" t="n">
        <v>4</v>
      </c>
      <c r="K1386" s="686" t="n">
        <v>8</v>
      </c>
      <c r="L1386" s="686"/>
      <c r="M1386" s="686"/>
      <c r="N1386" s="686"/>
      <c r="O1386" s="686"/>
      <c r="P1386" s="686"/>
      <c r="Q1386" s="686"/>
      <c r="R1386" s="686"/>
      <c r="S1386" s="686"/>
      <c r="T1386" s="686"/>
      <c r="U1386" s="686"/>
      <c r="V1386" s="686"/>
      <c r="W1386" s="686"/>
      <c r="X1386" s="484"/>
      <c r="Y1386" s="366" t="s">
        <v>2021</v>
      </c>
      <c r="Z1386" s="366"/>
      <c r="AA1386" s="545"/>
      <c r="AB1386" s="545"/>
      <c r="AC1386" s="644"/>
      <c r="AD1386" s="692"/>
    </row>
    <row r="1387" customFormat="false" ht="16.2" hidden="true" customHeight="true" outlineLevel="0" collapsed="false">
      <c r="A1387" s="483"/>
      <c r="B1387" s="31"/>
      <c r="C1387" s="31"/>
      <c r="D1387" s="31" t="s">
        <v>265</v>
      </c>
      <c r="E1387" s="31"/>
      <c r="F1387" s="31" t="s">
        <v>471</v>
      </c>
      <c r="G1387" s="478"/>
      <c r="H1387" s="686" t="n">
        <v>2</v>
      </c>
      <c r="I1387" s="686" t="n">
        <v>1</v>
      </c>
      <c r="J1387" s="686" t="n">
        <v>0</v>
      </c>
      <c r="K1387" s="686" t="n">
        <v>2</v>
      </c>
      <c r="L1387" s="686"/>
      <c r="M1387" s="686"/>
      <c r="N1387" s="686"/>
      <c r="O1387" s="686"/>
      <c r="P1387" s="686"/>
      <c r="Q1387" s="686"/>
      <c r="R1387" s="686"/>
      <c r="S1387" s="686"/>
      <c r="T1387" s="686"/>
      <c r="U1387" s="686"/>
      <c r="V1387" s="686"/>
      <c r="W1387" s="686"/>
      <c r="X1387" s="484"/>
      <c r="Y1387" s="366" t="s">
        <v>2022</v>
      </c>
      <c r="Z1387" s="366"/>
      <c r="AA1387" s="545"/>
      <c r="AB1387" s="545"/>
      <c r="AC1387" s="644"/>
      <c r="AD1387" s="692"/>
    </row>
    <row r="1388" customFormat="false" ht="16.2" hidden="true" customHeight="true" outlineLevel="0" collapsed="false">
      <c r="A1388" s="483"/>
      <c r="B1388" s="31"/>
      <c r="C1388" s="31" t="s">
        <v>2023</v>
      </c>
      <c r="D1388" s="31" t="s">
        <v>264</v>
      </c>
      <c r="E1388" s="31"/>
      <c r="F1388" s="31" t="s">
        <v>471</v>
      </c>
      <c r="G1388" s="478"/>
      <c r="H1388" s="686" t="n">
        <v>4</v>
      </c>
      <c r="I1388" s="686" t="n">
        <v>1</v>
      </c>
      <c r="J1388" s="686" t="n">
        <v>3</v>
      </c>
      <c r="K1388" s="686" t="n">
        <v>1</v>
      </c>
      <c r="L1388" s="686"/>
      <c r="M1388" s="686"/>
      <c r="N1388" s="686"/>
      <c r="O1388" s="686"/>
      <c r="P1388" s="686"/>
      <c r="Q1388" s="686"/>
      <c r="R1388" s="686"/>
      <c r="S1388" s="686"/>
      <c r="T1388" s="686"/>
      <c r="U1388" s="686"/>
      <c r="V1388" s="686"/>
      <c r="W1388" s="686"/>
      <c r="X1388" s="484"/>
      <c r="Y1388" s="366" t="s">
        <v>2024</v>
      </c>
      <c r="Z1388" s="366"/>
      <c r="AA1388" s="545"/>
      <c r="AB1388" s="545"/>
      <c r="AC1388" s="644"/>
      <c r="AD1388" s="692"/>
    </row>
    <row r="1389" customFormat="false" ht="16.2" hidden="true" customHeight="true" outlineLevel="0" collapsed="false">
      <c r="A1389" s="483"/>
      <c r="B1389" s="31"/>
      <c r="C1389" s="31"/>
      <c r="D1389" s="31" t="s">
        <v>265</v>
      </c>
      <c r="E1389" s="31"/>
      <c r="F1389" s="31" t="s">
        <v>471</v>
      </c>
      <c r="G1389" s="478"/>
      <c r="H1389" s="686" t="n">
        <v>1</v>
      </c>
      <c r="I1389" s="686" t="n">
        <v>0</v>
      </c>
      <c r="J1389" s="686" t="n">
        <v>1</v>
      </c>
      <c r="K1389" s="686" t="n">
        <v>0</v>
      </c>
      <c r="L1389" s="686"/>
      <c r="M1389" s="686"/>
      <c r="N1389" s="686"/>
      <c r="O1389" s="686"/>
      <c r="P1389" s="686"/>
      <c r="Q1389" s="686"/>
      <c r="R1389" s="686"/>
      <c r="S1389" s="686"/>
      <c r="T1389" s="686"/>
      <c r="U1389" s="686"/>
      <c r="V1389" s="686"/>
      <c r="W1389" s="686"/>
      <c r="X1389" s="484"/>
      <c r="Y1389" s="366" t="s">
        <v>2025</v>
      </c>
      <c r="Z1389" s="366"/>
      <c r="AA1389" s="545"/>
      <c r="AB1389" s="545"/>
      <c r="AC1389" s="644"/>
      <c r="AD1389" s="692"/>
    </row>
    <row r="1390" customFormat="false" ht="16.2" hidden="true" customHeight="true" outlineLevel="0" collapsed="false">
      <c r="A1390" s="483"/>
      <c r="B1390" s="31"/>
      <c r="C1390" s="31" t="s">
        <v>2026</v>
      </c>
      <c r="D1390" s="31" t="s">
        <v>264</v>
      </c>
      <c r="E1390" s="31"/>
      <c r="F1390" s="31" t="s">
        <v>471</v>
      </c>
      <c r="G1390" s="478"/>
      <c r="H1390" s="686" t="n">
        <v>1</v>
      </c>
      <c r="I1390" s="686" t="n">
        <v>2</v>
      </c>
      <c r="J1390" s="686" t="n">
        <v>0</v>
      </c>
      <c r="K1390" s="686" t="n">
        <v>0</v>
      </c>
      <c r="L1390" s="686"/>
      <c r="M1390" s="686"/>
      <c r="N1390" s="686"/>
      <c r="O1390" s="686"/>
      <c r="P1390" s="686"/>
      <c r="Q1390" s="686"/>
      <c r="R1390" s="686"/>
      <c r="S1390" s="686"/>
      <c r="T1390" s="686"/>
      <c r="U1390" s="686"/>
      <c r="V1390" s="686"/>
      <c r="W1390" s="686"/>
      <c r="X1390" s="484"/>
      <c r="Y1390" s="366" t="s">
        <v>2027</v>
      </c>
      <c r="Z1390" s="366"/>
      <c r="AA1390" s="545"/>
      <c r="AB1390" s="545"/>
      <c r="AC1390" s="644"/>
      <c r="AD1390" s="692"/>
    </row>
    <row r="1391" customFormat="false" ht="16.2" hidden="true" customHeight="true" outlineLevel="0" collapsed="false">
      <c r="A1391" s="483"/>
      <c r="B1391" s="31"/>
      <c r="C1391" s="31"/>
      <c r="D1391" s="31" t="s">
        <v>265</v>
      </c>
      <c r="E1391" s="31"/>
      <c r="F1391" s="31" t="s">
        <v>471</v>
      </c>
      <c r="G1391" s="478"/>
      <c r="H1391" s="686" t="n">
        <v>0</v>
      </c>
      <c r="I1391" s="686" t="n">
        <v>0</v>
      </c>
      <c r="J1391" s="686" t="n">
        <v>0</v>
      </c>
      <c r="K1391" s="686" t="n">
        <v>0</v>
      </c>
      <c r="L1391" s="686"/>
      <c r="M1391" s="686"/>
      <c r="N1391" s="686"/>
      <c r="O1391" s="686"/>
      <c r="P1391" s="686"/>
      <c r="Q1391" s="686"/>
      <c r="R1391" s="686"/>
      <c r="S1391" s="686"/>
      <c r="T1391" s="686"/>
      <c r="U1391" s="686"/>
      <c r="V1391" s="686"/>
      <c r="W1391" s="686"/>
      <c r="X1391" s="484"/>
      <c r="Y1391" s="366" t="s">
        <v>2028</v>
      </c>
      <c r="Z1391" s="366"/>
      <c r="AA1391" s="545"/>
      <c r="AB1391" s="545"/>
      <c r="AC1391" s="644"/>
      <c r="AD1391" s="692"/>
    </row>
    <row r="1392" customFormat="false" ht="16.2" hidden="true" customHeight="true" outlineLevel="0" collapsed="false">
      <c r="A1392" s="483"/>
      <c r="B1392" s="31"/>
      <c r="C1392" s="31" t="s">
        <v>2029</v>
      </c>
      <c r="D1392" s="31" t="s">
        <v>264</v>
      </c>
      <c r="E1392" s="31"/>
      <c r="F1392" s="31" t="s">
        <v>471</v>
      </c>
      <c r="G1392" s="478"/>
      <c r="H1392" s="686" t="n">
        <v>0</v>
      </c>
      <c r="I1392" s="686" t="n">
        <v>0</v>
      </c>
      <c r="J1392" s="686" t="n">
        <v>0</v>
      </c>
      <c r="K1392" s="686" t="n">
        <v>0</v>
      </c>
      <c r="L1392" s="686"/>
      <c r="M1392" s="686"/>
      <c r="N1392" s="686"/>
      <c r="O1392" s="686"/>
      <c r="P1392" s="686"/>
      <c r="Q1392" s="686"/>
      <c r="R1392" s="686"/>
      <c r="S1392" s="686"/>
      <c r="T1392" s="686"/>
      <c r="U1392" s="686"/>
      <c r="V1392" s="686"/>
      <c r="W1392" s="686"/>
      <c r="X1392" s="484"/>
      <c r="Y1392" s="366" t="s">
        <v>2030</v>
      </c>
      <c r="Z1392" s="366"/>
      <c r="AA1392" s="545"/>
      <c r="AB1392" s="545"/>
      <c r="AC1392" s="644"/>
      <c r="AD1392" s="692"/>
    </row>
    <row r="1393" customFormat="false" ht="16.2" hidden="true" customHeight="true" outlineLevel="0" collapsed="false">
      <c r="A1393" s="483"/>
      <c r="B1393" s="31"/>
      <c r="C1393" s="31"/>
      <c r="D1393" s="31" t="s">
        <v>265</v>
      </c>
      <c r="E1393" s="31"/>
      <c r="F1393" s="31" t="s">
        <v>471</v>
      </c>
      <c r="G1393" s="478"/>
      <c r="H1393" s="686" t="n">
        <v>0</v>
      </c>
      <c r="I1393" s="686" t="n">
        <v>0</v>
      </c>
      <c r="J1393" s="686" t="n">
        <v>0</v>
      </c>
      <c r="K1393" s="686" t="n">
        <v>0</v>
      </c>
      <c r="L1393" s="686"/>
      <c r="M1393" s="686"/>
      <c r="N1393" s="686"/>
      <c r="O1393" s="686"/>
      <c r="P1393" s="686"/>
      <c r="Q1393" s="686"/>
      <c r="R1393" s="686"/>
      <c r="S1393" s="686"/>
      <c r="T1393" s="686"/>
      <c r="U1393" s="686"/>
      <c r="V1393" s="686"/>
      <c r="W1393" s="686"/>
      <c r="X1393" s="484"/>
      <c r="Y1393" s="366" t="s">
        <v>2031</v>
      </c>
      <c r="Z1393" s="366"/>
      <c r="AA1393" s="545"/>
      <c r="AB1393" s="545"/>
      <c r="AC1393" s="644"/>
      <c r="AD1393" s="692"/>
    </row>
    <row r="1394" customFormat="false" ht="16.2" hidden="true" customHeight="true" outlineLevel="0" collapsed="false">
      <c r="A1394" s="601" t="s">
        <v>2032</v>
      </c>
      <c r="B1394" s="31" t="s">
        <v>139</v>
      </c>
      <c r="C1394" s="31" t="s">
        <v>163</v>
      </c>
      <c r="D1394" s="31" t="s">
        <v>264</v>
      </c>
      <c r="E1394" s="31"/>
      <c r="F1394" s="31" t="s">
        <v>471</v>
      </c>
      <c r="G1394" s="478"/>
      <c r="H1394" s="686" t="n">
        <v>17</v>
      </c>
      <c r="I1394" s="686" t="n">
        <v>6</v>
      </c>
      <c r="J1394" s="686" t="n">
        <v>15</v>
      </c>
      <c r="K1394" s="686" t="n">
        <v>21</v>
      </c>
      <c r="L1394" s="686"/>
      <c r="M1394" s="686"/>
      <c r="N1394" s="686"/>
      <c r="O1394" s="686"/>
      <c r="P1394" s="686"/>
      <c r="Q1394" s="686"/>
      <c r="R1394" s="686"/>
      <c r="S1394" s="686"/>
      <c r="T1394" s="686"/>
      <c r="U1394" s="686"/>
      <c r="V1394" s="686"/>
      <c r="W1394" s="686"/>
      <c r="X1394" s="484"/>
      <c r="Y1394" s="366" t="s">
        <v>2033</v>
      </c>
      <c r="Z1394" s="366"/>
      <c r="AA1394" s="545" t="s">
        <v>1405</v>
      </c>
      <c r="AB1394" s="545" t="s">
        <v>1405</v>
      </c>
      <c r="AC1394" s="644"/>
      <c r="AD1394" s="692"/>
    </row>
    <row r="1395" customFormat="false" ht="16.2" hidden="true" customHeight="true" outlineLevel="0" collapsed="false">
      <c r="A1395" s="601"/>
      <c r="B1395" s="31"/>
      <c r="C1395" s="31"/>
      <c r="D1395" s="31" t="s">
        <v>265</v>
      </c>
      <c r="E1395" s="31"/>
      <c r="F1395" s="31" t="s">
        <v>471</v>
      </c>
      <c r="G1395" s="478"/>
      <c r="H1395" s="686" t="n">
        <v>3</v>
      </c>
      <c r="I1395" s="686" t="n">
        <v>2</v>
      </c>
      <c r="J1395" s="686" t="n">
        <v>2</v>
      </c>
      <c r="K1395" s="686" t="n">
        <v>2</v>
      </c>
      <c r="L1395" s="686"/>
      <c r="M1395" s="686"/>
      <c r="N1395" s="686"/>
      <c r="O1395" s="686"/>
      <c r="P1395" s="686"/>
      <c r="Q1395" s="686"/>
      <c r="R1395" s="686"/>
      <c r="S1395" s="686"/>
      <c r="T1395" s="686"/>
      <c r="U1395" s="686"/>
      <c r="V1395" s="686"/>
      <c r="W1395" s="686"/>
      <c r="X1395" s="484"/>
      <c r="Y1395" s="366" t="s">
        <v>2034</v>
      </c>
      <c r="Z1395" s="366"/>
      <c r="AA1395" s="545"/>
      <c r="AB1395" s="545"/>
      <c r="AC1395" s="644"/>
      <c r="AD1395" s="692"/>
    </row>
    <row r="1396" customFormat="false" ht="16.2" hidden="true" customHeight="true" outlineLevel="0" collapsed="false">
      <c r="A1396" s="601"/>
      <c r="B1396" s="31"/>
      <c r="C1396" s="31" t="s">
        <v>2009</v>
      </c>
      <c r="D1396" s="31" t="s">
        <v>264</v>
      </c>
      <c r="E1396" s="31"/>
      <c r="F1396" s="31" t="s">
        <v>471</v>
      </c>
      <c r="G1396" s="478"/>
      <c r="H1396" s="686" t="n">
        <v>0</v>
      </c>
      <c r="I1396" s="686" t="n">
        <v>0</v>
      </c>
      <c r="J1396" s="686" t="n">
        <v>0</v>
      </c>
      <c r="K1396" s="686" t="n">
        <v>0</v>
      </c>
      <c r="L1396" s="686"/>
      <c r="M1396" s="686"/>
      <c r="N1396" s="686"/>
      <c r="O1396" s="686"/>
      <c r="P1396" s="686"/>
      <c r="Q1396" s="686"/>
      <c r="R1396" s="686"/>
      <c r="S1396" s="686"/>
      <c r="T1396" s="686"/>
      <c r="U1396" s="686"/>
      <c r="V1396" s="686"/>
      <c r="W1396" s="686"/>
      <c r="X1396" s="484"/>
      <c r="Y1396" s="366" t="s">
        <v>2035</v>
      </c>
      <c r="Z1396" s="366"/>
      <c r="AA1396" s="545"/>
      <c r="AB1396" s="545"/>
      <c r="AC1396" s="644"/>
      <c r="AD1396" s="692"/>
    </row>
    <row r="1397" customFormat="false" ht="16.2" hidden="true" customHeight="true" outlineLevel="0" collapsed="false">
      <c r="A1397" s="601"/>
      <c r="B1397" s="31"/>
      <c r="C1397" s="31"/>
      <c r="D1397" s="31" t="s">
        <v>265</v>
      </c>
      <c r="E1397" s="31"/>
      <c r="F1397" s="31" t="s">
        <v>471</v>
      </c>
      <c r="G1397" s="478"/>
      <c r="H1397" s="686" t="n">
        <v>0</v>
      </c>
      <c r="I1397" s="686" t="n">
        <v>0</v>
      </c>
      <c r="J1397" s="686" t="n">
        <v>0</v>
      </c>
      <c r="K1397" s="686" t="n">
        <v>0</v>
      </c>
      <c r="L1397" s="686"/>
      <c r="M1397" s="686"/>
      <c r="N1397" s="686"/>
      <c r="O1397" s="686"/>
      <c r="P1397" s="686"/>
      <c r="Q1397" s="686"/>
      <c r="R1397" s="686"/>
      <c r="S1397" s="686"/>
      <c r="T1397" s="686"/>
      <c r="U1397" s="686"/>
      <c r="V1397" s="686"/>
      <c r="W1397" s="686"/>
      <c r="X1397" s="484"/>
      <c r="Y1397" s="366" t="s">
        <v>2036</v>
      </c>
      <c r="Z1397" s="366"/>
      <c r="AA1397" s="545"/>
      <c r="AB1397" s="545"/>
      <c r="AC1397" s="644"/>
      <c r="AD1397" s="692"/>
    </row>
    <row r="1398" customFormat="false" ht="16.2" hidden="true" customHeight="true" outlineLevel="0" collapsed="false">
      <c r="A1398" s="601"/>
      <c r="B1398" s="31"/>
      <c r="C1398" s="31" t="s">
        <v>2012</v>
      </c>
      <c r="D1398" s="31" t="s">
        <v>264</v>
      </c>
      <c r="E1398" s="31"/>
      <c r="F1398" s="31" t="s">
        <v>471</v>
      </c>
      <c r="G1398" s="478"/>
      <c r="H1398" s="686" t="n">
        <v>1</v>
      </c>
      <c r="I1398" s="686" t="n">
        <v>0</v>
      </c>
      <c r="J1398" s="686" t="n">
        <v>1</v>
      </c>
      <c r="K1398" s="686" t="n">
        <v>3</v>
      </c>
      <c r="L1398" s="686"/>
      <c r="M1398" s="686"/>
      <c r="N1398" s="686"/>
      <c r="O1398" s="686"/>
      <c r="P1398" s="686"/>
      <c r="Q1398" s="686"/>
      <c r="R1398" s="686"/>
      <c r="S1398" s="686"/>
      <c r="T1398" s="686"/>
      <c r="U1398" s="686"/>
      <c r="V1398" s="686"/>
      <c r="W1398" s="686"/>
      <c r="X1398" s="484"/>
      <c r="Y1398" s="366" t="s">
        <v>2037</v>
      </c>
      <c r="Z1398" s="366"/>
      <c r="AA1398" s="545"/>
      <c r="AB1398" s="545"/>
      <c r="AC1398" s="644"/>
      <c r="AD1398" s="692"/>
    </row>
    <row r="1399" customFormat="false" ht="16.2" hidden="true" customHeight="true" outlineLevel="0" collapsed="false">
      <c r="A1399" s="601"/>
      <c r="B1399" s="31"/>
      <c r="C1399" s="31"/>
      <c r="D1399" s="31" t="s">
        <v>265</v>
      </c>
      <c r="E1399" s="31"/>
      <c r="F1399" s="31" t="s">
        <v>471</v>
      </c>
      <c r="G1399" s="478"/>
      <c r="H1399" s="686" t="n">
        <v>0</v>
      </c>
      <c r="I1399" s="686" t="n">
        <v>0</v>
      </c>
      <c r="J1399" s="686" t="n">
        <v>0</v>
      </c>
      <c r="K1399" s="686" t="n">
        <v>1</v>
      </c>
      <c r="L1399" s="686"/>
      <c r="M1399" s="686"/>
      <c r="N1399" s="686"/>
      <c r="O1399" s="686"/>
      <c r="P1399" s="686"/>
      <c r="Q1399" s="686"/>
      <c r="R1399" s="686"/>
      <c r="S1399" s="686"/>
      <c r="T1399" s="686"/>
      <c r="U1399" s="686"/>
      <c r="V1399" s="686"/>
      <c r="W1399" s="686"/>
      <c r="X1399" s="484"/>
      <c r="Y1399" s="366" t="s">
        <v>2038</v>
      </c>
      <c r="Z1399" s="366"/>
      <c r="AA1399" s="545"/>
      <c r="AB1399" s="545"/>
      <c r="AC1399" s="644"/>
      <c r="AD1399" s="692"/>
    </row>
    <row r="1400" customFormat="false" ht="16.2" hidden="true" customHeight="true" outlineLevel="0" collapsed="false">
      <c r="A1400" s="601"/>
      <c r="B1400" s="31"/>
      <c r="C1400" s="31" t="s">
        <v>2015</v>
      </c>
      <c r="D1400" s="31" t="s">
        <v>264</v>
      </c>
      <c r="E1400" s="31"/>
      <c r="F1400" s="31" t="s">
        <v>471</v>
      </c>
      <c r="G1400" s="478"/>
      <c r="H1400" s="686" t="n">
        <v>6</v>
      </c>
      <c r="I1400" s="686" t="n">
        <v>2</v>
      </c>
      <c r="J1400" s="686" t="n">
        <v>7</v>
      </c>
      <c r="K1400" s="686" t="n">
        <v>8</v>
      </c>
      <c r="L1400" s="686"/>
      <c r="M1400" s="686"/>
      <c r="N1400" s="686"/>
      <c r="O1400" s="686"/>
      <c r="P1400" s="686"/>
      <c r="Q1400" s="686"/>
      <c r="R1400" s="686"/>
      <c r="S1400" s="686"/>
      <c r="T1400" s="686"/>
      <c r="U1400" s="686"/>
      <c r="V1400" s="686"/>
      <c r="W1400" s="686"/>
      <c r="X1400" s="484"/>
      <c r="Y1400" s="366" t="s">
        <v>2039</v>
      </c>
      <c r="Z1400" s="366"/>
      <c r="AA1400" s="545"/>
      <c r="AB1400" s="545"/>
      <c r="AC1400" s="644"/>
      <c r="AD1400" s="692"/>
    </row>
    <row r="1401" customFormat="false" ht="16.2" hidden="true" customHeight="true" outlineLevel="0" collapsed="false">
      <c r="A1401" s="601"/>
      <c r="B1401" s="31"/>
      <c r="C1401" s="31"/>
      <c r="D1401" s="31" t="s">
        <v>265</v>
      </c>
      <c r="E1401" s="31"/>
      <c r="F1401" s="31" t="s">
        <v>471</v>
      </c>
      <c r="G1401" s="478"/>
      <c r="H1401" s="686" t="n">
        <v>1</v>
      </c>
      <c r="I1401" s="686" t="n">
        <v>1</v>
      </c>
      <c r="J1401" s="686" t="n">
        <v>1</v>
      </c>
      <c r="K1401" s="686" t="n">
        <v>0</v>
      </c>
      <c r="L1401" s="686"/>
      <c r="M1401" s="686"/>
      <c r="N1401" s="686"/>
      <c r="O1401" s="686"/>
      <c r="P1401" s="686"/>
      <c r="Q1401" s="686"/>
      <c r="R1401" s="686"/>
      <c r="S1401" s="686"/>
      <c r="T1401" s="686"/>
      <c r="U1401" s="686"/>
      <c r="V1401" s="686"/>
      <c r="W1401" s="686"/>
      <c r="X1401" s="484"/>
      <c r="Y1401" s="366" t="s">
        <v>2040</v>
      </c>
      <c r="Z1401" s="366"/>
      <c r="AA1401" s="545"/>
      <c r="AB1401" s="545"/>
      <c r="AC1401" s="644"/>
      <c r="AD1401" s="692"/>
    </row>
    <row r="1402" customFormat="false" ht="16.2" hidden="true" customHeight="true" outlineLevel="0" collapsed="false">
      <c r="A1402" s="601"/>
      <c r="B1402" s="31"/>
      <c r="C1402" s="31" t="s">
        <v>2018</v>
      </c>
      <c r="D1402" s="31" t="s">
        <v>264</v>
      </c>
      <c r="E1402" s="31"/>
      <c r="F1402" s="31" t="s">
        <v>471</v>
      </c>
      <c r="G1402" s="478"/>
      <c r="H1402" s="686" t="n">
        <v>6</v>
      </c>
      <c r="I1402" s="686" t="n">
        <v>1</v>
      </c>
      <c r="J1402" s="686" t="n">
        <v>4</v>
      </c>
      <c r="K1402" s="686" t="n">
        <v>5</v>
      </c>
      <c r="L1402" s="686"/>
      <c r="M1402" s="686"/>
      <c r="N1402" s="686"/>
      <c r="O1402" s="686"/>
      <c r="P1402" s="686"/>
      <c r="Q1402" s="686"/>
      <c r="R1402" s="686"/>
      <c r="S1402" s="686"/>
      <c r="T1402" s="686"/>
      <c r="U1402" s="686"/>
      <c r="V1402" s="686"/>
      <c r="W1402" s="686"/>
      <c r="X1402" s="484"/>
      <c r="Y1402" s="366" t="s">
        <v>2041</v>
      </c>
      <c r="Z1402" s="366"/>
      <c r="AA1402" s="545"/>
      <c r="AB1402" s="545"/>
      <c r="AC1402" s="644"/>
      <c r="AD1402" s="692"/>
    </row>
    <row r="1403" customFormat="false" ht="16.2" hidden="true" customHeight="true" outlineLevel="0" collapsed="false">
      <c r="A1403" s="601"/>
      <c r="B1403" s="31"/>
      <c r="C1403" s="31"/>
      <c r="D1403" s="31" t="s">
        <v>265</v>
      </c>
      <c r="E1403" s="31"/>
      <c r="F1403" s="31" t="s">
        <v>471</v>
      </c>
      <c r="G1403" s="478"/>
      <c r="H1403" s="686" t="n">
        <v>0</v>
      </c>
      <c r="I1403" s="686" t="n">
        <v>0</v>
      </c>
      <c r="J1403" s="686" t="n">
        <v>1</v>
      </c>
      <c r="K1403" s="686" t="n">
        <v>0</v>
      </c>
      <c r="L1403" s="686"/>
      <c r="M1403" s="686"/>
      <c r="N1403" s="686"/>
      <c r="O1403" s="686"/>
      <c r="P1403" s="686"/>
      <c r="Q1403" s="686"/>
      <c r="R1403" s="686"/>
      <c r="S1403" s="686"/>
      <c r="T1403" s="686"/>
      <c r="U1403" s="686"/>
      <c r="V1403" s="686"/>
      <c r="W1403" s="686"/>
      <c r="X1403" s="484"/>
      <c r="Y1403" s="366" t="s">
        <v>2042</v>
      </c>
      <c r="Z1403" s="366"/>
      <c r="AA1403" s="545"/>
      <c r="AB1403" s="545"/>
      <c r="AC1403" s="644"/>
      <c r="AD1403" s="692"/>
    </row>
    <row r="1404" customFormat="false" ht="16.2" hidden="true" customHeight="true" outlineLevel="0" collapsed="false">
      <c r="A1404" s="601"/>
      <c r="B1404" s="31"/>
      <c r="C1404" s="31" t="s">
        <v>121</v>
      </c>
      <c r="D1404" s="31" t="s">
        <v>264</v>
      </c>
      <c r="E1404" s="31"/>
      <c r="F1404" s="31" t="s">
        <v>471</v>
      </c>
      <c r="G1404" s="478"/>
      <c r="H1404" s="686" t="n">
        <v>2</v>
      </c>
      <c r="I1404" s="686" t="n">
        <v>2</v>
      </c>
      <c r="J1404" s="686" t="n">
        <v>0</v>
      </c>
      <c r="K1404" s="686" t="n">
        <v>5</v>
      </c>
      <c r="L1404" s="686"/>
      <c r="M1404" s="686"/>
      <c r="N1404" s="686"/>
      <c r="O1404" s="686"/>
      <c r="P1404" s="686"/>
      <c r="Q1404" s="686"/>
      <c r="R1404" s="686"/>
      <c r="S1404" s="686"/>
      <c r="T1404" s="686"/>
      <c r="U1404" s="686"/>
      <c r="V1404" s="686"/>
      <c r="W1404" s="686"/>
      <c r="X1404" s="484"/>
      <c r="Y1404" s="366" t="s">
        <v>2043</v>
      </c>
      <c r="Z1404" s="366"/>
      <c r="AA1404" s="545"/>
      <c r="AB1404" s="545"/>
      <c r="AC1404" s="644"/>
      <c r="AD1404" s="692"/>
    </row>
    <row r="1405" customFormat="false" ht="16.2" hidden="true" customHeight="true" outlineLevel="0" collapsed="false">
      <c r="A1405" s="601"/>
      <c r="B1405" s="31"/>
      <c r="C1405" s="31"/>
      <c r="D1405" s="31" t="s">
        <v>265</v>
      </c>
      <c r="E1405" s="31"/>
      <c r="F1405" s="31" t="s">
        <v>471</v>
      </c>
      <c r="G1405" s="478"/>
      <c r="H1405" s="686" t="n">
        <v>2</v>
      </c>
      <c r="I1405" s="686" t="n">
        <v>1</v>
      </c>
      <c r="J1405" s="686" t="n">
        <v>0</v>
      </c>
      <c r="K1405" s="686" t="n">
        <v>1</v>
      </c>
      <c r="L1405" s="686"/>
      <c r="M1405" s="686"/>
      <c r="N1405" s="686"/>
      <c r="O1405" s="686"/>
      <c r="P1405" s="686"/>
      <c r="Q1405" s="686"/>
      <c r="R1405" s="686"/>
      <c r="S1405" s="686"/>
      <c r="T1405" s="686"/>
      <c r="U1405" s="686"/>
      <c r="V1405" s="686"/>
      <c r="W1405" s="686"/>
      <c r="X1405" s="484"/>
      <c r="Y1405" s="366" t="s">
        <v>2044</v>
      </c>
      <c r="Z1405" s="366"/>
      <c r="AA1405" s="545"/>
      <c r="AB1405" s="545"/>
      <c r="AC1405" s="644"/>
      <c r="AD1405" s="692"/>
    </row>
    <row r="1406" customFormat="false" ht="16.2" hidden="true" customHeight="true" outlineLevel="0" collapsed="false">
      <c r="A1406" s="601"/>
      <c r="B1406" s="31"/>
      <c r="C1406" s="31" t="s">
        <v>2023</v>
      </c>
      <c r="D1406" s="31" t="s">
        <v>264</v>
      </c>
      <c r="E1406" s="31"/>
      <c r="F1406" s="31" t="s">
        <v>471</v>
      </c>
      <c r="G1406" s="478"/>
      <c r="H1406" s="686" t="n">
        <v>2</v>
      </c>
      <c r="I1406" s="686" t="n">
        <v>0</v>
      </c>
      <c r="J1406" s="686" t="n">
        <v>2</v>
      </c>
      <c r="K1406" s="686" t="n">
        <v>0</v>
      </c>
      <c r="L1406" s="686"/>
      <c r="M1406" s="686"/>
      <c r="N1406" s="686"/>
      <c r="O1406" s="686"/>
      <c r="P1406" s="686"/>
      <c r="Q1406" s="686"/>
      <c r="R1406" s="686"/>
      <c r="S1406" s="686"/>
      <c r="T1406" s="686"/>
      <c r="U1406" s="686"/>
      <c r="V1406" s="686"/>
      <c r="W1406" s="686"/>
      <c r="X1406" s="484"/>
      <c r="Y1406" s="366" t="s">
        <v>2045</v>
      </c>
      <c r="Z1406" s="366"/>
      <c r="AA1406" s="545"/>
      <c r="AB1406" s="545"/>
      <c r="AC1406" s="644"/>
      <c r="AD1406" s="692"/>
    </row>
    <row r="1407" customFormat="false" ht="16.2" hidden="true" customHeight="true" outlineLevel="0" collapsed="false">
      <c r="A1407" s="601"/>
      <c r="B1407" s="31"/>
      <c r="C1407" s="31"/>
      <c r="D1407" s="31" t="s">
        <v>265</v>
      </c>
      <c r="E1407" s="31"/>
      <c r="F1407" s="31" t="s">
        <v>471</v>
      </c>
      <c r="G1407" s="478"/>
      <c r="H1407" s="686" t="n">
        <v>0</v>
      </c>
      <c r="I1407" s="686" t="n">
        <v>0</v>
      </c>
      <c r="J1407" s="686" t="n">
        <v>0</v>
      </c>
      <c r="K1407" s="686" t="n">
        <v>0</v>
      </c>
      <c r="L1407" s="686"/>
      <c r="M1407" s="686"/>
      <c r="N1407" s="686"/>
      <c r="O1407" s="686"/>
      <c r="P1407" s="686"/>
      <c r="Q1407" s="686"/>
      <c r="R1407" s="686"/>
      <c r="S1407" s="686"/>
      <c r="T1407" s="686"/>
      <c r="U1407" s="686"/>
      <c r="V1407" s="686"/>
      <c r="W1407" s="686"/>
      <c r="X1407" s="484"/>
      <c r="Y1407" s="366" t="s">
        <v>2046</v>
      </c>
      <c r="Z1407" s="366"/>
      <c r="AA1407" s="545"/>
      <c r="AB1407" s="545"/>
      <c r="AC1407" s="644"/>
      <c r="AD1407" s="692"/>
    </row>
    <row r="1408" customFormat="false" ht="16.2" hidden="true" customHeight="true" outlineLevel="0" collapsed="false">
      <c r="A1408" s="601"/>
      <c r="B1408" s="31"/>
      <c r="C1408" s="31" t="s">
        <v>2026</v>
      </c>
      <c r="D1408" s="31" t="s">
        <v>264</v>
      </c>
      <c r="E1408" s="31"/>
      <c r="F1408" s="31" t="s">
        <v>471</v>
      </c>
      <c r="G1408" s="478"/>
      <c r="H1408" s="686" t="n">
        <v>0</v>
      </c>
      <c r="I1408" s="686" t="n">
        <v>1</v>
      </c>
      <c r="J1408" s="686" t="n">
        <v>1</v>
      </c>
      <c r="K1408" s="686" t="n">
        <v>0</v>
      </c>
      <c r="L1408" s="686"/>
      <c r="M1408" s="686"/>
      <c r="N1408" s="686"/>
      <c r="O1408" s="686"/>
      <c r="P1408" s="686"/>
      <c r="Q1408" s="686"/>
      <c r="R1408" s="686"/>
      <c r="S1408" s="686"/>
      <c r="T1408" s="686"/>
      <c r="U1408" s="686"/>
      <c r="V1408" s="686"/>
      <c r="W1408" s="686"/>
      <c r="X1408" s="484"/>
      <c r="Y1408" s="366" t="s">
        <v>2047</v>
      </c>
      <c r="Z1408" s="366"/>
      <c r="AA1408" s="545"/>
      <c r="AB1408" s="545"/>
      <c r="AC1408" s="644"/>
      <c r="AD1408" s="692"/>
    </row>
    <row r="1409" customFormat="false" ht="16.2" hidden="true" customHeight="true" outlineLevel="0" collapsed="false">
      <c r="A1409" s="601"/>
      <c r="B1409" s="31"/>
      <c r="C1409" s="31"/>
      <c r="D1409" s="31" t="s">
        <v>265</v>
      </c>
      <c r="E1409" s="31"/>
      <c r="F1409" s="31" t="s">
        <v>471</v>
      </c>
      <c r="G1409" s="478"/>
      <c r="H1409" s="686" t="n">
        <v>0</v>
      </c>
      <c r="I1409" s="686" t="n">
        <v>0</v>
      </c>
      <c r="J1409" s="686" t="n">
        <v>0</v>
      </c>
      <c r="K1409" s="686" t="n">
        <v>0</v>
      </c>
      <c r="L1409" s="686"/>
      <c r="M1409" s="686"/>
      <c r="N1409" s="686"/>
      <c r="O1409" s="686"/>
      <c r="P1409" s="686"/>
      <c r="Q1409" s="686"/>
      <c r="R1409" s="686"/>
      <c r="S1409" s="686"/>
      <c r="T1409" s="686"/>
      <c r="U1409" s="686"/>
      <c r="V1409" s="686"/>
      <c r="W1409" s="686"/>
      <c r="X1409" s="484"/>
      <c r="Y1409" s="366" t="s">
        <v>2048</v>
      </c>
      <c r="Z1409" s="366"/>
      <c r="AA1409" s="545"/>
      <c r="AB1409" s="545"/>
      <c r="AC1409" s="644"/>
      <c r="AD1409" s="692"/>
    </row>
    <row r="1410" customFormat="false" ht="16.2" hidden="true" customHeight="true" outlineLevel="0" collapsed="false">
      <c r="A1410" s="601"/>
      <c r="B1410" s="31"/>
      <c r="C1410" s="31" t="s">
        <v>2029</v>
      </c>
      <c r="D1410" s="31" t="s">
        <v>264</v>
      </c>
      <c r="E1410" s="31"/>
      <c r="F1410" s="31" t="s">
        <v>471</v>
      </c>
      <c r="G1410" s="478"/>
      <c r="H1410" s="686" t="n">
        <v>0</v>
      </c>
      <c r="I1410" s="686" t="n">
        <v>0</v>
      </c>
      <c r="J1410" s="686" t="n">
        <v>0</v>
      </c>
      <c r="K1410" s="686" t="n">
        <v>0</v>
      </c>
      <c r="L1410" s="686"/>
      <c r="M1410" s="686"/>
      <c r="N1410" s="686"/>
      <c r="O1410" s="686"/>
      <c r="P1410" s="686"/>
      <c r="Q1410" s="686"/>
      <c r="R1410" s="686"/>
      <c r="S1410" s="686"/>
      <c r="T1410" s="686"/>
      <c r="U1410" s="686"/>
      <c r="V1410" s="686"/>
      <c r="W1410" s="686"/>
      <c r="X1410" s="484"/>
      <c r="Y1410" s="366" t="s">
        <v>2049</v>
      </c>
      <c r="Z1410" s="366"/>
      <c r="AA1410" s="545"/>
      <c r="AB1410" s="545"/>
      <c r="AC1410" s="644"/>
      <c r="AD1410" s="692"/>
    </row>
    <row r="1411" customFormat="false" ht="16.2" hidden="true" customHeight="true" outlineLevel="0" collapsed="false">
      <c r="A1411" s="601"/>
      <c r="B1411" s="31"/>
      <c r="C1411" s="31"/>
      <c r="D1411" s="31" t="s">
        <v>265</v>
      </c>
      <c r="E1411" s="31"/>
      <c r="F1411" s="31" t="s">
        <v>471</v>
      </c>
      <c r="G1411" s="478"/>
      <c r="H1411" s="686" t="n">
        <v>0</v>
      </c>
      <c r="I1411" s="686" t="n">
        <v>0</v>
      </c>
      <c r="J1411" s="686" t="n">
        <v>0</v>
      </c>
      <c r="K1411" s="686" t="n">
        <v>0</v>
      </c>
      <c r="L1411" s="686"/>
      <c r="M1411" s="686"/>
      <c r="N1411" s="686"/>
      <c r="O1411" s="686"/>
      <c r="P1411" s="686"/>
      <c r="Q1411" s="686"/>
      <c r="R1411" s="686"/>
      <c r="S1411" s="686"/>
      <c r="T1411" s="686"/>
      <c r="U1411" s="686"/>
      <c r="V1411" s="686"/>
      <c r="W1411" s="686"/>
      <c r="X1411" s="484"/>
      <c r="Y1411" s="366" t="s">
        <v>2050</v>
      </c>
      <c r="Z1411" s="366"/>
      <c r="AA1411" s="545"/>
      <c r="AB1411" s="545"/>
      <c r="AC1411" s="644"/>
      <c r="AD1411" s="692"/>
    </row>
    <row r="1412" customFormat="false" ht="16.2" hidden="true" customHeight="true" outlineLevel="0" collapsed="false">
      <c r="A1412" s="483" t="s">
        <v>2051</v>
      </c>
      <c r="B1412" s="31" t="s">
        <v>163</v>
      </c>
      <c r="C1412" s="31"/>
      <c r="D1412" s="31" t="s">
        <v>264</v>
      </c>
      <c r="E1412" s="31"/>
      <c r="F1412" s="31" t="s">
        <v>471</v>
      </c>
      <c r="G1412" s="478"/>
      <c r="H1412" s="686" t="n">
        <v>7076</v>
      </c>
      <c r="I1412" s="686" t="n">
        <v>7367</v>
      </c>
      <c r="J1412" s="686" t="n">
        <v>7710</v>
      </c>
      <c r="K1412" s="686" t="n">
        <v>7990</v>
      </c>
      <c r="L1412" s="686"/>
      <c r="M1412" s="686"/>
      <c r="N1412" s="686"/>
      <c r="O1412" s="686"/>
      <c r="P1412" s="686"/>
      <c r="Q1412" s="686"/>
      <c r="R1412" s="686"/>
      <c r="S1412" s="686"/>
      <c r="T1412" s="686"/>
      <c r="U1412" s="686"/>
      <c r="V1412" s="686"/>
      <c r="W1412" s="686"/>
      <c r="X1412" s="484"/>
      <c r="Y1412" s="366" t="s">
        <v>546</v>
      </c>
      <c r="Z1412" s="366"/>
      <c r="AA1412" s="545" t="s">
        <v>1405</v>
      </c>
      <c r="AB1412" s="545" t="s">
        <v>1405</v>
      </c>
      <c r="AC1412" s="644"/>
      <c r="AD1412" s="692"/>
    </row>
    <row r="1413" customFormat="false" ht="16.2" hidden="true" customHeight="true" outlineLevel="0" collapsed="false">
      <c r="A1413" s="483"/>
      <c r="B1413" s="31"/>
      <c r="C1413" s="31"/>
      <c r="D1413" s="31" t="s">
        <v>265</v>
      </c>
      <c r="E1413" s="31"/>
      <c r="F1413" s="31" t="s">
        <v>471</v>
      </c>
      <c r="G1413" s="478"/>
      <c r="H1413" s="686" t="n">
        <v>4463</v>
      </c>
      <c r="I1413" s="686" t="n">
        <v>4668</v>
      </c>
      <c r="J1413" s="686" t="n">
        <v>4785</v>
      </c>
      <c r="K1413" s="686" t="n">
        <v>4984</v>
      </c>
      <c r="L1413" s="686"/>
      <c r="M1413" s="686"/>
      <c r="N1413" s="686"/>
      <c r="O1413" s="686"/>
      <c r="P1413" s="686"/>
      <c r="Q1413" s="686"/>
      <c r="R1413" s="686"/>
      <c r="S1413" s="686"/>
      <c r="T1413" s="686"/>
      <c r="U1413" s="686"/>
      <c r="V1413" s="686"/>
      <c r="W1413" s="686"/>
      <c r="X1413" s="484"/>
      <c r="Y1413" s="366" t="s">
        <v>548</v>
      </c>
      <c r="Z1413" s="366"/>
      <c r="AA1413" s="545"/>
      <c r="AB1413" s="545"/>
      <c r="AC1413" s="644"/>
      <c r="AD1413" s="692"/>
    </row>
    <row r="1414" customFormat="false" ht="16.2" hidden="true" customHeight="true" outlineLevel="0" collapsed="false">
      <c r="A1414" s="483"/>
      <c r="B1414" s="31" t="s">
        <v>2052</v>
      </c>
      <c r="C1414" s="31"/>
      <c r="D1414" s="31" t="s">
        <v>264</v>
      </c>
      <c r="E1414" s="31"/>
      <c r="F1414" s="31" t="s">
        <v>471</v>
      </c>
      <c r="G1414" s="478"/>
      <c r="H1414" s="686" t="n">
        <v>1937</v>
      </c>
      <c r="I1414" s="686" t="n">
        <v>2058</v>
      </c>
      <c r="J1414" s="686" t="n">
        <v>2208</v>
      </c>
      <c r="K1414" s="686" t="n">
        <v>2210</v>
      </c>
      <c r="L1414" s="686"/>
      <c r="M1414" s="686"/>
      <c r="N1414" s="686"/>
      <c r="O1414" s="686"/>
      <c r="P1414" s="686"/>
      <c r="Q1414" s="686"/>
      <c r="R1414" s="686"/>
      <c r="S1414" s="686"/>
      <c r="T1414" s="686"/>
      <c r="U1414" s="686"/>
      <c r="V1414" s="686"/>
      <c r="W1414" s="686"/>
      <c r="X1414" s="484"/>
      <c r="Y1414" s="366" t="s">
        <v>2053</v>
      </c>
      <c r="Z1414" s="366"/>
      <c r="AA1414" s="545"/>
      <c r="AB1414" s="545"/>
      <c r="AC1414" s="644"/>
      <c r="AD1414" s="692"/>
    </row>
    <row r="1415" customFormat="false" ht="16.2" hidden="true" customHeight="true" outlineLevel="0" collapsed="false">
      <c r="A1415" s="483"/>
      <c r="B1415" s="31"/>
      <c r="C1415" s="31"/>
      <c r="D1415" s="31" t="s">
        <v>265</v>
      </c>
      <c r="E1415" s="31"/>
      <c r="F1415" s="31" t="s">
        <v>471</v>
      </c>
      <c r="G1415" s="478"/>
      <c r="H1415" s="686" t="n">
        <v>1141</v>
      </c>
      <c r="I1415" s="686" t="n">
        <v>1229</v>
      </c>
      <c r="J1415" s="686" t="n">
        <v>1220</v>
      </c>
      <c r="K1415" s="686" t="n">
        <v>1306</v>
      </c>
      <c r="L1415" s="686"/>
      <c r="M1415" s="686"/>
      <c r="N1415" s="686"/>
      <c r="O1415" s="686"/>
      <c r="P1415" s="686"/>
      <c r="Q1415" s="686"/>
      <c r="R1415" s="686"/>
      <c r="S1415" s="686"/>
      <c r="T1415" s="686"/>
      <c r="U1415" s="686"/>
      <c r="V1415" s="686"/>
      <c r="W1415" s="686"/>
      <c r="X1415" s="484"/>
      <c r="Y1415" s="366" t="s">
        <v>2054</v>
      </c>
      <c r="Z1415" s="366"/>
      <c r="AA1415" s="545"/>
      <c r="AB1415" s="545"/>
      <c r="AC1415" s="644"/>
      <c r="AD1415" s="692"/>
    </row>
    <row r="1416" customFormat="false" ht="16.2" hidden="true" customHeight="true" outlineLevel="0" collapsed="false">
      <c r="A1416" s="483"/>
      <c r="B1416" s="31" t="s">
        <v>2055</v>
      </c>
      <c r="C1416" s="31"/>
      <c r="D1416" s="31" t="s">
        <v>264</v>
      </c>
      <c r="E1416" s="31"/>
      <c r="F1416" s="31" t="s">
        <v>471</v>
      </c>
      <c r="G1416" s="478"/>
      <c r="H1416" s="686" t="n">
        <v>523</v>
      </c>
      <c r="I1416" s="686" t="n">
        <v>523</v>
      </c>
      <c r="J1416" s="686" t="n">
        <v>572</v>
      </c>
      <c r="K1416" s="686" t="n">
        <v>627</v>
      </c>
      <c r="L1416" s="686"/>
      <c r="M1416" s="686"/>
      <c r="N1416" s="686"/>
      <c r="O1416" s="686"/>
      <c r="P1416" s="686"/>
      <c r="Q1416" s="686"/>
      <c r="R1416" s="686"/>
      <c r="S1416" s="686"/>
      <c r="T1416" s="686"/>
      <c r="U1416" s="686"/>
      <c r="V1416" s="686"/>
      <c r="W1416" s="686"/>
      <c r="X1416" s="484"/>
      <c r="Y1416" s="366" t="s">
        <v>2056</v>
      </c>
      <c r="Z1416" s="366"/>
      <c r="AA1416" s="545"/>
      <c r="AB1416" s="545"/>
      <c r="AC1416" s="644"/>
      <c r="AD1416" s="692"/>
    </row>
    <row r="1417" customFormat="false" ht="16.2" hidden="true" customHeight="true" outlineLevel="0" collapsed="false">
      <c r="A1417" s="483"/>
      <c r="B1417" s="31"/>
      <c r="C1417" s="31"/>
      <c r="D1417" s="31" t="s">
        <v>265</v>
      </c>
      <c r="E1417" s="31"/>
      <c r="F1417" s="31" t="s">
        <v>471</v>
      </c>
      <c r="G1417" s="478"/>
      <c r="H1417" s="686" t="n">
        <v>404</v>
      </c>
      <c r="I1417" s="686" t="n">
        <v>353</v>
      </c>
      <c r="J1417" s="686" t="n">
        <v>389</v>
      </c>
      <c r="K1417" s="686" t="n">
        <v>404</v>
      </c>
      <c r="L1417" s="686"/>
      <c r="M1417" s="686"/>
      <c r="N1417" s="686"/>
      <c r="O1417" s="686"/>
      <c r="P1417" s="686"/>
      <c r="Q1417" s="686"/>
      <c r="R1417" s="686"/>
      <c r="S1417" s="686"/>
      <c r="T1417" s="686"/>
      <c r="U1417" s="686"/>
      <c r="V1417" s="686"/>
      <c r="W1417" s="686"/>
      <c r="X1417" s="484"/>
      <c r="Y1417" s="366" t="s">
        <v>2057</v>
      </c>
      <c r="Z1417" s="366"/>
      <c r="AA1417" s="545"/>
      <c r="AB1417" s="545"/>
      <c r="AC1417" s="644"/>
      <c r="AD1417" s="692"/>
    </row>
    <row r="1418" customFormat="false" ht="16.2" hidden="true" customHeight="true" outlineLevel="0" collapsed="false">
      <c r="A1418" s="483"/>
      <c r="B1418" s="31" t="s">
        <v>2058</v>
      </c>
      <c r="C1418" s="31"/>
      <c r="D1418" s="31" t="s">
        <v>264</v>
      </c>
      <c r="E1418" s="31"/>
      <c r="F1418" s="31" t="s">
        <v>471</v>
      </c>
      <c r="G1418" s="478"/>
      <c r="H1418" s="686" t="n">
        <v>570</v>
      </c>
      <c r="I1418" s="686" t="n">
        <v>607</v>
      </c>
      <c r="J1418" s="686" t="n">
        <v>617</v>
      </c>
      <c r="K1418" s="686" t="n">
        <v>675</v>
      </c>
      <c r="L1418" s="686"/>
      <c r="M1418" s="686"/>
      <c r="N1418" s="686"/>
      <c r="O1418" s="686"/>
      <c r="P1418" s="686"/>
      <c r="Q1418" s="686"/>
      <c r="R1418" s="686"/>
      <c r="S1418" s="686"/>
      <c r="T1418" s="686"/>
      <c r="U1418" s="686"/>
      <c r="V1418" s="686"/>
      <c r="W1418" s="686"/>
      <c r="X1418" s="484"/>
      <c r="Y1418" s="366" t="s">
        <v>2059</v>
      </c>
      <c r="Z1418" s="366"/>
      <c r="AA1418" s="545"/>
      <c r="AB1418" s="545"/>
      <c r="AC1418" s="644"/>
      <c r="AD1418" s="692"/>
    </row>
    <row r="1419" customFormat="false" ht="16.2" hidden="true" customHeight="true" outlineLevel="0" collapsed="false">
      <c r="A1419" s="483"/>
      <c r="B1419" s="31"/>
      <c r="C1419" s="31"/>
      <c r="D1419" s="31" t="s">
        <v>265</v>
      </c>
      <c r="E1419" s="31"/>
      <c r="F1419" s="31" t="s">
        <v>471</v>
      </c>
      <c r="G1419" s="478"/>
      <c r="H1419" s="686" t="n">
        <v>413</v>
      </c>
      <c r="I1419" s="686" t="n">
        <v>501</v>
      </c>
      <c r="J1419" s="686" t="n">
        <v>447</v>
      </c>
      <c r="K1419" s="686" t="n">
        <v>488</v>
      </c>
      <c r="L1419" s="686"/>
      <c r="M1419" s="686"/>
      <c r="N1419" s="686"/>
      <c r="O1419" s="686"/>
      <c r="P1419" s="686"/>
      <c r="Q1419" s="686"/>
      <c r="R1419" s="686"/>
      <c r="S1419" s="686"/>
      <c r="T1419" s="686"/>
      <c r="U1419" s="686"/>
      <c r="V1419" s="686"/>
      <c r="W1419" s="686"/>
      <c r="X1419" s="484"/>
      <c r="Y1419" s="366" t="s">
        <v>2060</v>
      </c>
      <c r="Z1419" s="366"/>
      <c r="AA1419" s="545"/>
      <c r="AB1419" s="545"/>
      <c r="AC1419" s="644"/>
      <c r="AD1419" s="692"/>
    </row>
    <row r="1420" customFormat="false" ht="16.2" hidden="true" customHeight="true" outlineLevel="0" collapsed="false">
      <c r="A1420" s="483"/>
      <c r="B1420" s="31" t="s">
        <v>2061</v>
      </c>
      <c r="C1420" s="31"/>
      <c r="D1420" s="31" t="s">
        <v>264</v>
      </c>
      <c r="E1420" s="31"/>
      <c r="F1420" s="31" t="s">
        <v>471</v>
      </c>
      <c r="G1420" s="478"/>
      <c r="H1420" s="686" t="n">
        <v>315</v>
      </c>
      <c r="I1420" s="686" t="n">
        <v>414</v>
      </c>
      <c r="J1420" s="686" t="n">
        <v>378</v>
      </c>
      <c r="K1420" s="686" t="n">
        <v>501</v>
      </c>
      <c r="L1420" s="686"/>
      <c r="M1420" s="686"/>
      <c r="N1420" s="686"/>
      <c r="O1420" s="686"/>
      <c r="P1420" s="686"/>
      <c r="Q1420" s="686"/>
      <c r="R1420" s="686"/>
      <c r="S1420" s="686"/>
      <c r="T1420" s="686"/>
      <c r="U1420" s="686"/>
      <c r="V1420" s="686"/>
      <c r="W1420" s="686"/>
      <c r="X1420" s="484"/>
      <c r="Y1420" s="366" t="s">
        <v>2062</v>
      </c>
      <c r="Z1420" s="366"/>
      <c r="AA1420" s="545"/>
      <c r="AB1420" s="545"/>
      <c r="AC1420" s="644"/>
      <c r="AD1420" s="692"/>
    </row>
    <row r="1421" customFormat="false" ht="16.2" hidden="true" customHeight="true" outlineLevel="0" collapsed="false">
      <c r="A1421" s="483"/>
      <c r="B1421" s="31"/>
      <c r="C1421" s="31"/>
      <c r="D1421" s="31" t="s">
        <v>265</v>
      </c>
      <c r="E1421" s="31"/>
      <c r="F1421" s="31" t="s">
        <v>471</v>
      </c>
      <c r="G1421" s="478"/>
      <c r="H1421" s="686" t="n">
        <v>341</v>
      </c>
      <c r="I1421" s="686" t="n">
        <v>472</v>
      </c>
      <c r="J1421" s="686" t="n">
        <v>474</v>
      </c>
      <c r="K1421" s="686" t="n">
        <v>584</v>
      </c>
      <c r="L1421" s="686"/>
      <c r="M1421" s="686"/>
      <c r="N1421" s="686"/>
      <c r="O1421" s="686"/>
      <c r="P1421" s="686"/>
      <c r="Q1421" s="686"/>
      <c r="R1421" s="686"/>
      <c r="S1421" s="686"/>
      <c r="T1421" s="686"/>
      <c r="U1421" s="686"/>
      <c r="V1421" s="686"/>
      <c r="W1421" s="686"/>
      <c r="X1421" s="484"/>
      <c r="Y1421" s="366" t="s">
        <v>2063</v>
      </c>
      <c r="Z1421" s="366"/>
      <c r="AA1421" s="545"/>
      <c r="AB1421" s="545"/>
      <c r="AC1421" s="644"/>
      <c r="AD1421" s="692"/>
    </row>
    <row r="1422" customFormat="false" ht="16.2" hidden="true" customHeight="true" outlineLevel="0" collapsed="false">
      <c r="A1422" s="483"/>
      <c r="B1422" s="31" t="s">
        <v>2064</v>
      </c>
      <c r="C1422" s="31"/>
      <c r="D1422" s="31" t="s">
        <v>264</v>
      </c>
      <c r="E1422" s="31"/>
      <c r="F1422" s="31" t="s">
        <v>471</v>
      </c>
      <c r="G1422" s="478"/>
      <c r="H1422" s="686" t="n">
        <v>563</v>
      </c>
      <c r="I1422" s="686" t="n">
        <v>633</v>
      </c>
      <c r="J1422" s="686" t="n">
        <v>606</v>
      </c>
      <c r="K1422" s="686" t="n">
        <v>620</v>
      </c>
      <c r="L1422" s="686"/>
      <c r="M1422" s="686"/>
      <c r="N1422" s="686"/>
      <c r="O1422" s="686"/>
      <c r="P1422" s="686"/>
      <c r="Q1422" s="686"/>
      <c r="R1422" s="686"/>
      <c r="S1422" s="686"/>
      <c r="T1422" s="686"/>
      <c r="U1422" s="686"/>
      <c r="V1422" s="686"/>
      <c r="W1422" s="686"/>
      <c r="X1422" s="484"/>
      <c r="Y1422" s="366" t="s">
        <v>2065</v>
      </c>
      <c r="Z1422" s="366"/>
      <c r="AA1422" s="545"/>
      <c r="AB1422" s="545"/>
      <c r="AC1422" s="644"/>
      <c r="AD1422" s="692"/>
    </row>
    <row r="1423" customFormat="false" ht="16.2" hidden="true" customHeight="true" outlineLevel="0" collapsed="false">
      <c r="A1423" s="483"/>
      <c r="B1423" s="31"/>
      <c r="C1423" s="31"/>
      <c r="D1423" s="31" t="s">
        <v>265</v>
      </c>
      <c r="E1423" s="31"/>
      <c r="F1423" s="31" t="s">
        <v>471</v>
      </c>
      <c r="G1423" s="478"/>
      <c r="H1423" s="686" t="n">
        <v>232</v>
      </c>
      <c r="I1423" s="686" t="n">
        <v>232</v>
      </c>
      <c r="J1423" s="686" t="n">
        <v>240</v>
      </c>
      <c r="K1423" s="686" t="n">
        <v>193</v>
      </c>
      <c r="L1423" s="686"/>
      <c r="M1423" s="686"/>
      <c r="N1423" s="686"/>
      <c r="O1423" s="686"/>
      <c r="P1423" s="686"/>
      <c r="Q1423" s="686"/>
      <c r="R1423" s="686"/>
      <c r="S1423" s="686"/>
      <c r="T1423" s="686"/>
      <c r="U1423" s="686"/>
      <c r="V1423" s="686"/>
      <c r="W1423" s="686"/>
      <c r="X1423" s="484"/>
      <c r="Y1423" s="366" t="s">
        <v>2066</v>
      </c>
      <c r="Z1423" s="366"/>
      <c r="AA1423" s="545"/>
      <c r="AB1423" s="545"/>
      <c r="AC1423" s="644"/>
      <c r="AD1423" s="692"/>
    </row>
    <row r="1424" customFormat="false" ht="16.2" hidden="true" customHeight="true" outlineLevel="0" collapsed="false">
      <c r="A1424" s="483"/>
      <c r="B1424" s="31" t="s">
        <v>2067</v>
      </c>
      <c r="C1424" s="31"/>
      <c r="D1424" s="31" t="s">
        <v>264</v>
      </c>
      <c r="E1424" s="31"/>
      <c r="F1424" s="31" t="s">
        <v>471</v>
      </c>
      <c r="G1424" s="478"/>
      <c r="H1424" s="686" t="n">
        <v>238</v>
      </c>
      <c r="I1424" s="686" t="n">
        <v>312</v>
      </c>
      <c r="J1424" s="686" t="n">
        <v>355</v>
      </c>
      <c r="K1424" s="686" t="n">
        <v>306</v>
      </c>
      <c r="L1424" s="686"/>
      <c r="M1424" s="686"/>
      <c r="N1424" s="686"/>
      <c r="O1424" s="686"/>
      <c r="P1424" s="686"/>
      <c r="Q1424" s="686"/>
      <c r="R1424" s="686"/>
      <c r="S1424" s="686"/>
      <c r="T1424" s="686"/>
      <c r="U1424" s="686"/>
      <c r="V1424" s="686"/>
      <c r="W1424" s="686"/>
      <c r="X1424" s="484"/>
      <c r="Y1424" s="366" t="s">
        <v>2068</v>
      </c>
      <c r="Z1424" s="366"/>
      <c r="AA1424" s="545"/>
      <c r="AB1424" s="545"/>
      <c r="AC1424" s="644"/>
      <c r="AD1424" s="692"/>
    </row>
    <row r="1425" customFormat="false" ht="16.2" hidden="true" customHeight="true" outlineLevel="0" collapsed="false">
      <c r="A1425" s="483"/>
      <c r="B1425" s="31"/>
      <c r="C1425" s="31"/>
      <c r="D1425" s="31" t="s">
        <v>265</v>
      </c>
      <c r="E1425" s="31"/>
      <c r="F1425" s="31" t="s">
        <v>471</v>
      </c>
      <c r="G1425" s="478"/>
      <c r="H1425" s="686" t="n">
        <v>120</v>
      </c>
      <c r="I1425" s="686" t="n">
        <v>131</v>
      </c>
      <c r="J1425" s="686" t="n">
        <v>192</v>
      </c>
      <c r="K1425" s="686" t="n">
        <v>143</v>
      </c>
      <c r="L1425" s="686"/>
      <c r="M1425" s="686"/>
      <c r="N1425" s="686"/>
      <c r="O1425" s="686"/>
      <c r="P1425" s="686"/>
      <c r="Q1425" s="686"/>
      <c r="R1425" s="686"/>
      <c r="S1425" s="686"/>
      <c r="T1425" s="686"/>
      <c r="U1425" s="686"/>
      <c r="V1425" s="686"/>
      <c r="W1425" s="686"/>
      <c r="X1425" s="484"/>
      <c r="Y1425" s="366" t="s">
        <v>2069</v>
      </c>
      <c r="Z1425" s="366"/>
      <c r="AA1425" s="545"/>
      <c r="AB1425" s="545"/>
      <c r="AC1425" s="644"/>
      <c r="AD1425" s="692"/>
    </row>
    <row r="1426" customFormat="false" ht="16.2" hidden="true" customHeight="true" outlineLevel="0" collapsed="false">
      <c r="A1426" s="483"/>
      <c r="B1426" s="31" t="s">
        <v>2070</v>
      </c>
      <c r="C1426" s="31"/>
      <c r="D1426" s="31" t="s">
        <v>264</v>
      </c>
      <c r="E1426" s="31"/>
      <c r="F1426" s="31" t="s">
        <v>471</v>
      </c>
      <c r="G1426" s="478"/>
      <c r="H1426" s="686" t="n">
        <v>70</v>
      </c>
      <c r="I1426" s="686" t="n">
        <v>69</v>
      </c>
      <c r="J1426" s="686" t="n">
        <v>79</v>
      </c>
      <c r="K1426" s="686" t="n">
        <v>79</v>
      </c>
      <c r="L1426" s="686"/>
      <c r="M1426" s="686"/>
      <c r="N1426" s="686"/>
      <c r="O1426" s="686"/>
      <c r="P1426" s="686"/>
      <c r="Q1426" s="686"/>
      <c r="R1426" s="686"/>
      <c r="S1426" s="686"/>
      <c r="T1426" s="686"/>
      <c r="U1426" s="686"/>
      <c r="V1426" s="686"/>
      <c r="W1426" s="686"/>
      <c r="X1426" s="484"/>
      <c r="Y1426" s="366" t="s">
        <v>2071</v>
      </c>
      <c r="Z1426" s="366"/>
      <c r="AA1426" s="545"/>
      <c r="AB1426" s="545"/>
      <c r="AC1426" s="644"/>
      <c r="AD1426" s="692"/>
    </row>
    <row r="1427" customFormat="false" ht="16.2" hidden="true" customHeight="true" outlineLevel="0" collapsed="false">
      <c r="A1427" s="483"/>
      <c r="B1427" s="31"/>
      <c r="C1427" s="31"/>
      <c r="D1427" s="31" t="s">
        <v>265</v>
      </c>
      <c r="E1427" s="31"/>
      <c r="F1427" s="31" t="s">
        <v>471</v>
      </c>
      <c r="G1427" s="478"/>
      <c r="H1427" s="686" t="n">
        <v>60</v>
      </c>
      <c r="I1427" s="686" t="n">
        <v>52</v>
      </c>
      <c r="J1427" s="686" t="n">
        <v>62</v>
      </c>
      <c r="K1427" s="686" t="n">
        <v>52</v>
      </c>
      <c r="L1427" s="686"/>
      <c r="M1427" s="686"/>
      <c r="N1427" s="686"/>
      <c r="O1427" s="686"/>
      <c r="P1427" s="686"/>
      <c r="Q1427" s="686"/>
      <c r="R1427" s="686"/>
      <c r="S1427" s="686"/>
      <c r="T1427" s="686"/>
      <c r="U1427" s="686"/>
      <c r="V1427" s="686"/>
      <c r="W1427" s="686"/>
      <c r="X1427" s="484"/>
      <c r="Y1427" s="366" t="s">
        <v>2072</v>
      </c>
      <c r="Z1427" s="366"/>
      <c r="AA1427" s="545"/>
      <c r="AB1427" s="545"/>
      <c r="AC1427" s="644"/>
      <c r="AD1427" s="692"/>
    </row>
    <row r="1428" customFormat="false" ht="16.2" hidden="true" customHeight="true" outlineLevel="0" collapsed="false">
      <c r="A1428" s="483"/>
      <c r="B1428" s="31" t="s">
        <v>2073</v>
      </c>
      <c r="C1428" s="31"/>
      <c r="D1428" s="31" t="s">
        <v>264</v>
      </c>
      <c r="E1428" s="31"/>
      <c r="F1428" s="31" t="s">
        <v>471</v>
      </c>
      <c r="G1428" s="478"/>
      <c r="H1428" s="686" t="n">
        <v>406</v>
      </c>
      <c r="I1428" s="686" t="n">
        <v>397</v>
      </c>
      <c r="J1428" s="686" t="n">
        <v>427</v>
      </c>
      <c r="K1428" s="686" t="n">
        <v>431</v>
      </c>
      <c r="L1428" s="686"/>
      <c r="M1428" s="686"/>
      <c r="N1428" s="686"/>
      <c r="O1428" s="686"/>
      <c r="P1428" s="686"/>
      <c r="Q1428" s="686"/>
      <c r="R1428" s="686"/>
      <c r="S1428" s="686"/>
      <c r="T1428" s="686"/>
      <c r="U1428" s="686"/>
      <c r="V1428" s="686"/>
      <c r="W1428" s="686"/>
      <c r="X1428" s="484"/>
      <c r="Y1428" s="366" t="s">
        <v>2074</v>
      </c>
      <c r="Z1428" s="366"/>
      <c r="AA1428" s="545"/>
      <c r="AB1428" s="545"/>
      <c r="AC1428" s="644"/>
      <c r="AD1428" s="692"/>
    </row>
    <row r="1429" customFormat="false" ht="16.2" hidden="true" customHeight="true" outlineLevel="0" collapsed="false">
      <c r="A1429" s="483"/>
      <c r="B1429" s="31"/>
      <c r="C1429" s="31"/>
      <c r="D1429" s="31" t="s">
        <v>265</v>
      </c>
      <c r="E1429" s="31"/>
      <c r="F1429" s="31" t="s">
        <v>471</v>
      </c>
      <c r="G1429" s="478"/>
      <c r="H1429" s="686" t="n">
        <v>138</v>
      </c>
      <c r="I1429" s="686" t="n">
        <v>179</v>
      </c>
      <c r="J1429" s="686" t="n">
        <v>180</v>
      </c>
      <c r="K1429" s="686" t="n">
        <v>177</v>
      </c>
      <c r="L1429" s="686"/>
      <c r="M1429" s="686"/>
      <c r="N1429" s="686"/>
      <c r="O1429" s="686"/>
      <c r="P1429" s="686"/>
      <c r="Q1429" s="686"/>
      <c r="R1429" s="686"/>
      <c r="S1429" s="686"/>
      <c r="T1429" s="686"/>
      <c r="U1429" s="686"/>
      <c r="V1429" s="686"/>
      <c r="W1429" s="686"/>
      <c r="X1429" s="484"/>
      <c r="Y1429" s="366" t="s">
        <v>2075</v>
      </c>
      <c r="Z1429" s="366"/>
      <c r="AA1429" s="545"/>
      <c r="AB1429" s="545"/>
      <c r="AC1429" s="644"/>
      <c r="AD1429" s="692"/>
    </row>
    <row r="1430" customFormat="false" ht="16.2" hidden="true" customHeight="true" outlineLevel="0" collapsed="false">
      <c r="A1430" s="483"/>
      <c r="B1430" s="31" t="s">
        <v>2076</v>
      </c>
      <c r="C1430" s="31"/>
      <c r="D1430" s="31" t="s">
        <v>264</v>
      </c>
      <c r="E1430" s="31"/>
      <c r="F1430" s="31" t="s">
        <v>471</v>
      </c>
      <c r="G1430" s="478"/>
      <c r="H1430" s="686" t="n">
        <v>178</v>
      </c>
      <c r="I1430" s="686" t="n">
        <v>192</v>
      </c>
      <c r="J1430" s="686" t="n">
        <v>211</v>
      </c>
      <c r="K1430" s="686" t="n">
        <v>221</v>
      </c>
      <c r="L1430" s="686"/>
      <c r="M1430" s="686"/>
      <c r="N1430" s="686"/>
      <c r="O1430" s="686"/>
      <c r="P1430" s="686"/>
      <c r="Q1430" s="686"/>
      <c r="R1430" s="686"/>
      <c r="S1430" s="686"/>
      <c r="T1430" s="686"/>
      <c r="U1430" s="686"/>
      <c r="V1430" s="686"/>
      <c r="W1430" s="686"/>
      <c r="X1430" s="484"/>
      <c r="Y1430" s="366" t="s">
        <v>2077</v>
      </c>
      <c r="Z1430" s="366"/>
      <c r="AA1430" s="545"/>
      <c r="AB1430" s="545"/>
      <c r="AC1430" s="644"/>
      <c r="AD1430" s="692"/>
    </row>
    <row r="1431" customFormat="false" ht="16.2" hidden="true" customHeight="true" outlineLevel="0" collapsed="false">
      <c r="A1431" s="483"/>
      <c r="B1431" s="31"/>
      <c r="C1431" s="31"/>
      <c r="D1431" s="31" t="s">
        <v>265</v>
      </c>
      <c r="E1431" s="31"/>
      <c r="F1431" s="31" t="s">
        <v>471</v>
      </c>
      <c r="G1431" s="478"/>
      <c r="H1431" s="686" t="n">
        <v>180</v>
      </c>
      <c r="I1431" s="686" t="n">
        <v>196</v>
      </c>
      <c r="J1431" s="686" t="n">
        <v>240</v>
      </c>
      <c r="K1431" s="686" t="n">
        <v>225</v>
      </c>
      <c r="L1431" s="686"/>
      <c r="M1431" s="686"/>
      <c r="N1431" s="686"/>
      <c r="O1431" s="686"/>
      <c r="P1431" s="686"/>
      <c r="Q1431" s="686"/>
      <c r="R1431" s="686"/>
      <c r="S1431" s="686"/>
      <c r="T1431" s="686"/>
      <c r="U1431" s="686"/>
      <c r="V1431" s="686"/>
      <c r="W1431" s="686"/>
      <c r="X1431" s="484"/>
      <c r="Y1431" s="366" t="s">
        <v>2078</v>
      </c>
      <c r="Z1431" s="366"/>
      <c r="AA1431" s="545"/>
      <c r="AB1431" s="545"/>
      <c r="AC1431" s="644"/>
      <c r="AD1431" s="692"/>
    </row>
    <row r="1432" customFormat="false" ht="16.2" hidden="true" customHeight="true" outlineLevel="0" collapsed="false">
      <c r="A1432" s="483"/>
      <c r="B1432" s="31" t="s">
        <v>2079</v>
      </c>
      <c r="C1432" s="31"/>
      <c r="D1432" s="31" t="s">
        <v>264</v>
      </c>
      <c r="E1432" s="31"/>
      <c r="F1432" s="31" t="s">
        <v>471</v>
      </c>
      <c r="G1432" s="478"/>
      <c r="H1432" s="686" t="n">
        <v>140</v>
      </c>
      <c r="I1432" s="686" t="n">
        <v>135</v>
      </c>
      <c r="J1432" s="686" t="n">
        <v>103</v>
      </c>
      <c r="K1432" s="686" t="n">
        <v>149</v>
      </c>
      <c r="L1432" s="686"/>
      <c r="M1432" s="686"/>
      <c r="N1432" s="686"/>
      <c r="O1432" s="686"/>
      <c r="P1432" s="686"/>
      <c r="Q1432" s="686"/>
      <c r="R1432" s="686"/>
      <c r="S1432" s="686"/>
      <c r="T1432" s="686"/>
      <c r="U1432" s="686"/>
      <c r="V1432" s="686"/>
      <c r="W1432" s="686"/>
      <c r="X1432" s="484"/>
      <c r="Y1432" s="366" t="s">
        <v>2080</v>
      </c>
      <c r="Z1432" s="366"/>
      <c r="AA1432" s="545"/>
      <c r="AB1432" s="545"/>
      <c r="AC1432" s="644"/>
      <c r="AD1432" s="692"/>
    </row>
    <row r="1433" customFormat="false" ht="16.2" hidden="true" customHeight="true" outlineLevel="0" collapsed="false">
      <c r="A1433" s="483"/>
      <c r="B1433" s="31"/>
      <c r="C1433" s="31"/>
      <c r="D1433" s="31" t="s">
        <v>265</v>
      </c>
      <c r="E1433" s="31"/>
      <c r="F1433" s="31" t="s">
        <v>471</v>
      </c>
      <c r="G1433" s="478"/>
      <c r="H1433" s="686" t="n">
        <v>147</v>
      </c>
      <c r="I1433" s="686" t="n">
        <v>125</v>
      </c>
      <c r="J1433" s="686" t="n">
        <v>110</v>
      </c>
      <c r="K1433" s="686" t="n">
        <v>137</v>
      </c>
      <c r="L1433" s="686"/>
      <c r="M1433" s="686"/>
      <c r="N1433" s="686"/>
      <c r="O1433" s="686"/>
      <c r="P1433" s="686"/>
      <c r="Q1433" s="686"/>
      <c r="R1433" s="686"/>
      <c r="S1433" s="686"/>
      <c r="T1433" s="686"/>
      <c r="U1433" s="686"/>
      <c r="V1433" s="686"/>
      <c r="W1433" s="686"/>
      <c r="X1433" s="484"/>
      <c r="Y1433" s="366" t="s">
        <v>2081</v>
      </c>
      <c r="Z1433" s="366"/>
      <c r="AA1433" s="545"/>
      <c r="AB1433" s="545"/>
      <c r="AC1433" s="644"/>
      <c r="AD1433" s="692"/>
    </row>
    <row r="1434" customFormat="false" ht="16.2" hidden="true" customHeight="true" outlineLevel="0" collapsed="false">
      <c r="A1434" s="483"/>
      <c r="B1434" s="31" t="s">
        <v>2082</v>
      </c>
      <c r="C1434" s="31"/>
      <c r="D1434" s="31" t="s">
        <v>264</v>
      </c>
      <c r="E1434" s="31"/>
      <c r="F1434" s="31" t="s">
        <v>471</v>
      </c>
      <c r="G1434" s="478"/>
      <c r="H1434" s="686" t="n">
        <v>154</v>
      </c>
      <c r="I1434" s="686" t="n">
        <v>167</v>
      </c>
      <c r="J1434" s="686" t="n">
        <v>208</v>
      </c>
      <c r="K1434" s="686" t="n">
        <v>258</v>
      </c>
      <c r="L1434" s="686"/>
      <c r="M1434" s="686"/>
      <c r="N1434" s="686"/>
      <c r="O1434" s="686"/>
      <c r="P1434" s="686"/>
      <c r="Q1434" s="686"/>
      <c r="R1434" s="686"/>
      <c r="S1434" s="686"/>
      <c r="T1434" s="686"/>
      <c r="U1434" s="686"/>
      <c r="V1434" s="686"/>
      <c r="W1434" s="686"/>
      <c r="X1434" s="484"/>
      <c r="Y1434" s="366" t="s">
        <v>2083</v>
      </c>
      <c r="Z1434" s="366"/>
      <c r="AA1434" s="545"/>
      <c r="AB1434" s="545"/>
      <c r="AC1434" s="644"/>
      <c r="AD1434" s="692"/>
    </row>
    <row r="1435" customFormat="false" ht="16.2" hidden="true" customHeight="true" outlineLevel="0" collapsed="false">
      <c r="A1435" s="483"/>
      <c r="B1435" s="31"/>
      <c r="C1435" s="31"/>
      <c r="D1435" s="31" t="s">
        <v>265</v>
      </c>
      <c r="E1435" s="31"/>
      <c r="F1435" s="31" t="s">
        <v>471</v>
      </c>
      <c r="G1435" s="478"/>
      <c r="H1435" s="686" t="n">
        <v>64</v>
      </c>
      <c r="I1435" s="686" t="n">
        <v>76</v>
      </c>
      <c r="J1435" s="686" t="n">
        <v>93</v>
      </c>
      <c r="K1435" s="686" t="n">
        <v>99</v>
      </c>
      <c r="L1435" s="686"/>
      <c r="M1435" s="686"/>
      <c r="N1435" s="686"/>
      <c r="O1435" s="686"/>
      <c r="P1435" s="686"/>
      <c r="Q1435" s="686"/>
      <c r="R1435" s="686"/>
      <c r="S1435" s="686"/>
      <c r="T1435" s="686"/>
      <c r="U1435" s="686"/>
      <c r="V1435" s="686"/>
      <c r="W1435" s="686"/>
      <c r="X1435" s="484"/>
      <c r="Y1435" s="366" t="s">
        <v>2084</v>
      </c>
      <c r="Z1435" s="366"/>
      <c r="AA1435" s="545"/>
      <c r="AB1435" s="545"/>
      <c r="AC1435" s="644"/>
      <c r="AD1435" s="692"/>
    </row>
    <row r="1436" customFormat="false" ht="16.2" hidden="true" customHeight="true" outlineLevel="0" collapsed="false">
      <c r="A1436" s="483"/>
      <c r="B1436" s="31" t="s">
        <v>2085</v>
      </c>
      <c r="C1436" s="31"/>
      <c r="D1436" s="31" t="s">
        <v>264</v>
      </c>
      <c r="E1436" s="31"/>
      <c r="F1436" s="31" t="s">
        <v>471</v>
      </c>
      <c r="G1436" s="478"/>
      <c r="H1436" s="686" t="n">
        <v>51</v>
      </c>
      <c r="I1436" s="686" t="n">
        <v>32</v>
      </c>
      <c r="J1436" s="686" t="n">
        <v>49</v>
      </c>
      <c r="K1436" s="686" t="n">
        <v>65</v>
      </c>
      <c r="L1436" s="686"/>
      <c r="M1436" s="686"/>
      <c r="N1436" s="686"/>
      <c r="O1436" s="686"/>
      <c r="P1436" s="686"/>
      <c r="Q1436" s="686"/>
      <c r="R1436" s="686"/>
      <c r="S1436" s="686"/>
      <c r="T1436" s="686"/>
      <c r="U1436" s="686"/>
      <c r="V1436" s="686"/>
      <c r="W1436" s="686"/>
      <c r="X1436" s="484"/>
      <c r="Y1436" s="366" t="s">
        <v>2086</v>
      </c>
      <c r="Z1436" s="366"/>
      <c r="AA1436" s="545"/>
      <c r="AB1436" s="545"/>
      <c r="AC1436" s="644"/>
      <c r="AD1436" s="692"/>
    </row>
    <row r="1437" customFormat="false" ht="16.2" hidden="true" customHeight="true" outlineLevel="0" collapsed="false">
      <c r="A1437" s="483"/>
      <c r="B1437" s="31"/>
      <c r="C1437" s="31"/>
      <c r="D1437" s="31" t="s">
        <v>265</v>
      </c>
      <c r="E1437" s="31"/>
      <c r="F1437" s="31" t="s">
        <v>471</v>
      </c>
      <c r="G1437" s="478"/>
      <c r="H1437" s="686" t="n">
        <v>42</v>
      </c>
      <c r="I1437" s="686" t="n">
        <v>34</v>
      </c>
      <c r="J1437" s="686" t="n">
        <v>44</v>
      </c>
      <c r="K1437" s="686" t="n">
        <v>53</v>
      </c>
      <c r="L1437" s="686"/>
      <c r="M1437" s="686"/>
      <c r="N1437" s="686"/>
      <c r="O1437" s="686"/>
      <c r="P1437" s="686"/>
      <c r="Q1437" s="686"/>
      <c r="R1437" s="686"/>
      <c r="S1437" s="686"/>
      <c r="T1437" s="686"/>
      <c r="U1437" s="686"/>
      <c r="V1437" s="686"/>
      <c r="W1437" s="686"/>
      <c r="X1437" s="484"/>
      <c r="Y1437" s="366" t="s">
        <v>2087</v>
      </c>
      <c r="Z1437" s="366"/>
      <c r="AA1437" s="545"/>
      <c r="AB1437" s="545"/>
      <c r="AC1437" s="644"/>
      <c r="AD1437" s="692"/>
    </row>
    <row r="1438" customFormat="false" ht="16.2" hidden="true" customHeight="true" outlineLevel="0" collapsed="false">
      <c r="A1438" s="483"/>
      <c r="B1438" s="31" t="s">
        <v>283</v>
      </c>
      <c r="C1438" s="31"/>
      <c r="D1438" s="31" t="s">
        <v>264</v>
      </c>
      <c r="E1438" s="31"/>
      <c r="F1438" s="31" t="s">
        <v>471</v>
      </c>
      <c r="G1438" s="478"/>
      <c r="H1438" s="686" t="n">
        <v>1931</v>
      </c>
      <c r="I1438" s="686" t="n">
        <v>1828</v>
      </c>
      <c r="J1438" s="686" t="n">
        <v>1897</v>
      </c>
      <c r="K1438" s="686" t="n">
        <v>1848</v>
      </c>
      <c r="L1438" s="686"/>
      <c r="M1438" s="686"/>
      <c r="N1438" s="686"/>
      <c r="O1438" s="686"/>
      <c r="P1438" s="686"/>
      <c r="Q1438" s="686"/>
      <c r="R1438" s="686"/>
      <c r="S1438" s="686"/>
      <c r="T1438" s="686"/>
      <c r="U1438" s="686"/>
      <c r="V1438" s="686"/>
      <c r="W1438" s="686"/>
      <c r="X1438" s="484"/>
      <c r="Y1438" s="366" t="s">
        <v>2088</v>
      </c>
      <c r="Z1438" s="366"/>
      <c r="AA1438" s="545"/>
      <c r="AB1438" s="545"/>
      <c r="AC1438" s="644"/>
      <c r="AD1438" s="692"/>
    </row>
    <row r="1439" customFormat="false" ht="16.2" hidden="true" customHeight="true" outlineLevel="0" collapsed="false">
      <c r="A1439" s="483"/>
      <c r="B1439" s="31"/>
      <c r="C1439" s="31"/>
      <c r="D1439" s="31" t="s">
        <v>265</v>
      </c>
      <c r="E1439" s="31"/>
      <c r="F1439" s="31" t="s">
        <v>471</v>
      </c>
      <c r="G1439" s="478"/>
      <c r="H1439" s="686" t="n">
        <v>1181</v>
      </c>
      <c r="I1439" s="686" t="n">
        <v>1088</v>
      </c>
      <c r="J1439" s="686" t="n">
        <v>1094</v>
      </c>
      <c r="K1439" s="686" t="n">
        <v>1123</v>
      </c>
      <c r="L1439" s="686"/>
      <c r="M1439" s="686"/>
      <c r="N1439" s="686"/>
      <c r="O1439" s="686"/>
      <c r="P1439" s="686"/>
      <c r="Q1439" s="686"/>
      <c r="R1439" s="686"/>
      <c r="S1439" s="686"/>
      <c r="T1439" s="686"/>
      <c r="U1439" s="686"/>
      <c r="V1439" s="686"/>
      <c r="W1439" s="686"/>
      <c r="X1439" s="484"/>
      <c r="Y1439" s="366" t="s">
        <v>2089</v>
      </c>
      <c r="Z1439" s="366"/>
      <c r="AA1439" s="545"/>
      <c r="AB1439" s="545"/>
      <c r="AC1439" s="644"/>
      <c r="AD1439" s="692"/>
    </row>
    <row r="1440" customFormat="false" ht="16.2" hidden="true" customHeight="true" outlineLevel="0" collapsed="false">
      <c r="A1440" s="601" t="s">
        <v>2090</v>
      </c>
      <c r="B1440" s="31" t="s">
        <v>2091</v>
      </c>
      <c r="C1440" s="31"/>
      <c r="D1440" s="31" t="s">
        <v>264</v>
      </c>
      <c r="E1440" s="31"/>
      <c r="F1440" s="31" t="s">
        <v>471</v>
      </c>
      <c r="G1440" s="478"/>
      <c r="H1440" s="686" t="n">
        <v>87</v>
      </c>
      <c r="I1440" s="686" t="n">
        <v>85</v>
      </c>
      <c r="J1440" s="686" t="n">
        <v>88</v>
      </c>
      <c r="K1440" s="686" t="n">
        <v>59</v>
      </c>
      <c r="L1440" s="686"/>
      <c r="M1440" s="686"/>
      <c r="N1440" s="686"/>
      <c r="O1440" s="686"/>
      <c r="P1440" s="686"/>
      <c r="Q1440" s="686"/>
      <c r="R1440" s="686"/>
      <c r="S1440" s="686"/>
      <c r="T1440" s="686"/>
      <c r="U1440" s="686"/>
      <c r="V1440" s="686"/>
      <c r="W1440" s="686"/>
      <c r="X1440" s="484"/>
      <c r="Y1440" s="366" t="s">
        <v>2092</v>
      </c>
      <c r="Z1440" s="366"/>
      <c r="AA1440" s="545" t="s">
        <v>1405</v>
      </c>
      <c r="AB1440" s="545" t="s">
        <v>1405</v>
      </c>
      <c r="AC1440" s="644"/>
      <c r="AD1440" s="692"/>
    </row>
    <row r="1441" customFormat="false" ht="16.2" hidden="true" customHeight="true" outlineLevel="0" collapsed="false">
      <c r="A1441" s="601"/>
      <c r="B1441" s="31"/>
      <c r="C1441" s="31"/>
      <c r="D1441" s="31" t="s">
        <v>265</v>
      </c>
      <c r="E1441" s="31"/>
      <c r="F1441" s="31" t="s">
        <v>471</v>
      </c>
      <c r="G1441" s="478"/>
      <c r="H1441" s="686" t="n">
        <v>93</v>
      </c>
      <c r="I1441" s="686" t="n">
        <v>65</v>
      </c>
      <c r="J1441" s="686" t="n">
        <v>59</v>
      </c>
      <c r="K1441" s="686" t="n">
        <v>44</v>
      </c>
      <c r="L1441" s="686"/>
      <c r="M1441" s="686"/>
      <c r="N1441" s="686"/>
      <c r="O1441" s="686"/>
      <c r="P1441" s="686"/>
      <c r="Q1441" s="686"/>
      <c r="R1441" s="686"/>
      <c r="S1441" s="686"/>
      <c r="T1441" s="686"/>
      <c r="U1441" s="686"/>
      <c r="V1441" s="686"/>
      <c r="W1441" s="686"/>
      <c r="X1441" s="484"/>
      <c r="Y1441" s="366" t="s">
        <v>2093</v>
      </c>
      <c r="Z1441" s="366"/>
      <c r="AA1441" s="545"/>
      <c r="AB1441" s="545"/>
      <c r="AC1441" s="644"/>
      <c r="AD1441" s="692"/>
    </row>
    <row r="1442" customFormat="false" ht="16.2" hidden="true" customHeight="true" outlineLevel="0" collapsed="false">
      <c r="A1442" s="601"/>
      <c r="B1442" s="31"/>
      <c r="C1442" s="31" t="s">
        <v>2094</v>
      </c>
      <c r="D1442" s="31" t="s">
        <v>264</v>
      </c>
      <c r="E1442" s="31"/>
      <c r="F1442" s="31" t="s">
        <v>471</v>
      </c>
      <c r="G1442" s="478"/>
      <c r="H1442" s="686" t="n">
        <v>42</v>
      </c>
      <c r="I1442" s="686" t="n">
        <v>44</v>
      </c>
      <c r="J1442" s="686" t="n">
        <v>57</v>
      </c>
      <c r="K1442" s="686" t="n">
        <v>32</v>
      </c>
      <c r="L1442" s="686"/>
      <c r="M1442" s="686"/>
      <c r="N1442" s="686"/>
      <c r="O1442" s="686"/>
      <c r="P1442" s="686"/>
      <c r="Q1442" s="686"/>
      <c r="R1442" s="686"/>
      <c r="S1442" s="686"/>
      <c r="T1442" s="686"/>
      <c r="U1442" s="686"/>
      <c r="V1442" s="686"/>
      <c r="W1442" s="686"/>
      <c r="X1442" s="484"/>
      <c r="Y1442" s="366" t="s">
        <v>2095</v>
      </c>
      <c r="Z1442" s="366"/>
      <c r="AA1442" s="545"/>
      <c r="AB1442" s="545"/>
      <c r="AC1442" s="644"/>
      <c r="AD1442" s="692"/>
    </row>
    <row r="1443" customFormat="false" ht="16.2" hidden="true" customHeight="true" outlineLevel="0" collapsed="false">
      <c r="A1443" s="601"/>
      <c r="B1443" s="31"/>
      <c r="C1443" s="31"/>
      <c r="D1443" s="31" t="s">
        <v>265</v>
      </c>
      <c r="E1443" s="31"/>
      <c r="F1443" s="31" t="s">
        <v>471</v>
      </c>
      <c r="G1443" s="478"/>
      <c r="H1443" s="686" t="n">
        <v>45</v>
      </c>
      <c r="I1443" s="686" t="n">
        <v>32</v>
      </c>
      <c r="J1443" s="686" t="n">
        <v>27</v>
      </c>
      <c r="K1443" s="686" t="n">
        <v>26</v>
      </c>
      <c r="L1443" s="686"/>
      <c r="M1443" s="686"/>
      <c r="N1443" s="686"/>
      <c r="O1443" s="686"/>
      <c r="P1443" s="686"/>
      <c r="Q1443" s="686"/>
      <c r="R1443" s="686"/>
      <c r="S1443" s="686"/>
      <c r="T1443" s="686"/>
      <c r="U1443" s="686"/>
      <c r="V1443" s="686"/>
      <c r="W1443" s="686"/>
      <c r="X1443" s="484"/>
      <c r="Y1443" s="366" t="s">
        <v>2096</v>
      </c>
      <c r="Z1443" s="366"/>
      <c r="AA1443" s="545"/>
      <c r="AB1443" s="545"/>
      <c r="AC1443" s="644"/>
      <c r="AD1443" s="692"/>
    </row>
    <row r="1444" customFormat="false" ht="16.2" hidden="true" customHeight="true" outlineLevel="0" collapsed="false">
      <c r="A1444" s="601"/>
      <c r="B1444" s="31" t="s">
        <v>2097</v>
      </c>
      <c r="C1444" s="31"/>
      <c r="D1444" s="31" t="s">
        <v>264</v>
      </c>
      <c r="E1444" s="31"/>
      <c r="F1444" s="31" t="s">
        <v>471</v>
      </c>
      <c r="G1444" s="478"/>
      <c r="H1444" s="686" t="n">
        <v>27</v>
      </c>
      <c r="I1444" s="686" t="n">
        <v>25</v>
      </c>
      <c r="J1444" s="686" t="n">
        <v>24</v>
      </c>
      <c r="K1444" s="686" t="n">
        <v>23</v>
      </c>
      <c r="L1444" s="686"/>
      <c r="M1444" s="686"/>
      <c r="N1444" s="686"/>
      <c r="O1444" s="686"/>
      <c r="P1444" s="686"/>
      <c r="Q1444" s="686"/>
      <c r="R1444" s="686"/>
      <c r="S1444" s="686"/>
      <c r="T1444" s="686"/>
      <c r="U1444" s="686"/>
      <c r="V1444" s="686"/>
      <c r="W1444" s="686"/>
      <c r="X1444" s="484"/>
      <c r="Y1444" s="366" t="s">
        <v>2098</v>
      </c>
      <c r="Z1444" s="366"/>
      <c r="AA1444" s="545"/>
      <c r="AB1444" s="545"/>
      <c r="AC1444" s="644"/>
      <c r="AD1444" s="692"/>
    </row>
    <row r="1445" customFormat="false" ht="16.2" hidden="true" customHeight="true" outlineLevel="0" collapsed="false">
      <c r="A1445" s="601"/>
      <c r="B1445" s="31"/>
      <c r="C1445" s="31"/>
      <c r="D1445" s="31" t="s">
        <v>265</v>
      </c>
      <c r="E1445" s="31"/>
      <c r="F1445" s="31" t="s">
        <v>471</v>
      </c>
      <c r="G1445" s="478"/>
      <c r="H1445" s="686" t="n">
        <v>28</v>
      </c>
      <c r="I1445" s="686" t="n">
        <v>21</v>
      </c>
      <c r="J1445" s="686" t="n">
        <v>21</v>
      </c>
      <c r="K1445" s="686" t="n">
        <v>15</v>
      </c>
      <c r="L1445" s="686"/>
      <c r="M1445" s="686"/>
      <c r="N1445" s="686"/>
      <c r="O1445" s="686"/>
      <c r="P1445" s="686"/>
      <c r="Q1445" s="686"/>
      <c r="R1445" s="686"/>
      <c r="S1445" s="686"/>
      <c r="T1445" s="686"/>
      <c r="U1445" s="686"/>
      <c r="V1445" s="686"/>
      <c r="W1445" s="686"/>
      <c r="X1445" s="484"/>
      <c r="Y1445" s="366" t="s">
        <v>2099</v>
      </c>
      <c r="Z1445" s="366"/>
      <c r="AA1445" s="545"/>
      <c r="AB1445" s="545"/>
      <c r="AC1445" s="644"/>
      <c r="AD1445" s="692"/>
    </row>
    <row r="1446" customFormat="false" ht="16.2" hidden="true" customHeight="true" outlineLevel="0" collapsed="false">
      <c r="A1446" s="601"/>
      <c r="B1446" s="31" t="s">
        <v>2100</v>
      </c>
      <c r="C1446" s="31"/>
      <c r="D1446" s="31" t="s">
        <v>264</v>
      </c>
      <c r="E1446" s="31"/>
      <c r="F1446" s="31" t="s">
        <v>471</v>
      </c>
      <c r="G1446" s="478"/>
      <c r="H1446" s="686" t="n">
        <v>29</v>
      </c>
      <c r="I1446" s="686" t="n">
        <v>42</v>
      </c>
      <c r="J1446" s="686" t="n">
        <v>37</v>
      </c>
      <c r="K1446" s="686" t="n">
        <v>32</v>
      </c>
      <c r="L1446" s="686"/>
      <c r="M1446" s="686"/>
      <c r="N1446" s="686"/>
      <c r="O1446" s="686"/>
      <c r="P1446" s="686"/>
      <c r="Q1446" s="686"/>
      <c r="R1446" s="686"/>
      <c r="S1446" s="686"/>
      <c r="T1446" s="686"/>
      <c r="U1446" s="686"/>
      <c r="V1446" s="686"/>
      <c r="W1446" s="686"/>
      <c r="X1446" s="484"/>
      <c r="Y1446" s="366" t="s">
        <v>2101</v>
      </c>
      <c r="Z1446" s="366"/>
      <c r="AA1446" s="545"/>
      <c r="AB1446" s="545"/>
      <c r="AC1446" s="644"/>
      <c r="AD1446" s="692"/>
    </row>
    <row r="1447" customFormat="false" ht="16.2" hidden="true" customHeight="true" outlineLevel="0" collapsed="false">
      <c r="A1447" s="601"/>
      <c r="B1447" s="31"/>
      <c r="C1447" s="31"/>
      <c r="D1447" s="31" t="s">
        <v>265</v>
      </c>
      <c r="E1447" s="31"/>
      <c r="F1447" s="31" t="s">
        <v>471</v>
      </c>
      <c r="G1447" s="478"/>
      <c r="H1447" s="686" t="n">
        <v>26</v>
      </c>
      <c r="I1447" s="686" t="n">
        <v>30</v>
      </c>
      <c r="J1447" s="686" t="n">
        <v>33</v>
      </c>
      <c r="K1447" s="686" t="n">
        <v>26</v>
      </c>
      <c r="L1447" s="686"/>
      <c r="M1447" s="686"/>
      <c r="N1447" s="686"/>
      <c r="O1447" s="686"/>
      <c r="P1447" s="686"/>
      <c r="Q1447" s="686"/>
      <c r="R1447" s="686"/>
      <c r="S1447" s="686"/>
      <c r="T1447" s="686"/>
      <c r="U1447" s="686"/>
      <c r="V1447" s="686"/>
      <c r="W1447" s="686"/>
      <c r="X1447" s="484"/>
      <c r="Y1447" s="366" t="s">
        <v>2102</v>
      </c>
      <c r="Z1447" s="366"/>
      <c r="AA1447" s="545"/>
      <c r="AB1447" s="545"/>
      <c r="AC1447" s="644"/>
      <c r="AD1447" s="692"/>
    </row>
    <row r="1448" customFormat="false" ht="16.2" hidden="true" customHeight="true" outlineLevel="0" collapsed="false">
      <c r="A1448" s="601"/>
      <c r="B1448" s="31" t="s">
        <v>171</v>
      </c>
      <c r="C1448" s="31"/>
      <c r="D1448" s="31" t="s">
        <v>264</v>
      </c>
      <c r="E1448" s="31"/>
      <c r="F1448" s="31" t="s">
        <v>471</v>
      </c>
      <c r="G1448" s="478"/>
      <c r="H1448" s="686" t="n">
        <v>174</v>
      </c>
      <c r="I1448" s="686" t="n">
        <v>148</v>
      </c>
      <c r="J1448" s="686" t="n">
        <v>157</v>
      </c>
      <c r="K1448" s="686" t="n">
        <v>153</v>
      </c>
      <c r="L1448" s="686"/>
      <c r="M1448" s="686"/>
      <c r="N1448" s="686"/>
      <c r="O1448" s="686"/>
      <c r="P1448" s="686"/>
      <c r="Q1448" s="686"/>
      <c r="R1448" s="686"/>
      <c r="S1448" s="686"/>
      <c r="T1448" s="686"/>
      <c r="U1448" s="686"/>
      <c r="V1448" s="686"/>
      <c r="W1448" s="686"/>
      <c r="X1448" s="484"/>
      <c r="Y1448" s="366" t="s">
        <v>2103</v>
      </c>
      <c r="Z1448" s="366"/>
      <c r="AA1448" s="545"/>
      <c r="AB1448" s="545"/>
      <c r="AC1448" s="644"/>
      <c r="AD1448" s="692"/>
    </row>
    <row r="1449" customFormat="false" ht="16.2" hidden="true" customHeight="true" outlineLevel="0" collapsed="false">
      <c r="A1449" s="601"/>
      <c r="B1449" s="31"/>
      <c r="C1449" s="31"/>
      <c r="D1449" s="31" t="s">
        <v>265</v>
      </c>
      <c r="E1449" s="31"/>
      <c r="F1449" s="31" t="s">
        <v>471</v>
      </c>
      <c r="G1449" s="478"/>
      <c r="H1449" s="686" t="n">
        <v>62</v>
      </c>
      <c r="I1449" s="686" t="n">
        <v>71</v>
      </c>
      <c r="J1449" s="686" t="n">
        <v>74</v>
      </c>
      <c r="K1449" s="686" t="n">
        <v>87</v>
      </c>
      <c r="L1449" s="686"/>
      <c r="M1449" s="686"/>
      <c r="N1449" s="686"/>
      <c r="O1449" s="686"/>
      <c r="P1449" s="686"/>
      <c r="Q1449" s="686"/>
      <c r="R1449" s="686"/>
      <c r="S1449" s="686"/>
      <c r="T1449" s="686"/>
      <c r="U1449" s="686"/>
      <c r="V1449" s="686"/>
      <c r="W1449" s="686"/>
      <c r="X1449" s="484"/>
      <c r="Y1449" s="366" t="s">
        <v>2104</v>
      </c>
      <c r="Z1449" s="366"/>
      <c r="AA1449" s="545"/>
      <c r="AB1449" s="545"/>
      <c r="AC1449" s="644"/>
      <c r="AD1449" s="692"/>
    </row>
    <row r="1450" customFormat="false" ht="16.2" hidden="true" customHeight="true" outlineLevel="0" collapsed="false">
      <c r="A1450" s="601"/>
      <c r="B1450" s="31" t="s">
        <v>317</v>
      </c>
      <c r="C1450" s="31"/>
      <c r="D1450" s="31" t="s">
        <v>264</v>
      </c>
      <c r="E1450" s="31"/>
      <c r="F1450" s="31" t="s">
        <v>471</v>
      </c>
      <c r="G1450" s="478"/>
      <c r="H1450" s="686" t="n">
        <v>879</v>
      </c>
      <c r="I1450" s="686" t="n">
        <v>863</v>
      </c>
      <c r="J1450" s="686" t="n">
        <v>891</v>
      </c>
      <c r="K1450" s="686" t="n">
        <v>932</v>
      </c>
      <c r="L1450" s="686"/>
      <c r="M1450" s="686"/>
      <c r="N1450" s="686"/>
      <c r="O1450" s="686"/>
      <c r="P1450" s="686"/>
      <c r="Q1450" s="686"/>
      <c r="R1450" s="686"/>
      <c r="S1450" s="686"/>
      <c r="T1450" s="686"/>
      <c r="U1450" s="686"/>
      <c r="V1450" s="686"/>
      <c r="W1450" s="686"/>
      <c r="X1450" s="484"/>
      <c r="Y1450" s="366" t="s">
        <v>2105</v>
      </c>
      <c r="Z1450" s="366"/>
      <c r="AA1450" s="545"/>
      <c r="AB1450" s="545"/>
      <c r="AC1450" s="644"/>
      <c r="AD1450" s="692"/>
    </row>
    <row r="1451" customFormat="false" ht="16.2" hidden="true" customHeight="true" outlineLevel="0" collapsed="false">
      <c r="A1451" s="601"/>
      <c r="B1451" s="31"/>
      <c r="C1451" s="31"/>
      <c r="D1451" s="31" t="s">
        <v>265</v>
      </c>
      <c r="E1451" s="31"/>
      <c r="F1451" s="31" t="s">
        <v>471</v>
      </c>
      <c r="G1451" s="478"/>
      <c r="H1451" s="686" t="n">
        <v>321</v>
      </c>
      <c r="I1451" s="686" t="n">
        <v>317</v>
      </c>
      <c r="J1451" s="686" t="n">
        <v>354</v>
      </c>
      <c r="K1451" s="686" t="n">
        <v>352</v>
      </c>
      <c r="L1451" s="686"/>
      <c r="M1451" s="686"/>
      <c r="N1451" s="686"/>
      <c r="O1451" s="686"/>
      <c r="P1451" s="686"/>
      <c r="Q1451" s="686"/>
      <c r="R1451" s="686"/>
      <c r="S1451" s="686"/>
      <c r="T1451" s="686"/>
      <c r="U1451" s="686"/>
      <c r="V1451" s="686"/>
      <c r="W1451" s="686"/>
      <c r="X1451" s="484"/>
      <c r="Y1451" s="366" t="s">
        <v>2106</v>
      </c>
      <c r="Z1451" s="366"/>
      <c r="AA1451" s="545"/>
      <c r="AB1451" s="545"/>
      <c r="AC1451" s="644"/>
      <c r="AD1451" s="692"/>
    </row>
    <row r="1452" customFormat="false" ht="16.2" hidden="true" customHeight="true" outlineLevel="0" collapsed="false">
      <c r="A1452" s="601"/>
      <c r="B1452" s="31" t="s">
        <v>318</v>
      </c>
      <c r="C1452" s="31"/>
      <c r="D1452" s="31" t="s">
        <v>264</v>
      </c>
      <c r="E1452" s="31"/>
      <c r="F1452" s="31" t="s">
        <v>471</v>
      </c>
      <c r="G1452" s="478"/>
      <c r="H1452" s="686" t="n">
        <v>1729</v>
      </c>
      <c r="I1452" s="686" t="n">
        <v>1886</v>
      </c>
      <c r="J1452" s="686" t="n">
        <v>2009</v>
      </c>
      <c r="K1452" s="686" t="n">
        <v>2032</v>
      </c>
      <c r="L1452" s="686"/>
      <c r="M1452" s="686"/>
      <c r="N1452" s="686"/>
      <c r="O1452" s="686"/>
      <c r="P1452" s="686"/>
      <c r="Q1452" s="686"/>
      <c r="R1452" s="686"/>
      <c r="S1452" s="686"/>
      <c r="T1452" s="686"/>
      <c r="U1452" s="686"/>
      <c r="V1452" s="686"/>
      <c r="W1452" s="686"/>
      <c r="X1452" s="484"/>
      <c r="Y1452" s="366" t="s">
        <v>2107</v>
      </c>
      <c r="Z1452" s="366"/>
      <c r="AA1452" s="545"/>
      <c r="AB1452" s="545"/>
      <c r="AC1452" s="644"/>
      <c r="AD1452" s="692"/>
    </row>
    <row r="1453" customFormat="false" ht="16.2" hidden="true" customHeight="true" outlineLevel="0" collapsed="false">
      <c r="A1453" s="601"/>
      <c r="B1453" s="31"/>
      <c r="C1453" s="31"/>
      <c r="D1453" s="31" t="s">
        <v>265</v>
      </c>
      <c r="E1453" s="31"/>
      <c r="F1453" s="31" t="s">
        <v>471</v>
      </c>
      <c r="G1453" s="478"/>
      <c r="H1453" s="686" t="n">
        <v>925</v>
      </c>
      <c r="I1453" s="686" t="n">
        <v>941</v>
      </c>
      <c r="J1453" s="686" t="n">
        <v>936</v>
      </c>
      <c r="K1453" s="686" t="n">
        <v>985</v>
      </c>
      <c r="L1453" s="686"/>
      <c r="M1453" s="686"/>
      <c r="N1453" s="686"/>
      <c r="O1453" s="686"/>
      <c r="P1453" s="686"/>
      <c r="Q1453" s="686"/>
      <c r="R1453" s="686"/>
      <c r="S1453" s="686"/>
      <c r="T1453" s="686"/>
      <c r="U1453" s="686"/>
      <c r="V1453" s="686"/>
      <c r="W1453" s="686"/>
      <c r="X1453" s="484"/>
      <c r="Y1453" s="366" t="s">
        <v>2108</v>
      </c>
      <c r="Z1453" s="366"/>
      <c r="AA1453" s="545"/>
      <c r="AB1453" s="545"/>
      <c r="AC1453" s="644"/>
      <c r="AD1453" s="692"/>
    </row>
    <row r="1454" customFormat="false" ht="16.2" hidden="true" customHeight="true" outlineLevel="0" collapsed="false">
      <c r="A1454" s="601"/>
      <c r="B1454" s="31" t="s">
        <v>175</v>
      </c>
      <c r="C1454" s="31"/>
      <c r="D1454" s="31" t="s">
        <v>264</v>
      </c>
      <c r="E1454" s="31"/>
      <c r="F1454" s="31" t="s">
        <v>471</v>
      </c>
      <c r="G1454" s="478"/>
      <c r="H1454" s="686" t="n">
        <v>4151</v>
      </c>
      <c r="I1454" s="686" t="n">
        <v>4318</v>
      </c>
      <c r="J1454" s="686" t="n">
        <v>4504</v>
      </c>
      <c r="K1454" s="686" t="n">
        <v>4759</v>
      </c>
      <c r="L1454" s="686"/>
      <c r="M1454" s="686"/>
      <c r="N1454" s="686"/>
      <c r="O1454" s="686"/>
      <c r="P1454" s="686"/>
      <c r="Q1454" s="686"/>
      <c r="R1454" s="686"/>
      <c r="S1454" s="686"/>
      <c r="T1454" s="686"/>
      <c r="U1454" s="686"/>
      <c r="V1454" s="686"/>
      <c r="W1454" s="686"/>
      <c r="X1454" s="484"/>
      <c r="Y1454" s="366" t="s">
        <v>2109</v>
      </c>
      <c r="Z1454" s="366"/>
      <c r="AA1454" s="545"/>
      <c r="AB1454" s="545"/>
      <c r="AC1454" s="644"/>
      <c r="AD1454" s="692"/>
    </row>
    <row r="1455" customFormat="false" ht="16.2" hidden="true" customHeight="true" outlineLevel="0" collapsed="false">
      <c r="A1455" s="601"/>
      <c r="B1455" s="31"/>
      <c r="C1455" s="31"/>
      <c r="D1455" s="31" t="s">
        <v>265</v>
      </c>
      <c r="E1455" s="31"/>
      <c r="F1455" s="31" t="s">
        <v>471</v>
      </c>
      <c r="G1455" s="478"/>
      <c r="H1455" s="686" t="n">
        <v>3008</v>
      </c>
      <c r="I1455" s="686" t="n">
        <v>3223</v>
      </c>
      <c r="J1455" s="686" t="n">
        <v>3308</v>
      </c>
      <c r="K1455" s="686" t="n">
        <v>3475</v>
      </c>
      <c r="L1455" s="686"/>
      <c r="M1455" s="686"/>
      <c r="N1455" s="686"/>
      <c r="O1455" s="686"/>
      <c r="P1455" s="686"/>
      <c r="Q1455" s="686"/>
      <c r="R1455" s="686"/>
      <c r="S1455" s="686"/>
      <c r="T1455" s="686"/>
      <c r="U1455" s="686"/>
      <c r="V1455" s="686"/>
      <c r="W1455" s="686"/>
      <c r="X1455" s="484"/>
      <c r="Y1455" s="366" t="s">
        <v>2110</v>
      </c>
      <c r="Z1455" s="366"/>
      <c r="AA1455" s="545"/>
      <c r="AB1455" s="545"/>
      <c r="AC1455" s="644"/>
      <c r="AD1455" s="692"/>
    </row>
    <row r="1456" customFormat="false" ht="16.2" hidden="true" customHeight="true" outlineLevel="0" collapsed="false">
      <c r="A1456" s="601"/>
      <c r="B1456" s="31" t="s">
        <v>2111</v>
      </c>
      <c r="C1456" s="31"/>
      <c r="D1456" s="31"/>
      <c r="E1456" s="31"/>
      <c r="F1456" s="31" t="s">
        <v>471</v>
      </c>
      <c r="G1456" s="478"/>
      <c r="H1456" s="694" t="s">
        <v>488</v>
      </c>
      <c r="I1456" s="686" t="n">
        <v>2</v>
      </c>
      <c r="J1456" s="686" t="n">
        <v>1</v>
      </c>
      <c r="K1456" s="686" t="n">
        <v>2</v>
      </c>
      <c r="L1456" s="686"/>
      <c r="M1456" s="686"/>
      <c r="N1456" s="686"/>
      <c r="O1456" s="686"/>
      <c r="P1456" s="686"/>
      <c r="Q1456" s="686"/>
      <c r="R1456" s="686"/>
      <c r="S1456" s="686"/>
      <c r="T1456" s="686"/>
      <c r="U1456" s="686"/>
      <c r="V1456" s="686"/>
      <c r="W1456" s="686"/>
      <c r="X1456" s="484"/>
      <c r="Y1456" s="366" t="s">
        <v>2112</v>
      </c>
      <c r="Z1456" s="366"/>
      <c r="AA1456" s="545"/>
      <c r="AB1456" s="545"/>
      <c r="AC1456" s="644"/>
      <c r="AD1456" s="692"/>
    </row>
    <row r="1457" customFormat="false" ht="16.2" hidden="true" customHeight="true" outlineLevel="0" collapsed="false">
      <c r="A1457" s="483" t="s">
        <v>2113</v>
      </c>
      <c r="B1457" s="31" t="s">
        <v>2114</v>
      </c>
      <c r="C1457" s="31"/>
      <c r="D1457" s="31" t="s">
        <v>264</v>
      </c>
      <c r="E1457" s="31"/>
      <c r="F1457" s="31" t="s">
        <v>471</v>
      </c>
      <c r="G1457" s="478"/>
      <c r="H1457" s="686" t="n">
        <v>391</v>
      </c>
      <c r="I1457" s="686" t="n">
        <v>422</v>
      </c>
      <c r="J1457" s="686" t="n">
        <v>476</v>
      </c>
      <c r="K1457" s="686" t="n">
        <v>454</v>
      </c>
      <c r="L1457" s="686"/>
      <c r="M1457" s="686"/>
      <c r="N1457" s="686"/>
      <c r="O1457" s="686"/>
      <c r="P1457" s="686"/>
      <c r="Q1457" s="686"/>
      <c r="R1457" s="686"/>
      <c r="S1457" s="686"/>
      <c r="T1457" s="686"/>
      <c r="U1457" s="686"/>
      <c r="V1457" s="686"/>
      <c r="W1457" s="686"/>
      <c r="X1457" s="484"/>
      <c r="Y1457" s="366" t="s">
        <v>2115</v>
      </c>
      <c r="Z1457" s="366"/>
      <c r="AA1457" s="545" t="s">
        <v>1405</v>
      </c>
      <c r="AB1457" s="545" t="s">
        <v>1405</v>
      </c>
      <c r="AC1457" s="644"/>
      <c r="AD1457" s="692"/>
    </row>
    <row r="1458" customFormat="false" ht="16.2" hidden="true" customHeight="true" outlineLevel="0" collapsed="false">
      <c r="A1458" s="483"/>
      <c r="B1458" s="31"/>
      <c r="C1458" s="31"/>
      <c r="D1458" s="31" t="s">
        <v>265</v>
      </c>
      <c r="E1458" s="31"/>
      <c r="F1458" s="31" t="s">
        <v>471</v>
      </c>
      <c r="G1458" s="478"/>
      <c r="H1458" s="686" t="n">
        <v>217</v>
      </c>
      <c r="I1458" s="686" t="n">
        <v>196</v>
      </c>
      <c r="J1458" s="686" t="n">
        <v>196</v>
      </c>
      <c r="K1458" s="686" t="n">
        <v>205</v>
      </c>
      <c r="L1458" s="686"/>
      <c r="M1458" s="686"/>
      <c r="N1458" s="686"/>
      <c r="O1458" s="686"/>
      <c r="P1458" s="686"/>
      <c r="Q1458" s="686"/>
      <c r="R1458" s="686"/>
      <c r="S1458" s="686"/>
      <c r="T1458" s="686"/>
      <c r="U1458" s="686"/>
      <c r="V1458" s="686"/>
      <c r="W1458" s="686"/>
      <c r="X1458" s="484"/>
      <c r="Y1458" s="366" t="s">
        <v>2116</v>
      </c>
      <c r="Z1458" s="366"/>
      <c r="AA1458" s="545"/>
      <c r="AB1458" s="545"/>
      <c r="AC1458" s="644"/>
      <c r="AD1458" s="692"/>
    </row>
    <row r="1459" customFormat="false" ht="16.2" hidden="true" customHeight="true" outlineLevel="0" collapsed="false">
      <c r="A1459" s="483"/>
      <c r="B1459" s="31" t="s">
        <v>2117</v>
      </c>
      <c r="C1459" s="31"/>
      <c r="D1459" s="31" t="s">
        <v>264</v>
      </c>
      <c r="E1459" s="31"/>
      <c r="F1459" s="31" t="s">
        <v>471</v>
      </c>
      <c r="G1459" s="478"/>
      <c r="H1459" s="686" t="n">
        <v>394</v>
      </c>
      <c r="I1459" s="686" t="n">
        <v>443</v>
      </c>
      <c r="J1459" s="686" t="n">
        <v>443</v>
      </c>
      <c r="K1459" s="686" t="n">
        <v>439</v>
      </c>
      <c r="L1459" s="686"/>
      <c r="M1459" s="686"/>
      <c r="N1459" s="686"/>
      <c r="O1459" s="686"/>
      <c r="P1459" s="686"/>
      <c r="Q1459" s="686"/>
      <c r="R1459" s="686"/>
      <c r="S1459" s="686"/>
      <c r="T1459" s="686"/>
      <c r="U1459" s="686"/>
      <c r="V1459" s="686"/>
      <c r="W1459" s="686"/>
      <c r="X1459" s="484"/>
      <c r="Y1459" s="366" t="s">
        <v>2118</v>
      </c>
      <c r="Z1459" s="366"/>
      <c r="AA1459" s="545"/>
      <c r="AB1459" s="545"/>
      <c r="AC1459" s="644"/>
      <c r="AD1459" s="692"/>
    </row>
    <row r="1460" customFormat="false" ht="16.2" hidden="true" customHeight="true" outlineLevel="0" collapsed="false">
      <c r="A1460" s="483"/>
      <c r="B1460" s="31"/>
      <c r="C1460" s="31"/>
      <c r="D1460" s="31" t="s">
        <v>265</v>
      </c>
      <c r="E1460" s="31"/>
      <c r="F1460" s="31" t="s">
        <v>471</v>
      </c>
      <c r="G1460" s="478"/>
      <c r="H1460" s="686" t="n">
        <v>165</v>
      </c>
      <c r="I1460" s="686" t="n">
        <v>167</v>
      </c>
      <c r="J1460" s="686" t="n">
        <v>165</v>
      </c>
      <c r="K1460" s="686" t="n">
        <v>173</v>
      </c>
      <c r="L1460" s="686"/>
      <c r="M1460" s="686"/>
      <c r="N1460" s="686"/>
      <c r="O1460" s="686"/>
      <c r="P1460" s="686"/>
      <c r="Q1460" s="686"/>
      <c r="R1460" s="686"/>
      <c r="S1460" s="686"/>
      <c r="T1460" s="686"/>
      <c r="U1460" s="686"/>
      <c r="V1460" s="686"/>
      <c r="W1460" s="686"/>
      <c r="X1460" s="484"/>
      <c r="Y1460" s="366" t="s">
        <v>2119</v>
      </c>
      <c r="Z1460" s="366"/>
      <c r="AA1460" s="545"/>
      <c r="AB1460" s="545"/>
      <c r="AC1460" s="644"/>
      <c r="AD1460" s="692"/>
    </row>
    <row r="1461" customFormat="false" ht="16.2" hidden="true" customHeight="true" outlineLevel="0" collapsed="false">
      <c r="A1461" s="483"/>
      <c r="B1461" s="31" t="s">
        <v>2120</v>
      </c>
      <c r="C1461" s="31"/>
      <c r="D1461" s="31" t="s">
        <v>264</v>
      </c>
      <c r="E1461" s="31"/>
      <c r="F1461" s="31" t="s">
        <v>471</v>
      </c>
      <c r="G1461" s="478"/>
      <c r="H1461" s="686" t="n">
        <v>199</v>
      </c>
      <c r="I1461" s="686" t="n">
        <v>189</v>
      </c>
      <c r="J1461" s="686" t="n">
        <v>201</v>
      </c>
      <c r="K1461" s="686" t="n">
        <v>233</v>
      </c>
      <c r="L1461" s="686"/>
      <c r="M1461" s="686"/>
      <c r="N1461" s="686"/>
      <c r="O1461" s="686"/>
      <c r="P1461" s="686"/>
      <c r="Q1461" s="686"/>
      <c r="R1461" s="686"/>
      <c r="S1461" s="686"/>
      <c r="T1461" s="686"/>
      <c r="U1461" s="686"/>
      <c r="V1461" s="686"/>
      <c r="W1461" s="686"/>
      <c r="X1461" s="484"/>
      <c r="Y1461" s="366" t="s">
        <v>2121</v>
      </c>
      <c r="Z1461" s="366"/>
      <c r="AA1461" s="545"/>
      <c r="AB1461" s="545"/>
      <c r="AC1461" s="644"/>
      <c r="AD1461" s="692"/>
    </row>
    <row r="1462" customFormat="false" ht="16.2" hidden="true" customHeight="true" outlineLevel="0" collapsed="false">
      <c r="A1462" s="483"/>
      <c r="B1462" s="31"/>
      <c r="C1462" s="31"/>
      <c r="D1462" s="31" t="s">
        <v>265</v>
      </c>
      <c r="E1462" s="31"/>
      <c r="F1462" s="31" t="s">
        <v>471</v>
      </c>
      <c r="G1462" s="478"/>
      <c r="H1462" s="686" t="n">
        <v>139</v>
      </c>
      <c r="I1462" s="686" t="n">
        <v>144</v>
      </c>
      <c r="J1462" s="686" t="n">
        <v>140</v>
      </c>
      <c r="K1462" s="686" t="n">
        <v>179</v>
      </c>
      <c r="L1462" s="686"/>
      <c r="M1462" s="686"/>
      <c r="N1462" s="686"/>
      <c r="O1462" s="686"/>
      <c r="P1462" s="686"/>
      <c r="Q1462" s="686"/>
      <c r="R1462" s="686"/>
      <c r="S1462" s="686"/>
      <c r="T1462" s="686"/>
      <c r="U1462" s="686"/>
      <c r="V1462" s="686"/>
      <c r="W1462" s="686"/>
      <c r="X1462" s="484"/>
      <c r="Y1462" s="366" t="s">
        <v>2122</v>
      </c>
      <c r="Z1462" s="366"/>
      <c r="AA1462" s="545"/>
      <c r="AB1462" s="545"/>
      <c r="AC1462" s="644"/>
      <c r="AD1462" s="692"/>
    </row>
    <row r="1463" customFormat="false" ht="16.2" hidden="true" customHeight="true" outlineLevel="0" collapsed="false">
      <c r="A1463" s="483"/>
      <c r="B1463" s="31" t="s">
        <v>2123</v>
      </c>
      <c r="C1463" s="31"/>
      <c r="D1463" s="31" t="s">
        <v>264</v>
      </c>
      <c r="E1463" s="31"/>
      <c r="F1463" s="31" t="s">
        <v>471</v>
      </c>
      <c r="G1463" s="478"/>
      <c r="H1463" s="686" t="n">
        <v>158</v>
      </c>
      <c r="I1463" s="686" t="n">
        <v>129</v>
      </c>
      <c r="J1463" s="686" t="n">
        <v>161</v>
      </c>
      <c r="K1463" s="686" t="n">
        <v>148</v>
      </c>
      <c r="L1463" s="686"/>
      <c r="M1463" s="686"/>
      <c r="N1463" s="686"/>
      <c r="O1463" s="686"/>
      <c r="P1463" s="686"/>
      <c r="Q1463" s="686"/>
      <c r="R1463" s="686"/>
      <c r="S1463" s="686"/>
      <c r="T1463" s="686"/>
      <c r="U1463" s="686"/>
      <c r="V1463" s="686"/>
      <c r="W1463" s="686"/>
      <c r="X1463" s="484"/>
      <c r="Y1463" s="366" t="s">
        <v>2124</v>
      </c>
      <c r="Z1463" s="366"/>
      <c r="AA1463" s="545"/>
      <c r="AB1463" s="545"/>
      <c r="AC1463" s="644"/>
      <c r="AD1463" s="692"/>
    </row>
    <row r="1464" customFormat="false" ht="16.2" hidden="true" customHeight="true" outlineLevel="0" collapsed="false">
      <c r="A1464" s="483"/>
      <c r="B1464" s="31"/>
      <c r="C1464" s="31"/>
      <c r="D1464" s="31" t="s">
        <v>265</v>
      </c>
      <c r="E1464" s="31"/>
      <c r="F1464" s="31" t="s">
        <v>471</v>
      </c>
      <c r="G1464" s="478"/>
      <c r="H1464" s="686" t="n">
        <v>71</v>
      </c>
      <c r="I1464" s="686" t="n">
        <v>78</v>
      </c>
      <c r="J1464" s="686" t="n">
        <v>87</v>
      </c>
      <c r="K1464" s="686" t="n">
        <v>68</v>
      </c>
      <c r="L1464" s="686"/>
      <c r="M1464" s="686"/>
      <c r="N1464" s="686"/>
      <c r="O1464" s="686"/>
      <c r="P1464" s="686"/>
      <c r="Q1464" s="686"/>
      <c r="R1464" s="686"/>
      <c r="S1464" s="686"/>
      <c r="T1464" s="686"/>
      <c r="U1464" s="686"/>
      <c r="V1464" s="686"/>
      <c r="W1464" s="686"/>
      <c r="X1464" s="484"/>
      <c r="Y1464" s="366" t="s">
        <v>2125</v>
      </c>
      <c r="Z1464" s="366"/>
      <c r="AA1464" s="545"/>
      <c r="AB1464" s="545"/>
      <c r="AC1464" s="644"/>
      <c r="AD1464" s="692"/>
    </row>
    <row r="1465" customFormat="false" ht="16.2" hidden="true" customHeight="true" outlineLevel="0" collapsed="false">
      <c r="A1465" s="483"/>
      <c r="B1465" s="31" t="s">
        <v>2126</v>
      </c>
      <c r="C1465" s="31"/>
      <c r="D1465" s="31" t="s">
        <v>264</v>
      </c>
      <c r="E1465" s="31"/>
      <c r="F1465" s="31" t="s">
        <v>471</v>
      </c>
      <c r="G1465" s="478"/>
      <c r="H1465" s="686" t="n">
        <v>170</v>
      </c>
      <c r="I1465" s="686" t="n">
        <v>201</v>
      </c>
      <c r="J1465" s="686" t="n">
        <v>204</v>
      </c>
      <c r="K1465" s="686" t="n">
        <v>192</v>
      </c>
      <c r="L1465" s="686"/>
      <c r="M1465" s="686"/>
      <c r="N1465" s="686"/>
      <c r="O1465" s="686"/>
      <c r="P1465" s="686"/>
      <c r="Q1465" s="686"/>
      <c r="R1465" s="686"/>
      <c r="S1465" s="686"/>
      <c r="T1465" s="686"/>
      <c r="U1465" s="686"/>
      <c r="V1465" s="686"/>
      <c r="W1465" s="686"/>
      <c r="X1465" s="484"/>
      <c r="Y1465" s="366" t="s">
        <v>2127</v>
      </c>
      <c r="Z1465" s="366"/>
      <c r="AA1465" s="545"/>
      <c r="AB1465" s="545"/>
      <c r="AC1465" s="644"/>
      <c r="AD1465" s="692"/>
    </row>
    <row r="1466" customFormat="false" ht="16.2" hidden="true" customHeight="true" outlineLevel="0" collapsed="false">
      <c r="A1466" s="483"/>
      <c r="B1466" s="31"/>
      <c r="C1466" s="31"/>
      <c r="D1466" s="31" t="s">
        <v>265</v>
      </c>
      <c r="E1466" s="31"/>
      <c r="F1466" s="31" t="s">
        <v>471</v>
      </c>
      <c r="G1466" s="478"/>
      <c r="H1466" s="686" t="n">
        <v>7</v>
      </c>
      <c r="I1466" s="686" t="n">
        <v>18</v>
      </c>
      <c r="J1466" s="686" t="n">
        <v>12</v>
      </c>
      <c r="K1466" s="686" t="n">
        <v>17</v>
      </c>
      <c r="L1466" s="686"/>
      <c r="M1466" s="686"/>
      <c r="N1466" s="686"/>
      <c r="O1466" s="686"/>
      <c r="P1466" s="686"/>
      <c r="Q1466" s="686"/>
      <c r="R1466" s="686"/>
      <c r="S1466" s="686"/>
      <c r="T1466" s="686"/>
      <c r="U1466" s="686"/>
      <c r="V1466" s="686"/>
      <c r="W1466" s="686"/>
      <c r="X1466" s="484"/>
      <c r="Y1466" s="366" t="s">
        <v>2128</v>
      </c>
      <c r="Z1466" s="366"/>
      <c r="AA1466" s="545"/>
      <c r="AB1466" s="545"/>
      <c r="AC1466" s="644"/>
      <c r="AD1466" s="692"/>
    </row>
    <row r="1467" customFormat="false" ht="16.2" hidden="true" customHeight="true" outlineLevel="0" collapsed="false">
      <c r="A1467" s="483"/>
      <c r="B1467" s="31" t="s">
        <v>2129</v>
      </c>
      <c r="C1467" s="31"/>
      <c r="D1467" s="31" t="s">
        <v>264</v>
      </c>
      <c r="E1467" s="31"/>
      <c r="F1467" s="31" t="s">
        <v>471</v>
      </c>
      <c r="G1467" s="478"/>
      <c r="H1467" s="686" t="n">
        <v>101</v>
      </c>
      <c r="I1467" s="686" t="n">
        <v>116</v>
      </c>
      <c r="J1467" s="686" t="n">
        <v>125</v>
      </c>
      <c r="K1467" s="686" t="n">
        <v>131</v>
      </c>
      <c r="L1467" s="686"/>
      <c r="M1467" s="686"/>
      <c r="N1467" s="686"/>
      <c r="O1467" s="686"/>
      <c r="P1467" s="686"/>
      <c r="Q1467" s="686"/>
      <c r="R1467" s="686"/>
      <c r="S1467" s="686"/>
      <c r="T1467" s="686"/>
      <c r="U1467" s="686"/>
      <c r="V1467" s="686"/>
      <c r="W1467" s="686"/>
      <c r="X1467" s="484"/>
      <c r="Y1467" s="366" t="s">
        <v>2130</v>
      </c>
      <c r="Z1467" s="366"/>
      <c r="AA1467" s="545"/>
      <c r="AB1467" s="545"/>
      <c r="AC1467" s="644"/>
      <c r="AD1467" s="692"/>
    </row>
    <row r="1468" customFormat="false" ht="16.2" hidden="true" customHeight="true" outlineLevel="0" collapsed="false">
      <c r="A1468" s="483"/>
      <c r="B1468" s="31"/>
      <c r="C1468" s="31"/>
      <c r="D1468" s="31" t="s">
        <v>265</v>
      </c>
      <c r="E1468" s="31"/>
      <c r="F1468" s="31" t="s">
        <v>471</v>
      </c>
      <c r="G1468" s="478"/>
      <c r="H1468" s="686" t="n">
        <v>6</v>
      </c>
      <c r="I1468" s="686" t="n">
        <v>8</v>
      </c>
      <c r="J1468" s="686" t="n">
        <v>5</v>
      </c>
      <c r="K1468" s="686" t="n">
        <v>4</v>
      </c>
      <c r="L1468" s="686"/>
      <c r="M1468" s="686"/>
      <c r="N1468" s="686"/>
      <c r="O1468" s="686"/>
      <c r="P1468" s="686"/>
      <c r="Q1468" s="686"/>
      <c r="R1468" s="686"/>
      <c r="S1468" s="686"/>
      <c r="T1468" s="686"/>
      <c r="U1468" s="686"/>
      <c r="V1468" s="686"/>
      <c r="W1468" s="686"/>
      <c r="X1468" s="484"/>
      <c r="Y1468" s="366" t="s">
        <v>2131</v>
      </c>
      <c r="Z1468" s="366"/>
      <c r="AA1468" s="545"/>
      <c r="AB1468" s="545"/>
      <c r="AC1468" s="644"/>
      <c r="AD1468" s="692"/>
    </row>
    <row r="1469" customFormat="false" ht="16.2" hidden="true" customHeight="true" outlineLevel="0" collapsed="false">
      <c r="A1469" s="483"/>
      <c r="B1469" s="31" t="s">
        <v>2132</v>
      </c>
      <c r="C1469" s="31"/>
      <c r="D1469" s="31" t="s">
        <v>264</v>
      </c>
      <c r="E1469" s="31"/>
      <c r="F1469" s="31" t="s">
        <v>471</v>
      </c>
      <c r="G1469" s="478"/>
      <c r="H1469" s="686" t="n">
        <v>65</v>
      </c>
      <c r="I1469" s="686" t="n">
        <v>73</v>
      </c>
      <c r="J1469" s="686" t="n">
        <v>64</v>
      </c>
      <c r="K1469" s="686" t="n">
        <v>57</v>
      </c>
      <c r="L1469" s="686"/>
      <c r="M1469" s="686"/>
      <c r="N1469" s="686"/>
      <c r="O1469" s="686"/>
      <c r="P1469" s="686"/>
      <c r="Q1469" s="686"/>
      <c r="R1469" s="686"/>
      <c r="S1469" s="686"/>
      <c r="T1469" s="686"/>
      <c r="U1469" s="686"/>
      <c r="V1469" s="686"/>
      <c r="W1469" s="686"/>
      <c r="X1469" s="484"/>
      <c r="Y1469" s="366" t="s">
        <v>2133</v>
      </c>
      <c r="Z1469" s="366"/>
      <c r="AA1469" s="545"/>
      <c r="AB1469" s="545"/>
      <c r="AC1469" s="644"/>
      <c r="AD1469" s="692"/>
    </row>
    <row r="1470" customFormat="false" ht="16.2" hidden="true" customHeight="true" outlineLevel="0" collapsed="false">
      <c r="A1470" s="483"/>
      <c r="B1470" s="31"/>
      <c r="C1470" s="31"/>
      <c r="D1470" s="31" t="s">
        <v>265</v>
      </c>
      <c r="E1470" s="31"/>
      <c r="F1470" s="31" t="s">
        <v>471</v>
      </c>
      <c r="G1470" s="478"/>
      <c r="H1470" s="686" t="n">
        <v>38</v>
      </c>
      <c r="I1470" s="686" t="n">
        <v>47</v>
      </c>
      <c r="J1470" s="686" t="n">
        <v>57</v>
      </c>
      <c r="K1470" s="686" t="n">
        <v>48</v>
      </c>
      <c r="L1470" s="686"/>
      <c r="M1470" s="686"/>
      <c r="N1470" s="686"/>
      <c r="O1470" s="686"/>
      <c r="P1470" s="686"/>
      <c r="Q1470" s="686"/>
      <c r="R1470" s="686"/>
      <c r="S1470" s="686"/>
      <c r="T1470" s="686"/>
      <c r="U1470" s="686"/>
      <c r="V1470" s="686"/>
      <c r="W1470" s="686"/>
      <c r="X1470" s="484"/>
      <c r="Y1470" s="366" t="s">
        <v>2134</v>
      </c>
      <c r="Z1470" s="366"/>
      <c r="AA1470" s="545"/>
      <c r="AB1470" s="545"/>
      <c r="AC1470" s="644"/>
      <c r="AD1470" s="692"/>
    </row>
    <row r="1471" customFormat="false" ht="16.2" hidden="true" customHeight="true" outlineLevel="0" collapsed="false">
      <c r="A1471" s="483"/>
      <c r="B1471" s="31" t="s">
        <v>2135</v>
      </c>
      <c r="C1471" s="31"/>
      <c r="D1471" s="31" t="s">
        <v>264</v>
      </c>
      <c r="E1471" s="31"/>
      <c r="F1471" s="31" t="s">
        <v>471</v>
      </c>
      <c r="G1471" s="478"/>
      <c r="H1471" s="686" t="n">
        <v>51</v>
      </c>
      <c r="I1471" s="686" t="n">
        <v>59</v>
      </c>
      <c r="J1471" s="686" t="n">
        <v>66</v>
      </c>
      <c r="K1471" s="686" t="n">
        <v>72</v>
      </c>
      <c r="L1471" s="686"/>
      <c r="M1471" s="686"/>
      <c r="N1471" s="686"/>
      <c r="O1471" s="686"/>
      <c r="P1471" s="686"/>
      <c r="Q1471" s="686"/>
      <c r="R1471" s="686"/>
      <c r="S1471" s="686"/>
      <c r="T1471" s="686"/>
      <c r="U1471" s="686"/>
      <c r="V1471" s="686"/>
      <c r="W1471" s="686"/>
      <c r="X1471" s="484"/>
      <c r="Y1471" s="366" t="s">
        <v>2136</v>
      </c>
      <c r="Z1471" s="366"/>
      <c r="AA1471" s="545"/>
      <c r="AB1471" s="545"/>
      <c r="AC1471" s="644"/>
      <c r="AD1471" s="692"/>
    </row>
    <row r="1472" customFormat="false" ht="16.2" hidden="true" customHeight="true" outlineLevel="0" collapsed="false">
      <c r="A1472" s="483"/>
      <c r="B1472" s="31"/>
      <c r="C1472" s="31"/>
      <c r="D1472" s="31" t="s">
        <v>265</v>
      </c>
      <c r="E1472" s="31"/>
      <c r="F1472" s="31" t="s">
        <v>471</v>
      </c>
      <c r="G1472" s="478"/>
      <c r="H1472" s="686" t="n">
        <v>35</v>
      </c>
      <c r="I1472" s="686" t="n">
        <v>45</v>
      </c>
      <c r="J1472" s="686" t="n">
        <v>37</v>
      </c>
      <c r="K1472" s="686" t="n">
        <v>48</v>
      </c>
      <c r="L1472" s="686"/>
      <c r="M1472" s="686"/>
      <c r="N1472" s="686"/>
      <c r="O1472" s="686"/>
      <c r="P1472" s="686"/>
      <c r="Q1472" s="686"/>
      <c r="R1472" s="686"/>
      <c r="S1472" s="686"/>
      <c r="T1472" s="686"/>
      <c r="U1472" s="686"/>
      <c r="V1472" s="686"/>
      <c r="W1472" s="686"/>
      <c r="X1472" s="484"/>
      <c r="Y1472" s="366" t="s">
        <v>2137</v>
      </c>
      <c r="Z1472" s="366"/>
      <c r="AA1472" s="545"/>
      <c r="AB1472" s="545"/>
      <c r="AC1472" s="644"/>
      <c r="AD1472" s="692"/>
    </row>
    <row r="1473" customFormat="false" ht="16.2" hidden="true" customHeight="true" outlineLevel="0" collapsed="false">
      <c r="A1473" s="483"/>
      <c r="B1473" s="31" t="s">
        <v>2138</v>
      </c>
      <c r="C1473" s="31"/>
      <c r="D1473" s="31" t="s">
        <v>264</v>
      </c>
      <c r="E1473" s="31"/>
      <c r="F1473" s="31" t="s">
        <v>471</v>
      </c>
      <c r="G1473" s="478"/>
      <c r="H1473" s="686" t="n">
        <v>69</v>
      </c>
      <c r="I1473" s="686" t="n">
        <v>72</v>
      </c>
      <c r="J1473" s="686" t="n">
        <v>77</v>
      </c>
      <c r="K1473" s="686" t="n">
        <v>89</v>
      </c>
      <c r="L1473" s="686"/>
      <c r="M1473" s="686"/>
      <c r="N1473" s="686"/>
      <c r="O1473" s="686"/>
      <c r="P1473" s="686"/>
      <c r="Q1473" s="686"/>
      <c r="R1473" s="686"/>
      <c r="S1473" s="686"/>
      <c r="T1473" s="686"/>
      <c r="U1473" s="686"/>
      <c r="V1473" s="686"/>
      <c r="W1473" s="686"/>
      <c r="X1473" s="484"/>
      <c r="Y1473" s="366" t="s">
        <v>2139</v>
      </c>
      <c r="Z1473" s="366"/>
      <c r="AA1473" s="545"/>
      <c r="AB1473" s="545"/>
      <c r="AC1473" s="644"/>
      <c r="AD1473" s="692"/>
    </row>
    <row r="1474" customFormat="false" ht="16.2" hidden="true" customHeight="true" outlineLevel="0" collapsed="false">
      <c r="A1474" s="483"/>
      <c r="B1474" s="31" t="s">
        <v>2140</v>
      </c>
      <c r="C1474" s="31"/>
      <c r="D1474" s="31" t="s">
        <v>265</v>
      </c>
      <c r="E1474" s="31"/>
      <c r="F1474" s="31" t="s">
        <v>471</v>
      </c>
      <c r="G1474" s="478"/>
      <c r="H1474" s="686" t="n">
        <v>105</v>
      </c>
      <c r="I1474" s="686" t="n">
        <v>149</v>
      </c>
      <c r="J1474" s="686" t="n">
        <v>140</v>
      </c>
      <c r="K1474" s="686" t="n">
        <v>190</v>
      </c>
      <c r="L1474" s="686"/>
      <c r="M1474" s="686"/>
      <c r="N1474" s="686"/>
      <c r="O1474" s="686"/>
      <c r="P1474" s="686"/>
      <c r="Q1474" s="686"/>
      <c r="R1474" s="686"/>
      <c r="S1474" s="686"/>
      <c r="T1474" s="686"/>
      <c r="U1474" s="686"/>
      <c r="V1474" s="686"/>
      <c r="W1474" s="686"/>
      <c r="X1474" s="484"/>
      <c r="Y1474" s="366" t="s">
        <v>2141</v>
      </c>
      <c r="Z1474" s="366"/>
      <c r="AA1474" s="545"/>
      <c r="AB1474" s="545"/>
      <c r="AC1474" s="644"/>
      <c r="AD1474" s="692"/>
    </row>
    <row r="1475" customFormat="false" ht="16.2" hidden="true" customHeight="true" outlineLevel="0" collapsed="false">
      <c r="A1475" s="483"/>
      <c r="B1475" s="31" t="s">
        <v>2142</v>
      </c>
      <c r="C1475" s="31"/>
      <c r="D1475" s="31" t="s">
        <v>265</v>
      </c>
      <c r="E1475" s="31"/>
      <c r="F1475" s="31" t="s">
        <v>471</v>
      </c>
      <c r="G1475" s="478"/>
      <c r="H1475" s="686" t="n">
        <v>98</v>
      </c>
      <c r="I1475" s="686" t="n">
        <v>89</v>
      </c>
      <c r="J1475" s="686" t="n">
        <v>90</v>
      </c>
      <c r="K1475" s="686" t="n">
        <v>93</v>
      </c>
      <c r="L1475" s="686"/>
      <c r="M1475" s="686"/>
      <c r="N1475" s="686"/>
      <c r="O1475" s="686"/>
      <c r="P1475" s="686"/>
      <c r="Q1475" s="686"/>
      <c r="R1475" s="686"/>
      <c r="S1475" s="686"/>
      <c r="T1475" s="686"/>
      <c r="U1475" s="686"/>
      <c r="V1475" s="686"/>
      <c r="W1475" s="686"/>
      <c r="X1475" s="484"/>
      <c r="Y1475" s="366" t="s">
        <v>2143</v>
      </c>
      <c r="Z1475" s="366"/>
      <c r="AA1475" s="545"/>
      <c r="AB1475" s="545"/>
      <c r="AC1475" s="644"/>
      <c r="AD1475" s="692"/>
    </row>
    <row r="1476" customFormat="false" ht="16.2" hidden="true" customHeight="true" outlineLevel="0" collapsed="false">
      <c r="A1476" s="483" t="s">
        <v>2144</v>
      </c>
      <c r="B1476" s="31" t="s">
        <v>163</v>
      </c>
      <c r="C1476" s="31"/>
      <c r="D1476" s="31" t="s">
        <v>264</v>
      </c>
      <c r="E1476" s="31"/>
      <c r="F1476" s="31" t="s">
        <v>1978</v>
      </c>
      <c r="G1476" s="625"/>
      <c r="H1476" s="689" t="n">
        <v>561.302195710115</v>
      </c>
      <c r="I1476" s="689" t="n">
        <v>579.914354985988</v>
      </c>
      <c r="J1476" s="689" t="n">
        <v>602.864662747655</v>
      </c>
      <c r="K1476" s="689" t="n">
        <v>621.18996362268</v>
      </c>
      <c r="L1476" s="689"/>
      <c r="M1476" s="689"/>
      <c r="N1476" s="689"/>
      <c r="O1476" s="689"/>
      <c r="P1476" s="689"/>
      <c r="Q1476" s="689"/>
      <c r="R1476" s="689"/>
      <c r="S1476" s="689"/>
      <c r="T1476" s="689"/>
      <c r="U1476" s="689"/>
      <c r="V1476" s="689"/>
      <c r="W1476" s="689"/>
      <c r="X1476" s="484"/>
      <c r="Y1476" s="366" t="s">
        <v>2145</v>
      </c>
      <c r="Z1476" s="366" t="s">
        <v>1988</v>
      </c>
      <c r="AA1476" s="545" t="s">
        <v>1405</v>
      </c>
      <c r="AB1476" s="545" t="s">
        <v>1405</v>
      </c>
      <c r="AC1476" s="644"/>
      <c r="AD1476" s="692"/>
    </row>
    <row r="1477" customFormat="false" ht="16.2" hidden="true" customHeight="true" outlineLevel="0" collapsed="false">
      <c r="A1477" s="483"/>
      <c r="B1477" s="31"/>
      <c r="C1477" s="31"/>
      <c r="D1477" s="31" t="s">
        <v>265</v>
      </c>
      <c r="E1477" s="31"/>
      <c r="F1477" s="31" t="s">
        <v>1978</v>
      </c>
      <c r="G1477" s="625"/>
      <c r="H1477" s="689" t="n">
        <v>360.91127874028</v>
      </c>
      <c r="I1477" s="689" t="n">
        <v>373.807826901671</v>
      </c>
      <c r="J1477" s="689" t="n">
        <v>379.715495090283</v>
      </c>
      <c r="K1477" s="689" t="n">
        <v>392.121381393903</v>
      </c>
      <c r="L1477" s="689"/>
      <c r="M1477" s="689"/>
      <c r="N1477" s="689"/>
      <c r="O1477" s="689"/>
      <c r="P1477" s="689"/>
      <c r="Q1477" s="689"/>
      <c r="R1477" s="689"/>
      <c r="S1477" s="689"/>
      <c r="T1477" s="689"/>
      <c r="U1477" s="689"/>
      <c r="V1477" s="689"/>
      <c r="W1477" s="689"/>
      <c r="X1477" s="484"/>
      <c r="Y1477" s="366" t="s">
        <v>2146</v>
      </c>
      <c r="Z1477" s="366" t="s">
        <v>1401</v>
      </c>
      <c r="AA1477" s="545"/>
      <c r="AB1477" s="545"/>
      <c r="AC1477" s="644"/>
      <c r="AD1477" s="692"/>
    </row>
    <row r="1478" customFormat="false" ht="16.2" hidden="true" customHeight="true" outlineLevel="0" collapsed="false">
      <c r="A1478" s="483"/>
      <c r="B1478" s="31" t="s">
        <v>2052</v>
      </c>
      <c r="C1478" s="31"/>
      <c r="D1478" s="31" t="s">
        <v>264</v>
      </c>
      <c r="E1478" s="31"/>
      <c r="F1478" s="31" t="s">
        <v>1978</v>
      </c>
      <c r="G1478" s="625"/>
      <c r="H1478" s="689" t="n">
        <v>153.652113212337</v>
      </c>
      <c r="I1478" s="689" t="n">
        <v>162.001322459775</v>
      </c>
      <c r="J1478" s="689" t="n">
        <v>172.649179681819</v>
      </c>
      <c r="K1478" s="689" t="n">
        <v>171.818500576486</v>
      </c>
      <c r="L1478" s="689"/>
      <c r="M1478" s="689"/>
      <c r="N1478" s="689"/>
      <c r="O1478" s="689"/>
      <c r="P1478" s="689"/>
      <c r="Q1478" s="689"/>
      <c r="R1478" s="689"/>
      <c r="S1478" s="689"/>
      <c r="T1478" s="689"/>
      <c r="U1478" s="689"/>
      <c r="V1478" s="689"/>
      <c r="W1478" s="689"/>
      <c r="X1478" s="484"/>
      <c r="Y1478" s="366" t="s">
        <v>2147</v>
      </c>
      <c r="Z1478" s="366" t="s">
        <v>1988</v>
      </c>
      <c r="AA1478" s="545"/>
      <c r="AB1478" s="545"/>
      <c r="AC1478" s="644"/>
      <c r="AD1478" s="692"/>
    </row>
    <row r="1479" customFormat="false" ht="16.2" hidden="true" customHeight="true" outlineLevel="0" collapsed="false">
      <c r="A1479" s="483"/>
      <c r="B1479" s="31"/>
      <c r="C1479" s="31"/>
      <c r="D1479" s="31" t="s">
        <v>265</v>
      </c>
      <c r="E1479" s="31"/>
      <c r="F1479" s="31" t="s">
        <v>1978</v>
      </c>
      <c r="G1479" s="625"/>
      <c r="H1479" s="689" t="n">
        <v>92.269721945476</v>
      </c>
      <c r="I1479" s="689" t="n">
        <v>98.4168421726979</v>
      </c>
      <c r="J1479" s="689" t="n">
        <v>96.8135640564566</v>
      </c>
      <c r="K1479" s="689" t="n">
        <v>102.750907724807</v>
      </c>
      <c r="L1479" s="689"/>
      <c r="M1479" s="689"/>
      <c r="N1479" s="689"/>
      <c r="O1479" s="689"/>
      <c r="P1479" s="689"/>
      <c r="Q1479" s="689"/>
      <c r="R1479" s="689"/>
      <c r="S1479" s="689"/>
      <c r="T1479" s="689"/>
      <c r="U1479" s="689"/>
      <c r="V1479" s="689"/>
      <c r="W1479" s="689"/>
      <c r="X1479" s="484"/>
      <c r="Y1479" s="366" t="s">
        <v>2148</v>
      </c>
      <c r="Z1479" s="366" t="s">
        <v>1401</v>
      </c>
      <c r="AA1479" s="545"/>
      <c r="AB1479" s="545"/>
      <c r="AC1479" s="644"/>
      <c r="AD1479" s="692"/>
    </row>
    <row r="1480" customFormat="false" ht="16.2" hidden="true" customHeight="true" outlineLevel="0" collapsed="false">
      <c r="A1480" s="483"/>
      <c r="B1480" s="31" t="s">
        <v>2055</v>
      </c>
      <c r="C1480" s="31"/>
      <c r="D1480" s="31" t="s">
        <v>264</v>
      </c>
      <c r="E1480" s="31"/>
      <c r="F1480" s="31" t="s">
        <v>1978</v>
      </c>
      <c r="G1480" s="625"/>
      <c r="H1480" s="689" t="n">
        <v>41.486863815205</v>
      </c>
      <c r="I1480" s="689" t="n">
        <v>41.1694322869108</v>
      </c>
      <c r="J1480" s="689" t="n">
        <v>44.7261461856886</v>
      </c>
      <c r="K1480" s="689" t="n">
        <v>48.7466967698899</v>
      </c>
      <c r="L1480" s="689"/>
      <c r="M1480" s="689"/>
      <c r="N1480" s="689"/>
      <c r="O1480" s="689"/>
      <c r="P1480" s="689"/>
      <c r="Q1480" s="689"/>
      <c r="R1480" s="689"/>
      <c r="S1480" s="689"/>
      <c r="T1480" s="689"/>
      <c r="U1480" s="689"/>
      <c r="V1480" s="689"/>
      <c r="W1480" s="689"/>
      <c r="X1480" s="484"/>
      <c r="Y1480" s="366" t="s">
        <v>2149</v>
      </c>
      <c r="Z1480" s="366" t="s">
        <v>1988</v>
      </c>
      <c r="AA1480" s="545"/>
      <c r="AB1480" s="545"/>
      <c r="AC1480" s="644"/>
      <c r="AD1480" s="692"/>
    </row>
    <row r="1481" customFormat="false" ht="16.2" hidden="true" customHeight="true" outlineLevel="0" collapsed="false">
      <c r="A1481" s="483"/>
      <c r="B1481" s="31"/>
      <c r="C1481" s="31"/>
      <c r="D1481" s="31" t="s">
        <v>265</v>
      </c>
      <c r="E1481" s="31"/>
      <c r="F1481" s="31" t="s">
        <v>1978</v>
      </c>
      <c r="G1481" s="625"/>
      <c r="H1481" s="689" t="n">
        <v>32.6704361664963</v>
      </c>
      <c r="I1481" s="689" t="n">
        <v>28.267815530482</v>
      </c>
      <c r="J1481" s="689" t="n">
        <v>30.8692429655423</v>
      </c>
      <c r="K1481" s="689" t="n">
        <v>31.7851200006294</v>
      </c>
      <c r="L1481" s="689"/>
      <c r="M1481" s="689"/>
      <c r="N1481" s="689"/>
      <c r="O1481" s="689"/>
      <c r="P1481" s="689"/>
      <c r="Q1481" s="689"/>
      <c r="R1481" s="689"/>
      <c r="S1481" s="689"/>
      <c r="T1481" s="689"/>
      <c r="U1481" s="689"/>
      <c r="V1481" s="689"/>
      <c r="W1481" s="689"/>
      <c r="X1481" s="484"/>
      <c r="Y1481" s="366" t="s">
        <v>2150</v>
      </c>
      <c r="Z1481" s="366" t="s">
        <v>1401</v>
      </c>
      <c r="AA1481" s="545"/>
      <c r="AB1481" s="545"/>
      <c r="AC1481" s="644"/>
      <c r="AD1481" s="692"/>
    </row>
    <row r="1482" customFormat="false" ht="16.2" hidden="true" customHeight="true" outlineLevel="0" collapsed="false">
      <c r="A1482" s="483"/>
      <c r="B1482" s="31" t="s">
        <v>2058</v>
      </c>
      <c r="C1482" s="31"/>
      <c r="D1482" s="31" t="s">
        <v>264</v>
      </c>
      <c r="E1482" s="31"/>
      <c r="F1482" s="31" t="s">
        <v>1978</v>
      </c>
      <c r="G1482" s="625"/>
      <c r="H1482" s="689" t="n">
        <v>45.2151288234548</v>
      </c>
      <c r="I1482" s="689" t="n">
        <v>47.78173116282</v>
      </c>
      <c r="J1482" s="689" t="n">
        <v>48.2448115324648</v>
      </c>
      <c r="K1482" s="689" t="n">
        <v>52.4785013072978</v>
      </c>
      <c r="L1482" s="689"/>
      <c r="M1482" s="689"/>
      <c r="N1482" s="689"/>
      <c r="O1482" s="689"/>
      <c r="P1482" s="689"/>
      <c r="Q1482" s="689"/>
      <c r="R1482" s="689"/>
      <c r="S1482" s="689"/>
      <c r="T1482" s="689"/>
      <c r="U1482" s="689"/>
      <c r="V1482" s="689"/>
      <c r="W1482" s="689"/>
      <c r="X1482" s="484"/>
      <c r="Y1482" s="366" t="s">
        <v>2151</v>
      </c>
      <c r="Z1482" s="366" t="s">
        <v>1988</v>
      </c>
      <c r="AA1482" s="545"/>
      <c r="AB1482" s="545"/>
      <c r="AC1482" s="644"/>
      <c r="AD1482" s="692"/>
    </row>
    <row r="1483" customFormat="false" ht="16.2" hidden="true" customHeight="true" outlineLevel="0" collapsed="false">
      <c r="A1483" s="483"/>
      <c r="B1483" s="31"/>
      <c r="C1483" s="31"/>
      <c r="D1483" s="31" t="s">
        <v>265</v>
      </c>
      <c r="E1483" s="31"/>
      <c r="F1483" s="31" t="s">
        <v>1978</v>
      </c>
      <c r="G1483" s="625"/>
      <c r="H1483" s="689" t="n">
        <v>33.3982429127796</v>
      </c>
      <c r="I1483" s="689" t="n">
        <v>40.1194775659249</v>
      </c>
      <c r="J1483" s="689" t="n">
        <v>35.4718550272427</v>
      </c>
      <c r="K1483" s="689" t="n">
        <v>38.3939073274929</v>
      </c>
      <c r="L1483" s="689"/>
      <c r="M1483" s="689"/>
      <c r="N1483" s="689"/>
      <c r="O1483" s="689"/>
      <c r="P1483" s="689"/>
      <c r="Q1483" s="689"/>
      <c r="R1483" s="689"/>
      <c r="S1483" s="689"/>
      <c r="T1483" s="689"/>
      <c r="U1483" s="689"/>
      <c r="V1483" s="689"/>
      <c r="W1483" s="689"/>
      <c r="X1483" s="484"/>
      <c r="Y1483" s="366" t="s">
        <v>2152</v>
      </c>
      <c r="Z1483" s="366" t="s">
        <v>1401</v>
      </c>
      <c r="AA1483" s="545"/>
      <c r="AB1483" s="545"/>
      <c r="AC1483" s="644"/>
      <c r="AD1483" s="692"/>
    </row>
    <row r="1484" customFormat="false" ht="16.2" hidden="true" customHeight="true" outlineLevel="0" collapsed="false">
      <c r="A1484" s="483"/>
      <c r="B1484" s="31" t="s">
        <v>2061</v>
      </c>
      <c r="C1484" s="31"/>
      <c r="D1484" s="31" t="s">
        <v>264</v>
      </c>
      <c r="E1484" s="31"/>
      <c r="F1484" s="31" t="s">
        <v>1978</v>
      </c>
      <c r="G1484" s="625"/>
      <c r="H1484" s="689" t="n">
        <v>24.9873080340145</v>
      </c>
      <c r="I1484" s="689" t="n">
        <v>32.589187316981</v>
      </c>
      <c r="J1484" s="689" t="n">
        <v>29.5567889129201</v>
      </c>
      <c r="K1484" s="689" t="n">
        <v>38.9507098591943</v>
      </c>
      <c r="L1484" s="689"/>
      <c r="M1484" s="689"/>
      <c r="N1484" s="689"/>
      <c r="O1484" s="689"/>
      <c r="P1484" s="689"/>
      <c r="Q1484" s="689"/>
      <c r="R1484" s="689"/>
      <c r="S1484" s="689"/>
      <c r="T1484" s="689"/>
      <c r="U1484" s="689"/>
      <c r="V1484" s="689"/>
      <c r="W1484" s="689"/>
      <c r="X1484" s="484"/>
      <c r="Y1484" s="366" t="s">
        <v>2153</v>
      </c>
      <c r="Z1484" s="366" t="s">
        <v>1988</v>
      </c>
      <c r="AA1484" s="545"/>
      <c r="AB1484" s="545"/>
      <c r="AC1484" s="644"/>
      <c r="AD1484" s="692"/>
    </row>
    <row r="1485" customFormat="false" ht="16.2" hidden="true" customHeight="true" outlineLevel="0" collapsed="false">
      <c r="A1485" s="483"/>
      <c r="B1485" s="31"/>
      <c r="C1485" s="31"/>
      <c r="D1485" s="31" t="s">
        <v>265</v>
      </c>
      <c r="E1485" s="31"/>
      <c r="F1485" s="31" t="s">
        <v>1978</v>
      </c>
      <c r="G1485" s="625"/>
      <c r="H1485" s="689" t="n">
        <v>27.575788942513</v>
      </c>
      <c r="I1485" s="689" t="n">
        <v>37.7971924373584</v>
      </c>
      <c r="J1485" s="689" t="n">
        <v>37.6144502973446</v>
      </c>
      <c r="K1485" s="689" t="n">
        <v>45.9468071296227</v>
      </c>
      <c r="L1485" s="689"/>
      <c r="M1485" s="689"/>
      <c r="N1485" s="689"/>
      <c r="O1485" s="689"/>
      <c r="P1485" s="689"/>
      <c r="Q1485" s="689"/>
      <c r="R1485" s="689"/>
      <c r="S1485" s="689"/>
      <c r="T1485" s="689"/>
      <c r="U1485" s="689"/>
      <c r="V1485" s="689"/>
      <c r="W1485" s="689"/>
      <c r="X1485" s="484"/>
      <c r="Y1485" s="366" t="s">
        <v>2154</v>
      </c>
      <c r="Z1485" s="366" t="s">
        <v>1401</v>
      </c>
      <c r="AA1485" s="545"/>
      <c r="AB1485" s="545"/>
      <c r="AC1485" s="644"/>
      <c r="AD1485" s="692"/>
    </row>
    <row r="1486" customFormat="false" ht="16.2" hidden="true" customHeight="true" outlineLevel="0" collapsed="false">
      <c r="A1486" s="483"/>
      <c r="B1486" s="31" t="s">
        <v>2064</v>
      </c>
      <c r="C1486" s="31"/>
      <c r="D1486" s="31" t="s">
        <v>264</v>
      </c>
      <c r="E1486" s="31"/>
      <c r="F1486" s="31" t="s">
        <v>1978</v>
      </c>
      <c r="G1486" s="625"/>
      <c r="H1486" s="689" t="n">
        <v>44.6598553115878</v>
      </c>
      <c r="I1486" s="689" t="n">
        <v>49.8283951006014</v>
      </c>
      <c r="J1486" s="689" t="n">
        <v>47.3846933365862</v>
      </c>
      <c r="K1486" s="689" t="n">
        <v>48.2024752748513</v>
      </c>
      <c r="L1486" s="689"/>
      <c r="M1486" s="689"/>
      <c r="N1486" s="689"/>
      <c r="O1486" s="689"/>
      <c r="P1486" s="689"/>
      <c r="Q1486" s="689"/>
      <c r="R1486" s="689"/>
      <c r="S1486" s="689"/>
      <c r="T1486" s="689"/>
      <c r="U1486" s="689"/>
      <c r="V1486" s="689"/>
      <c r="W1486" s="689"/>
      <c r="X1486" s="484"/>
      <c r="Y1486" s="366" t="s">
        <v>2155</v>
      </c>
      <c r="Z1486" s="366" t="s">
        <v>1988</v>
      </c>
      <c r="AA1486" s="545"/>
      <c r="AB1486" s="545"/>
      <c r="AC1486" s="644"/>
      <c r="AD1486" s="692"/>
    </row>
    <row r="1487" customFormat="false" ht="16.2" hidden="true" customHeight="true" outlineLevel="0" collapsed="false">
      <c r="A1487" s="483"/>
      <c r="B1487" s="31"/>
      <c r="C1487" s="31"/>
      <c r="D1487" s="31" t="s">
        <v>265</v>
      </c>
      <c r="E1487" s="31"/>
      <c r="F1487" s="31" t="s">
        <v>1978</v>
      </c>
      <c r="G1487" s="625"/>
      <c r="H1487" s="689" t="n">
        <v>18.7612405708593</v>
      </c>
      <c r="I1487" s="689" t="n">
        <v>18.5782810285321</v>
      </c>
      <c r="J1487" s="689" t="n">
        <v>19.0452912897947</v>
      </c>
      <c r="K1487" s="689" t="n">
        <v>15.184475643865</v>
      </c>
      <c r="L1487" s="689"/>
      <c r="M1487" s="689"/>
      <c r="N1487" s="689"/>
      <c r="O1487" s="689"/>
      <c r="P1487" s="689"/>
      <c r="Q1487" s="689"/>
      <c r="R1487" s="689"/>
      <c r="S1487" s="689"/>
      <c r="T1487" s="689"/>
      <c r="U1487" s="689"/>
      <c r="V1487" s="689"/>
      <c r="W1487" s="689"/>
      <c r="X1487" s="484"/>
      <c r="Y1487" s="366" t="s">
        <v>2156</v>
      </c>
      <c r="Z1487" s="366" t="s">
        <v>1401</v>
      </c>
      <c r="AA1487" s="545"/>
      <c r="AB1487" s="545"/>
      <c r="AC1487" s="644"/>
      <c r="AD1487" s="692"/>
    </row>
    <row r="1488" customFormat="false" ht="16.2" hidden="true" customHeight="true" outlineLevel="0" collapsed="false">
      <c r="A1488" s="483"/>
      <c r="B1488" s="31" t="s">
        <v>2067</v>
      </c>
      <c r="C1488" s="31"/>
      <c r="D1488" s="31" t="s">
        <v>264</v>
      </c>
      <c r="E1488" s="31"/>
      <c r="F1488" s="31" t="s">
        <v>1978</v>
      </c>
      <c r="G1488" s="625"/>
      <c r="H1488" s="689" t="n">
        <v>18.8792994034776</v>
      </c>
      <c r="I1488" s="689" t="n">
        <v>24.559967253377</v>
      </c>
      <c r="J1488" s="689" t="n">
        <v>27.7583599579011</v>
      </c>
      <c r="K1488" s="689" t="n">
        <v>23.790253925975</v>
      </c>
      <c r="L1488" s="689"/>
      <c r="M1488" s="689"/>
      <c r="N1488" s="689"/>
      <c r="O1488" s="689"/>
      <c r="P1488" s="689"/>
      <c r="Q1488" s="689"/>
      <c r="R1488" s="689"/>
      <c r="S1488" s="689"/>
      <c r="T1488" s="689"/>
      <c r="U1488" s="689"/>
      <c r="V1488" s="689"/>
      <c r="W1488" s="689"/>
      <c r="X1488" s="484"/>
      <c r="Y1488" s="366" t="s">
        <v>2157</v>
      </c>
      <c r="Z1488" s="366" t="s">
        <v>1988</v>
      </c>
      <c r="AA1488" s="545"/>
      <c r="AB1488" s="545"/>
      <c r="AC1488" s="644"/>
      <c r="AD1488" s="692"/>
    </row>
    <row r="1489" customFormat="false" ht="16.2" hidden="true" customHeight="true" outlineLevel="0" collapsed="false">
      <c r="A1489" s="483"/>
      <c r="B1489" s="31"/>
      <c r="C1489" s="31"/>
      <c r="D1489" s="31" t="s">
        <v>265</v>
      </c>
      <c r="E1489" s="31"/>
      <c r="F1489" s="31" t="s">
        <v>1978</v>
      </c>
      <c r="G1489" s="625"/>
      <c r="H1489" s="689" t="n">
        <v>9.70408995044445</v>
      </c>
      <c r="I1489" s="689" t="n">
        <v>10.4903224773177</v>
      </c>
      <c r="J1489" s="689" t="n">
        <v>15.2362330318358</v>
      </c>
      <c r="K1489" s="689" t="n">
        <v>11.2506736635891</v>
      </c>
      <c r="L1489" s="689"/>
      <c r="M1489" s="689"/>
      <c r="N1489" s="689"/>
      <c r="O1489" s="689"/>
      <c r="P1489" s="689"/>
      <c r="Q1489" s="689"/>
      <c r="R1489" s="689"/>
      <c r="S1489" s="689"/>
      <c r="T1489" s="689"/>
      <c r="U1489" s="689"/>
      <c r="V1489" s="689"/>
      <c r="W1489" s="689"/>
      <c r="X1489" s="484"/>
      <c r="Y1489" s="366" t="s">
        <v>2158</v>
      </c>
      <c r="Z1489" s="366" t="s">
        <v>1401</v>
      </c>
      <c r="AA1489" s="545"/>
      <c r="AB1489" s="545"/>
      <c r="AC1489" s="644"/>
      <c r="AD1489" s="692"/>
    </row>
    <row r="1490" customFormat="false" ht="16.2" hidden="true" customHeight="true" outlineLevel="0" collapsed="false">
      <c r="A1490" s="483"/>
      <c r="B1490" s="31" t="s">
        <v>2070</v>
      </c>
      <c r="C1490" s="31"/>
      <c r="D1490" s="31" t="s">
        <v>264</v>
      </c>
      <c r="E1490" s="31"/>
      <c r="F1490" s="31" t="s">
        <v>1978</v>
      </c>
      <c r="G1490" s="625"/>
      <c r="H1490" s="689" t="n">
        <v>5.55273511866988</v>
      </c>
      <c r="I1490" s="689" t="n">
        <v>5.43153121949684</v>
      </c>
      <c r="J1490" s="689" t="n">
        <v>6.17721249767377</v>
      </c>
      <c r="K1490" s="689" t="n">
        <v>6.14192830115041</v>
      </c>
      <c r="L1490" s="689"/>
      <c r="M1490" s="689"/>
      <c r="N1490" s="689"/>
      <c r="O1490" s="689"/>
      <c r="P1490" s="689"/>
      <c r="Q1490" s="689"/>
      <c r="R1490" s="689"/>
      <c r="S1490" s="689"/>
      <c r="T1490" s="689"/>
      <c r="U1490" s="689"/>
      <c r="V1490" s="689"/>
      <c r="W1490" s="689"/>
      <c r="X1490" s="484"/>
      <c r="Y1490" s="366" t="s">
        <v>2159</v>
      </c>
      <c r="Z1490" s="366" t="s">
        <v>1988</v>
      </c>
      <c r="AA1490" s="545"/>
      <c r="AB1490" s="545"/>
      <c r="AC1490" s="644"/>
      <c r="AD1490" s="692"/>
    </row>
    <row r="1491" customFormat="false" ht="16.2" hidden="true" customHeight="true" outlineLevel="0" collapsed="false">
      <c r="A1491" s="483"/>
      <c r="B1491" s="31"/>
      <c r="C1491" s="31"/>
      <c r="D1491" s="31" t="s">
        <v>265</v>
      </c>
      <c r="E1491" s="31"/>
      <c r="F1491" s="31" t="s">
        <v>1978</v>
      </c>
      <c r="G1491" s="625"/>
      <c r="H1491" s="689" t="n">
        <v>4.85204497522222</v>
      </c>
      <c r="I1491" s="689" t="n">
        <v>4.16409747191236</v>
      </c>
      <c r="J1491" s="689" t="n">
        <v>4.92003358319697</v>
      </c>
      <c r="K1491" s="689" t="n">
        <v>4.09115405948695</v>
      </c>
      <c r="L1491" s="689"/>
      <c r="M1491" s="689"/>
      <c r="N1491" s="689"/>
      <c r="O1491" s="689"/>
      <c r="P1491" s="689"/>
      <c r="Q1491" s="689"/>
      <c r="R1491" s="689"/>
      <c r="S1491" s="689"/>
      <c r="T1491" s="689"/>
      <c r="U1491" s="689"/>
      <c r="V1491" s="689"/>
      <c r="W1491" s="689"/>
      <c r="X1491" s="484"/>
      <c r="Y1491" s="366" t="s">
        <v>2160</v>
      </c>
      <c r="Z1491" s="366" t="s">
        <v>1401</v>
      </c>
      <c r="AA1491" s="545"/>
      <c r="AB1491" s="545"/>
      <c r="AC1491" s="644"/>
      <c r="AD1491" s="692"/>
    </row>
    <row r="1492" customFormat="false" ht="16.2" hidden="true" customHeight="true" outlineLevel="0" collapsed="false">
      <c r="A1492" s="483"/>
      <c r="B1492" s="31" t="s">
        <v>2073</v>
      </c>
      <c r="C1492" s="31"/>
      <c r="D1492" s="31" t="s">
        <v>264</v>
      </c>
      <c r="E1492" s="31"/>
      <c r="F1492" s="31" t="s">
        <v>1978</v>
      </c>
      <c r="G1492" s="625"/>
      <c r="H1492" s="689" t="n">
        <v>32.2058636882853</v>
      </c>
      <c r="I1492" s="689" t="n">
        <v>31.250983973047</v>
      </c>
      <c r="J1492" s="689" t="n">
        <v>33.388224512743</v>
      </c>
      <c r="K1492" s="689" t="n">
        <v>33.5084949088079</v>
      </c>
      <c r="L1492" s="689"/>
      <c r="M1492" s="689"/>
      <c r="N1492" s="689"/>
      <c r="O1492" s="689"/>
      <c r="P1492" s="689"/>
      <c r="Q1492" s="689"/>
      <c r="R1492" s="689"/>
      <c r="S1492" s="689"/>
      <c r="T1492" s="689"/>
      <c r="U1492" s="689"/>
      <c r="V1492" s="689"/>
      <c r="W1492" s="689"/>
      <c r="X1492" s="484"/>
      <c r="Y1492" s="366" t="s">
        <v>2161</v>
      </c>
      <c r="Z1492" s="366" t="s">
        <v>1988</v>
      </c>
      <c r="AA1492" s="545"/>
      <c r="AB1492" s="545"/>
      <c r="AC1492" s="644"/>
      <c r="AD1492" s="692"/>
    </row>
    <row r="1493" customFormat="false" ht="16.2" hidden="true" customHeight="true" outlineLevel="0" collapsed="false">
      <c r="A1493" s="483"/>
      <c r="B1493" s="31"/>
      <c r="C1493" s="31"/>
      <c r="D1493" s="31" t="s">
        <v>265</v>
      </c>
      <c r="E1493" s="31"/>
      <c r="F1493" s="31" t="s">
        <v>1978</v>
      </c>
      <c r="G1493" s="625"/>
      <c r="H1493" s="689" t="n">
        <v>11.1597034430111</v>
      </c>
      <c r="I1493" s="689" t="n">
        <v>14.3341047590829</v>
      </c>
      <c r="J1493" s="689" t="n">
        <v>14.2839684673461</v>
      </c>
      <c r="K1493" s="689" t="n">
        <v>13.9256590101767</v>
      </c>
      <c r="L1493" s="689"/>
      <c r="M1493" s="689"/>
      <c r="N1493" s="689"/>
      <c r="O1493" s="689"/>
      <c r="P1493" s="689"/>
      <c r="Q1493" s="689"/>
      <c r="R1493" s="689"/>
      <c r="S1493" s="689"/>
      <c r="T1493" s="689"/>
      <c r="U1493" s="689"/>
      <c r="V1493" s="689"/>
      <c r="W1493" s="689"/>
      <c r="X1493" s="484"/>
      <c r="Y1493" s="366" t="s">
        <v>2162</v>
      </c>
      <c r="Z1493" s="366" t="s">
        <v>1401</v>
      </c>
      <c r="AA1493" s="545"/>
      <c r="AB1493" s="545"/>
      <c r="AC1493" s="644"/>
      <c r="AD1493" s="692"/>
    </row>
    <row r="1494" customFormat="false" ht="21.6" hidden="true" customHeight="true" outlineLevel="0" collapsed="false">
      <c r="A1494" s="483"/>
      <c r="B1494" s="31" t="s">
        <v>2076</v>
      </c>
      <c r="C1494" s="31"/>
      <c r="D1494" s="31" t="s">
        <v>264</v>
      </c>
      <c r="E1494" s="31"/>
      <c r="F1494" s="31" t="s">
        <v>1978</v>
      </c>
      <c r="G1494" s="625"/>
      <c r="H1494" s="689" t="n">
        <v>14.1198121589034</v>
      </c>
      <c r="I1494" s="689" t="n">
        <v>15.1138260020782</v>
      </c>
      <c r="J1494" s="689" t="n">
        <v>16.4986308482173</v>
      </c>
      <c r="K1494" s="689" t="n">
        <v>17.1818500576486</v>
      </c>
      <c r="L1494" s="689"/>
      <c r="M1494" s="689"/>
      <c r="N1494" s="689"/>
      <c r="O1494" s="689"/>
      <c r="P1494" s="689"/>
      <c r="Q1494" s="689"/>
      <c r="R1494" s="689"/>
      <c r="S1494" s="689"/>
      <c r="T1494" s="689"/>
      <c r="U1494" s="689"/>
      <c r="V1494" s="689"/>
      <c r="W1494" s="689"/>
      <c r="X1494" s="484"/>
      <c r="Y1494" s="366" t="s">
        <v>2163</v>
      </c>
      <c r="Z1494" s="366" t="s">
        <v>1988</v>
      </c>
      <c r="AA1494" s="545"/>
      <c r="AB1494" s="545"/>
      <c r="AC1494" s="644"/>
      <c r="AD1494" s="692"/>
    </row>
    <row r="1495" customFormat="false" ht="21.6" hidden="true" customHeight="true" outlineLevel="0" collapsed="false">
      <c r="A1495" s="483"/>
      <c r="B1495" s="31"/>
      <c r="C1495" s="31"/>
      <c r="D1495" s="31" t="s">
        <v>265</v>
      </c>
      <c r="E1495" s="31"/>
      <c r="F1495" s="31" t="s">
        <v>1978</v>
      </c>
      <c r="G1495" s="625"/>
      <c r="H1495" s="689" t="n">
        <v>14.5561349256667</v>
      </c>
      <c r="I1495" s="689" t="n">
        <v>15.6954443172081</v>
      </c>
      <c r="J1495" s="689" t="n">
        <v>19.0452912897947</v>
      </c>
      <c r="K1495" s="689" t="n">
        <v>17.7021089112416</v>
      </c>
      <c r="L1495" s="689"/>
      <c r="M1495" s="689"/>
      <c r="N1495" s="689"/>
      <c r="O1495" s="689"/>
      <c r="P1495" s="689"/>
      <c r="Q1495" s="689"/>
      <c r="R1495" s="689"/>
      <c r="S1495" s="689"/>
      <c r="T1495" s="689"/>
      <c r="U1495" s="689"/>
      <c r="V1495" s="689"/>
      <c r="W1495" s="689"/>
      <c r="X1495" s="484"/>
      <c r="Y1495" s="366" t="s">
        <v>2164</v>
      </c>
      <c r="Z1495" s="366" t="s">
        <v>1401</v>
      </c>
      <c r="AA1495" s="545"/>
      <c r="AB1495" s="545"/>
      <c r="AC1495" s="644"/>
      <c r="AD1495" s="692"/>
    </row>
    <row r="1496" customFormat="false" ht="16.2" hidden="true" customHeight="true" outlineLevel="0" collapsed="false">
      <c r="A1496" s="483"/>
      <c r="B1496" s="31" t="s">
        <v>2079</v>
      </c>
      <c r="C1496" s="31"/>
      <c r="D1496" s="31" t="s">
        <v>264</v>
      </c>
      <c r="E1496" s="31"/>
      <c r="F1496" s="31" t="s">
        <v>1978</v>
      </c>
      <c r="G1496" s="625"/>
      <c r="H1496" s="689" t="n">
        <v>11.1054702373398</v>
      </c>
      <c r="I1496" s="689" t="n">
        <v>10.6269089077112</v>
      </c>
      <c r="J1496" s="689" t="n">
        <v>8.05383401595441</v>
      </c>
      <c r="K1496" s="689" t="n">
        <v>11.5841432515368</v>
      </c>
      <c r="L1496" s="689"/>
      <c r="M1496" s="689"/>
      <c r="N1496" s="689"/>
      <c r="O1496" s="689"/>
      <c r="P1496" s="689"/>
      <c r="Q1496" s="689"/>
      <c r="R1496" s="689"/>
      <c r="S1496" s="689"/>
      <c r="T1496" s="689"/>
      <c r="U1496" s="689"/>
      <c r="V1496" s="689"/>
      <c r="W1496" s="689"/>
      <c r="X1496" s="484"/>
      <c r="Y1496" s="366" t="s">
        <v>2165</v>
      </c>
      <c r="Z1496" s="366" t="s">
        <v>1988</v>
      </c>
      <c r="AA1496" s="545"/>
      <c r="AB1496" s="545"/>
      <c r="AC1496" s="644"/>
      <c r="AD1496" s="692"/>
    </row>
    <row r="1497" customFormat="false" ht="16.2" hidden="true" customHeight="true" outlineLevel="0" collapsed="false">
      <c r="A1497" s="483"/>
      <c r="B1497" s="31"/>
      <c r="C1497" s="31"/>
      <c r="D1497" s="31" t="s">
        <v>265</v>
      </c>
      <c r="E1497" s="31"/>
      <c r="F1497" s="31" t="s">
        <v>1978</v>
      </c>
      <c r="G1497" s="625"/>
      <c r="H1497" s="689" t="n">
        <v>11.8875101892944</v>
      </c>
      <c r="I1497" s="689" t="n">
        <v>10.009849692097</v>
      </c>
      <c r="J1497" s="689" t="n">
        <v>8.72909184115592</v>
      </c>
      <c r="K1497" s="689" t="n">
        <v>10.778617425956</v>
      </c>
      <c r="L1497" s="689"/>
      <c r="M1497" s="689"/>
      <c r="N1497" s="689"/>
      <c r="O1497" s="689"/>
      <c r="P1497" s="689"/>
      <c r="Q1497" s="689"/>
      <c r="R1497" s="689"/>
      <c r="S1497" s="689"/>
      <c r="T1497" s="689"/>
      <c r="U1497" s="689"/>
      <c r="V1497" s="689"/>
      <c r="W1497" s="689"/>
      <c r="X1497" s="484"/>
      <c r="Y1497" s="366" t="s">
        <v>2166</v>
      </c>
      <c r="Z1497" s="366" t="s">
        <v>1401</v>
      </c>
      <c r="AA1497" s="545"/>
      <c r="AB1497" s="545"/>
      <c r="AC1497" s="644"/>
      <c r="AD1497" s="692"/>
    </row>
    <row r="1498" customFormat="false" ht="16.2" hidden="true" customHeight="true" outlineLevel="0" collapsed="false">
      <c r="A1498" s="483"/>
      <c r="B1498" s="31" t="s">
        <v>2082</v>
      </c>
      <c r="C1498" s="31"/>
      <c r="D1498" s="31" t="s">
        <v>264</v>
      </c>
      <c r="E1498" s="31"/>
      <c r="F1498" s="31" t="s">
        <v>1978</v>
      </c>
      <c r="G1498" s="625"/>
      <c r="H1498" s="689" t="n">
        <v>12.2160172610737</v>
      </c>
      <c r="I1498" s="689" t="n">
        <v>13.1458799080576</v>
      </c>
      <c r="J1498" s="689" t="n">
        <v>16.2640531584322</v>
      </c>
      <c r="K1498" s="689" t="n">
        <v>20.0584493885672</v>
      </c>
      <c r="L1498" s="689"/>
      <c r="M1498" s="689"/>
      <c r="N1498" s="689"/>
      <c r="O1498" s="689"/>
      <c r="P1498" s="689"/>
      <c r="Q1498" s="689"/>
      <c r="R1498" s="689"/>
      <c r="S1498" s="689"/>
      <c r="T1498" s="689"/>
      <c r="U1498" s="689"/>
      <c r="V1498" s="689"/>
      <c r="W1498" s="689"/>
      <c r="X1498" s="484"/>
      <c r="Y1498" s="366" t="s">
        <v>2167</v>
      </c>
      <c r="Z1498" s="366" t="s">
        <v>1988</v>
      </c>
      <c r="AA1498" s="545"/>
      <c r="AB1498" s="545"/>
      <c r="AC1498" s="644"/>
      <c r="AD1498" s="692"/>
    </row>
    <row r="1499" customFormat="false" ht="16.2" hidden="true" customHeight="true" outlineLevel="0" collapsed="false">
      <c r="A1499" s="483"/>
      <c r="B1499" s="31"/>
      <c r="C1499" s="31"/>
      <c r="D1499" s="31" t="s">
        <v>265</v>
      </c>
      <c r="E1499" s="31"/>
      <c r="F1499" s="31" t="s">
        <v>1978</v>
      </c>
      <c r="G1499" s="625"/>
      <c r="H1499" s="689" t="n">
        <v>5.17551464023704</v>
      </c>
      <c r="I1499" s="689" t="n">
        <v>6.08598861279499</v>
      </c>
      <c r="J1499" s="689" t="n">
        <v>7.38005037479546</v>
      </c>
      <c r="K1499" s="689" t="n">
        <v>7.78892792094632</v>
      </c>
      <c r="L1499" s="689"/>
      <c r="M1499" s="689"/>
      <c r="N1499" s="689"/>
      <c r="O1499" s="689"/>
      <c r="P1499" s="689"/>
      <c r="Q1499" s="689"/>
      <c r="R1499" s="689"/>
      <c r="S1499" s="689"/>
      <c r="T1499" s="689"/>
      <c r="U1499" s="689"/>
      <c r="V1499" s="689"/>
      <c r="W1499" s="689"/>
      <c r="X1499" s="484"/>
      <c r="Y1499" s="366" t="s">
        <v>2168</v>
      </c>
      <c r="Z1499" s="366" t="s">
        <v>1401</v>
      </c>
      <c r="AA1499" s="545"/>
      <c r="AB1499" s="545"/>
      <c r="AC1499" s="644"/>
      <c r="AD1499" s="692"/>
    </row>
    <row r="1500" customFormat="false" ht="16.2" hidden="true" customHeight="true" outlineLevel="0" collapsed="false">
      <c r="A1500" s="483"/>
      <c r="B1500" s="31" t="s">
        <v>2085</v>
      </c>
      <c r="C1500" s="31"/>
      <c r="D1500" s="31" t="s">
        <v>264</v>
      </c>
      <c r="E1500" s="31"/>
      <c r="F1500" s="31" t="s">
        <v>1978</v>
      </c>
      <c r="G1500" s="625"/>
      <c r="H1500" s="689" t="n">
        <v>4.04556415788806</v>
      </c>
      <c r="I1500" s="689" t="n">
        <v>2.51897100034636</v>
      </c>
      <c r="J1500" s="689" t="n">
        <v>3.83143559982297</v>
      </c>
      <c r="K1500" s="689" t="n">
        <v>5.05348531107312</v>
      </c>
      <c r="L1500" s="689"/>
      <c r="M1500" s="689"/>
      <c r="N1500" s="689"/>
      <c r="O1500" s="689"/>
      <c r="P1500" s="689"/>
      <c r="Q1500" s="689"/>
      <c r="R1500" s="689"/>
      <c r="S1500" s="689"/>
      <c r="T1500" s="689"/>
      <c r="U1500" s="689"/>
      <c r="V1500" s="689"/>
      <c r="W1500" s="689"/>
      <c r="X1500" s="484"/>
      <c r="Y1500" s="366" t="s">
        <v>2169</v>
      </c>
      <c r="Z1500" s="366" t="s">
        <v>1988</v>
      </c>
      <c r="AA1500" s="545"/>
      <c r="AB1500" s="545"/>
      <c r="AC1500" s="644"/>
      <c r="AD1500" s="692"/>
    </row>
    <row r="1501" customFormat="false" ht="16.2" hidden="true" customHeight="true" outlineLevel="0" collapsed="false">
      <c r="A1501" s="483"/>
      <c r="B1501" s="31"/>
      <c r="C1501" s="31"/>
      <c r="D1501" s="31" t="s">
        <v>265</v>
      </c>
      <c r="E1501" s="31"/>
      <c r="F1501" s="31" t="s">
        <v>1978</v>
      </c>
      <c r="G1501" s="625"/>
      <c r="H1501" s="689" t="n">
        <v>3.39643148265556</v>
      </c>
      <c r="I1501" s="689" t="n">
        <v>2.72267911625039</v>
      </c>
      <c r="J1501" s="689" t="n">
        <v>3.49163673646237</v>
      </c>
      <c r="K1501" s="689" t="n">
        <v>4.16983009909247</v>
      </c>
      <c r="L1501" s="689"/>
      <c r="M1501" s="689"/>
      <c r="N1501" s="689"/>
      <c r="O1501" s="689"/>
      <c r="P1501" s="689"/>
      <c r="Q1501" s="689"/>
      <c r="R1501" s="689"/>
      <c r="S1501" s="689"/>
      <c r="T1501" s="689"/>
      <c r="U1501" s="689"/>
      <c r="V1501" s="689"/>
      <c r="W1501" s="689"/>
      <c r="X1501" s="484"/>
      <c r="Y1501" s="366" t="s">
        <v>2170</v>
      </c>
      <c r="Z1501" s="366" t="s">
        <v>1401</v>
      </c>
      <c r="AA1501" s="545"/>
      <c r="AB1501" s="545"/>
      <c r="AC1501" s="644"/>
      <c r="AD1501" s="692"/>
    </row>
    <row r="1502" customFormat="false" ht="16.2" hidden="true" customHeight="true" outlineLevel="0" collapsed="false">
      <c r="A1502" s="483"/>
      <c r="B1502" s="31" t="s">
        <v>283</v>
      </c>
      <c r="C1502" s="31"/>
      <c r="D1502" s="31" t="s">
        <v>264</v>
      </c>
      <c r="E1502" s="31"/>
      <c r="F1502" s="31" t="s">
        <v>1978</v>
      </c>
      <c r="G1502" s="625"/>
      <c r="H1502" s="689" t="n">
        <v>153.176164487879</v>
      </c>
      <c r="I1502" s="689" t="n">
        <v>143.896218394786</v>
      </c>
      <c r="J1502" s="689" t="n">
        <v>148.331292507432</v>
      </c>
      <c r="K1502" s="689" t="n">
        <v>143.674474690202</v>
      </c>
      <c r="L1502" s="689"/>
      <c r="M1502" s="689"/>
      <c r="N1502" s="689"/>
      <c r="O1502" s="689"/>
      <c r="P1502" s="689"/>
      <c r="Q1502" s="689"/>
      <c r="R1502" s="689"/>
      <c r="S1502" s="689"/>
      <c r="T1502" s="689"/>
      <c r="U1502" s="689"/>
      <c r="V1502" s="689"/>
      <c r="W1502" s="689"/>
      <c r="X1502" s="484"/>
      <c r="Y1502" s="366" t="s">
        <v>2171</v>
      </c>
      <c r="Z1502" s="366" t="s">
        <v>1988</v>
      </c>
      <c r="AA1502" s="545"/>
      <c r="AB1502" s="545"/>
      <c r="AC1502" s="644"/>
      <c r="AD1502" s="692"/>
    </row>
    <row r="1503" customFormat="false" ht="16.2" hidden="true" customHeight="true" outlineLevel="0" collapsed="false">
      <c r="A1503" s="483"/>
      <c r="B1503" s="31"/>
      <c r="C1503" s="31"/>
      <c r="D1503" s="31" t="s">
        <v>265</v>
      </c>
      <c r="E1503" s="31"/>
      <c r="F1503" s="31" t="s">
        <v>1978</v>
      </c>
      <c r="G1503" s="625"/>
      <c r="H1503" s="689" t="n">
        <v>95.5044185956241</v>
      </c>
      <c r="I1503" s="689" t="n">
        <v>87.1257317200125</v>
      </c>
      <c r="J1503" s="689" t="n">
        <v>86.8147861293144</v>
      </c>
      <c r="K1503" s="689" t="n">
        <v>88.3531924769971</v>
      </c>
      <c r="L1503" s="689"/>
      <c r="M1503" s="689"/>
      <c r="N1503" s="689"/>
      <c r="O1503" s="689"/>
      <c r="P1503" s="689"/>
      <c r="Q1503" s="689"/>
      <c r="R1503" s="689"/>
      <c r="S1503" s="689"/>
      <c r="T1503" s="689"/>
      <c r="U1503" s="689"/>
      <c r="V1503" s="689"/>
      <c r="W1503" s="689"/>
      <c r="X1503" s="484"/>
      <c r="Y1503" s="366" t="s">
        <v>2172</v>
      </c>
      <c r="Z1503" s="366" t="s">
        <v>1401</v>
      </c>
      <c r="AA1503" s="545"/>
      <c r="AB1503" s="545"/>
      <c r="AC1503" s="644"/>
      <c r="AD1503" s="692"/>
    </row>
    <row r="1504" customFormat="false" ht="16.2" hidden="true" customHeight="true" outlineLevel="0" collapsed="false">
      <c r="A1504" s="601" t="s">
        <v>2173</v>
      </c>
      <c r="B1504" s="31" t="s">
        <v>2174</v>
      </c>
      <c r="C1504" s="31"/>
      <c r="D1504" s="31" t="s">
        <v>264</v>
      </c>
      <c r="E1504" s="31"/>
      <c r="F1504" s="31" t="s">
        <v>1978</v>
      </c>
      <c r="G1504" s="625"/>
      <c r="H1504" s="689" t="n">
        <v>582.017661225582</v>
      </c>
      <c r="I1504" s="689" t="n">
        <v>627.491510408977</v>
      </c>
      <c r="J1504" s="689" t="n">
        <v>675.105485232068</v>
      </c>
      <c r="K1504" s="689" t="n">
        <v>468.812077870481</v>
      </c>
      <c r="L1504" s="689"/>
      <c r="M1504" s="689"/>
      <c r="N1504" s="689"/>
      <c r="O1504" s="689"/>
      <c r="P1504" s="689"/>
      <c r="Q1504" s="689"/>
      <c r="R1504" s="689"/>
      <c r="S1504" s="689"/>
      <c r="T1504" s="689"/>
      <c r="U1504" s="689"/>
      <c r="V1504" s="689"/>
      <c r="W1504" s="689"/>
      <c r="X1504" s="484"/>
      <c r="Y1504" s="366" t="s">
        <v>2175</v>
      </c>
      <c r="Z1504" s="366" t="s">
        <v>541</v>
      </c>
      <c r="AA1504" s="545" t="s">
        <v>1405</v>
      </c>
      <c r="AB1504" s="545" t="s">
        <v>1405</v>
      </c>
      <c r="AC1504" s="644"/>
      <c r="AD1504" s="692"/>
    </row>
    <row r="1505" customFormat="false" ht="16.2" hidden="true" customHeight="true" outlineLevel="0" collapsed="false">
      <c r="A1505" s="601"/>
      <c r="B1505" s="31"/>
      <c r="C1505" s="31"/>
      <c r="D1505" s="31" t="s">
        <v>265</v>
      </c>
      <c r="E1505" s="31"/>
      <c r="F1505" s="31" t="s">
        <v>1978</v>
      </c>
      <c r="G1505" s="625"/>
      <c r="H1505" s="689" t="n">
        <v>671.722643553629</v>
      </c>
      <c r="I1505" s="689" t="n">
        <v>522.676101640399</v>
      </c>
      <c r="J1505" s="689" t="n">
        <v>490.318291365412</v>
      </c>
      <c r="K1505" s="689" t="n">
        <v>383.810188415911</v>
      </c>
      <c r="L1505" s="689"/>
      <c r="M1505" s="689"/>
      <c r="N1505" s="689"/>
      <c r="O1505" s="689"/>
      <c r="P1505" s="689"/>
      <c r="Q1505" s="689"/>
      <c r="R1505" s="689"/>
      <c r="S1505" s="689"/>
      <c r="T1505" s="689"/>
      <c r="U1505" s="689"/>
      <c r="V1505" s="689"/>
      <c r="W1505" s="689"/>
      <c r="X1505" s="484"/>
      <c r="Y1505" s="366" t="s">
        <v>2176</v>
      </c>
      <c r="Z1505" s="366" t="s">
        <v>543</v>
      </c>
      <c r="AA1505" s="545"/>
      <c r="AB1505" s="545"/>
      <c r="AC1505" s="644"/>
      <c r="AD1505" s="692"/>
    </row>
    <row r="1506" customFormat="false" ht="16.2" hidden="true" customHeight="true" outlineLevel="0" collapsed="false">
      <c r="A1506" s="601"/>
      <c r="B1506" s="31"/>
      <c r="C1506" s="31" t="s">
        <v>2094</v>
      </c>
      <c r="D1506" s="31" t="s">
        <v>264</v>
      </c>
      <c r="E1506" s="31"/>
      <c r="F1506" s="31" t="s">
        <v>1978</v>
      </c>
      <c r="G1506" s="625"/>
      <c r="H1506" s="689" t="n">
        <v>280.974043350281</v>
      </c>
      <c r="I1506" s="689" t="n">
        <v>324.819134799941</v>
      </c>
      <c r="J1506" s="689" t="n">
        <v>437.284234752589</v>
      </c>
      <c r="K1506" s="689" t="n">
        <v>254.270957489074</v>
      </c>
      <c r="L1506" s="689"/>
      <c r="M1506" s="689"/>
      <c r="N1506" s="689"/>
      <c r="O1506" s="689"/>
      <c r="P1506" s="689"/>
      <c r="Q1506" s="689"/>
      <c r="R1506" s="689"/>
      <c r="S1506" s="689"/>
      <c r="T1506" s="689"/>
      <c r="U1506" s="689"/>
      <c r="V1506" s="689"/>
      <c r="W1506" s="689"/>
      <c r="X1506" s="484"/>
      <c r="Y1506" s="366" t="s">
        <v>2177</v>
      </c>
      <c r="Z1506" s="366" t="s">
        <v>541</v>
      </c>
      <c r="AA1506" s="545"/>
      <c r="AB1506" s="545"/>
      <c r="AC1506" s="644"/>
      <c r="AD1506" s="692"/>
    </row>
    <row r="1507" customFormat="false" ht="16.2" hidden="true" customHeight="true" outlineLevel="0" collapsed="false">
      <c r="A1507" s="601"/>
      <c r="B1507" s="31"/>
      <c r="C1507" s="31"/>
      <c r="D1507" s="31" t="s">
        <v>265</v>
      </c>
      <c r="E1507" s="31"/>
      <c r="F1507" s="31" t="s">
        <v>1978</v>
      </c>
      <c r="G1507" s="625"/>
      <c r="H1507" s="689" t="n">
        <v>325.027085590466</v>
      </c>
      <c r="I1507" s="689" t="n">
        <v>257.317465422966</v>
      </c>
      <c r="J1507" s="689" t="n">
        <v>224.382946896036</v>
      </c>
      <c r="K1507" s="689" t="n">
        <v>226.796929518493</v>
      </c>
      <c r="L1507" s="689"/>
      <c r="M1507" s="689"/>
      <c r="N1507" s="689"/>
      <c r="O1507" s="689"/>
      <c r="P1507" s="689"/>
      <c r="Q1507" s="689"/>
      <c r="R1507" s="689"/>
      <c r="S1507" s="689"/>
      <c r="T1507" s="689"/>
      <c r="U1507" s="689"/>
      <c r="V1507" s="689"/>
      <c r="W1507" s="689"/>
      <c r="X1507" s="484"/>
      <c r="Y1507" s="366" t="s">
        <v>2178</v>
      </c>
      <c r="Z1507" s="366" t="s">
        <v>543</v>
      </c>
      <c r="AA1507" s="545"/>
      <c r="AB1507" s="545"/>
      <c r="AC1507" s="644"/>
      <c r="AD1507" s="692"/>
    </row>
    <row r="1508" customFormat="false" ht="16.2" hidden="true" customHeight="true" outlineLevel="0" collapsed="false">
      <c r="A1508" s="601"/>
      <c r="B1508" s="31" t="s">
        <v>2179</v>
      </c>
      <c r="C1508" s="31"/>
      <c r="D1508" s="31" t="s">
        <v>264</v>
      </c>
      <c r="E1508" s="31"/>
      <c r="F1508" s="31" t="s">
        <v>1978</v>
      </c>
      <c r="G1508" s="625"/>
      <c r="H1508" s="689" t="n">
        <v>595.972050965886</v>
      </c>
      <c r="I1508" s="689" t="n">
        <v>624.908101749743</v>
      </c>
      <c r="J1508" s="689" t="n">
        <v>691.524890966956</v>
      </c>
      <c r="K1508" s="689" t="n">
        <v>483.032461418806</v>
      </c>
      <c r="L1508" s="689"/>
      <c r="M1508" s="689"/>
      <c r="N1508" s="689"/>
      <c r="O1508" s="689"/>
      <c r="P1508" s="689"/>
      <c r="Q1508" s="689"/>
      <c r="R1508" s="689"/>
      <c r="S1508" s="689"/>
      <c r="T1508" s="689"/>
      <c r="U1508" s="689"/>
      <c r="V1508" s="689"/>
      <c r="W1508" s="689"/>
      <c r="X1508" s="484"/>
      <c r="Y1508" s="366" t="s">
        <v>2175</v>
      </c>
      <c r="Z1508" s="366" t="s">
        <v>2180</v>
      </c>
      <c r="AA1508" s="545"/>
      <c r="AB1508" s="545"/>
      <c r="AC1508" s="644"/>
      <c r="AD1508" s="692"/>
    </row>
    <row r="1509" customFormat="false" ht="16.2" hidden="true" customHeight="true" outlineLevel="0" collapsed="false">
      <c r="A1509" s="601"/>
      <c r="B1509" s="31"/>
      <c r="C1509" s="31"/>
      <c r="D1509" s="31" t="s">
        <v>265</v>
      </c>
      <c r="E1509" s="31"/>
      <c r="F1509" s="31" t="s">
        <v>1978</v>
      </c>
      <c r="G1509" s="625"/>
      <c r="H1509" s="689" t="n">
        <v>689.552902795284</v>
      </c>
      <c r="I1509" s="689" t="n">
        <v>517.722023098367</v>
      </c>
      <c r="J1509" s="689" t="n">
        <v>501.700680272109</v>
      </c>
      <c r="K1509" s="689" t="n">
        <v>392.156862745098</v>
      </c>
      <c r="L1509" s="689"/>
      <c r="M1509" s="689"/>
      <c r="N1509" s="689"/>
      <c r="O1509" s="689"/>
      <c r="P1509" s="689"/>
      <c r="Q1509" s="689"/>
      <c r="R1509" s="689"/>
      <c r="S1509" s="689"/>
      <c r="T1509" s="689"/>
      <c r="U1509" s="689"/>
      <c r="V1509" s="689"/>
      <c r="W1509" s="689"/>
      <c r="X1509" s="484"/>
      <c r="Y1509" s="366" t="s">
        <v>2176</v>
      </c>
      <c r="Z1509" s="366" t="s">
        <v>2181</v>
      </c>
      <c r="AA1509" s="545"/>
      <c r="AB1509" s="545"/>
      <c r="AC1509" s="644"/>
      <c r="AD1509" s="692"/>
    </row>
    <row r="1510" customFormat="false" ht="16.2" hidden="true" customHeight="true" outlineLevel="0" collapsed="false">
      <c r="A1510" s="601"/>
      <c r="B1510" s="31" t="s">
        <v>2097</v>
      </c>
      <c r="C1510" s="31"/>
      <c r="D1510" s="31" t="s">
        <v>264</v>
      </c>
      <c r="E1510" s="31"/>
      <c r="F1510" s="31" t="s">
        <v>1978</v>
      </c>
      <c r="G1510" s="625"/>
      <c r="H1510" s="689" t="n">
        <v>37.3191060000829</v>
      </c>
      <c r="I1510" s="689" t="n">
        <v>35.9265087337343</v>
      </c>
      <c r="J1510" s="689" t="n">
        <v>35.9380966285573</v>
      </c>
      <c r="K1510" s="689" t="n">
        <v>37.2062927164638</v>
      </c>
      <c r="L1510" s="689"/>
      <c r="M1510" s="689"/>
      <c r="N1510" s="689"/>
      <c r="O1510" s="689"/>
      <c r="P1510" s="689"/>
      <c r="Q1510" s="689"/>
      <c r="R1510" s="689"/>
      <c r="S1510" s="689"/>
      <c r="T1510" s="689"/>
      <c r="U1510" s="689"/>
      <c r="V1510" s="689"/>
      <c r="W1510" s="689"/>
      <c r="X1510" s="484"/>
      <c r="Y1510" s="366" t="s">
        <v>2182</v>
      </c>
      <c r="Z1510" s="366" t="s">
        <v>2183</v>
      </c>
      <c r="AA1510" s="545"/>
      <c r="AB1510" s="545"/>
      <c r="AC1510" s="644"/>
      <c r="AD1510" s="692"/>
    </row>
    <row r="1511" customFormat="false" ht="16.2" hidden="true" customHeight="true" outlineLevel="0" collapsed="false">
      <c r="A1511" s="601"/>
      <c r="B1511" s="31"/>
      <c r="C1511" s="31"/>
      <c r="D1511" s="31" t="s">
        <v>265</v>
      </c>
      <c r="E1511" s="31"/>
      <c r="F1511" s="31" t="s">
        <v>1978</v>
      </c>
      <c r="G1511" s="625"/>
      <c r="H1511" s="689" t="n">
        <v>42.0888073835794</v>
      </c>
      <c r="I1511" s="689" t="n">
        <v>32.7301631832422</v>
      </c>
      <c r="J1511" s="689" t="n">
        <v>34.0356564019449</v>
      </c>
      <c r="K1511" s="689" t="n">
        <v>26.2391435543544</v>
      </c>
      <c r="L1511" s="689"/>
      <c r="M1511" s="689"/>
      <c r="N1511" s="689"/>
      <c r="O1511" s="689"/>
      <c r="P1511" s="689"/>
      <c r="Q1511" s="689"/>
      <c r="R1511" s="689"/>
      <c r="S1511" s="689"/>
      <c r="T1511" s="689"/>
      <c r="U1511" s="689"/>
      <c r="V1511" s="689"/>
      <c r="W1511" s="689"/>
      <c r="X1511" s="484"/>
      <c r="Y1511" s="366" t="s">
        <v>2184</v>
      </c>
      <c r="Z1511" s="366" t="s">
        <v>2185</v>
      </c>
      <c r="AA1511" s="545"/>
      <c r="AB1511" s="545"/>
      <c r="AC1511" s="644"/>
      <c r="AD1511" s="692"/>
    </row>
    <row r="1512" customFormat="false" ht="16.2" hidden="true" customHeight="true" outlineLevel="0" collapsed="false">
      <c r="A1512" s="601"/>
      <c r="B1512" s="31" t="s">
        <v>2100</v>
      </c>
      <c r="C1512" s="31"/>
      <c r="D1512" s="31" t="s">
        <v>264</v>
      </c>
      <c r="E1512" s="31"/>
      <c r="F1512" s="31" t="s">
        <v>1978</v>
      </c>
      <c r="G1512" s="625"/>
      <c r="H1512" s="689" t="n">
        <v>13.8218318216698</v>
      </c>
      <c r="I1512" s="689" t="n">
        <v>20.1058429015604</v>
      </c>
      <c r="J1512" s="689" t="n">
        <v>17.9079194143626</v>
      </c>
      <c r="K1512" s="689" t="n">
        <v>15.557127473644</v>
      </c>
      <c r="L1512" s="689"/>
      <c r="M1512" s="689"/>
      <c r="N1512" s="689"/>
      <c r="O1512" s="689"/>
      <c r="P1512" s="689"/>
      <c r="Q1512" s="689"/>
      <c r="R1512" s="689"/>
      <c r="S1512" s="689"/>
      <c r="T1512" s="689"/>
      <c r="U1512" s="689"/>
      <c r="V1512" s="689"/>
      <c r="W1512" s="689"/>
      <c r="X1512" s="484"/>
      <c r="Y1512" s="366" t="s">
        <v>2186</v>
      </c>
      <c r="Z1512" s="366" t="s">
        <v>2187</v>
      </c>
      <c r="AA1512" s="545"/>
      <c r="AB1512" s="545"/>
      <c r="AC1512" s="644"/>
      <c r="AD1512" s="692"/>
    </row>
    <row r="1513" customFormat="false" ht="16.2" hidden="true" customHeight="true" outlineLevel="0" collapsed="false">
      <c r="A1513" s="601"/>
      <c r="B1513" s="31"/>
      <c r="C1513" s="31"/>
      <c r="D1513" s="31" t="s">
        <v>265</v>
      </c>
      <c r="E1513" s="31"/>
      <c r="F1513" s="31" t="s">
        <v>1978</v>
      </c>
      <c r="G1513" s="625"/>
      <c r="H1513" s="689" t="n">
        <v>13.4397138374777</v>
      </c>
      <c r="I1513" s="689" t="n">
        <v>15.5917052128268</v>
      </c>
      <c r="J1513" s="689" t="n">
        <v>17.3365764989572</v>
      </c>
      <c r="K1513" s="689" t="n">
        <v>13.7194840418655</v>
      </c>
      <c r="L1513" s="689"/>
      <c r="M1513" s="689"/>
      <c r="N1513" s="689"/>
      <c r="O1513" s="689"/>
      <c r="P1513" s="689"/>
      <c r="Q1513" s="689"/>
      <c r="R1513" s="689"/>
      <c r="S1513" s="689"/>
      <c r="T1513" s="689"/>
      <c r="U1513" s="689"/>
      <c r="V1513" s="689"/>
      <c r="W1513" s="689"/>
      <c r="X1513" s="484"/>
      <c r="Y1513" s="366" t="s">
        <v>2188</v>
      </c>
      <c r="Z1513" s="366" t="s">
        <v>2189</v>
      </c>
      <c r="AA1513" s="545"/>
      <c r="AB1513" s="545"/>
      <c r="AC1513" s="644"/>
      <c r="AD1513" s="692"/>
    </row>
    <row r="1514" customFormat="false" ht="16.2" hidden="true" customHeight="true" outlineLevel="0" collapsed="false">
      <c r="A1514" s="601"/>
      <c r="B1514" s="31" t="s">
        <v>171</v>
      </c>
      <c r="C1514" s="31"/>
      <c r="D1514" s="31" t="s">
        <v>264</v>
      </c>
      <c r="E1514" s="31"/>
      <c r="F1514" s="31" t="s">
        <v>1978</v>
      </c>
      <c r="G1514" s="625"/>
      <c r="H1514" s="689" t="n">
        <v>78.5590287575709</v>
      </c>
      <c r="I1514" s="689" t="n">
        <v>67.3825301684791</v>
      </c>
      <c r="J1514" s="689" t="n">
        <v>72.4279987267435</v>
      </c>
      <c r="K1514" s="689" t="n">
        <v>71.6644417902059</v>
      </c>
      <c r="L1514" s="689"/>
      <c r="M1514" s="689"/>
      <c r="N1514" s="689"/>
      <c r="O1514" s="689"/>
      <c r="P1514" s="689"/>
      <c r="Q1514" s="689"/>
      <c r="R1514" s="689"/>
      <c r="S1514" s="689"/>
      <c r="T1514" s="689"/>
      <c r="U1514" s="689"/>
      <c r="V1514" s="689"/>
      <c r="W1514" s="689"/>
      <c r="X1514" s="484"/>
      <c r="Y1514" s="366" t="s">
        <v>2190</v>
      </c>
      <c r="Z1514" s="366" t="s">
        <v>2191</v>
      </c>
      <c r="AA1514" s="545"/>
      <c r="AB1514" s="545"/>
      <c r="AC1514" s="644"/>
      <c r="AD1514" s="692"/>
    </row>
    <row r="1515" customFormat="false" ht="16.2" hidden="true" customHeight="true" outlineLevel="0" collapsed="false">
      <c r="A1515" s="601"/>
      <c r="B1515" s="31"/>
      <c r="C1515" s="31"/>
      <c r="D1515" s="31" t="s">
        <v>265</v>
      </c>
      <c r="E1515" s="31"/>
      <c r="F1515" s="31" t="s">
        <v>1978</v>
      </c>
      <c r="G1515" s="625"/>
      <c r="H1515" s="689" t="n">
        <v>29.5068079820675</v>
      </c>
      <c r="I1515" s="689" t="n">
        <v>34.1521019175684</v>
      </c>
      <c r="J1515" s="689" t="n">
        <v>36.1588546438475</v>
      </c>
      <c r="K1515" s="689" t="n">
        <v>43.2577565632458</v>
      </c>
      <c r="L1515" s="689"/>
      <c r="M1515" s="689"/>
      <c r="N1515" s="689"/>
      <c r="O1515" s="689"/>
      <c r="P1515" s="689"/>
      <c r="Q1515" s="689"/>
      <c r="R1515" s="689"/>
      <c r="S1515" s="689"/>
      <c r="T1515" s="689"/>
      <c r="U1515" s="689"/>
      <c r="V1515" s="689"/>
      <c r="W1515" s="689"/>
      <c r="X1515" s="484"/>
      <c r="Y1515" s="366" t="s">
        <v>2192</v>
      </c>
      <c r="Z1515" s="366" t="s">
        <v>2193</v>
      </c>
      <c r="AA1515" s="545"/>
      <c r="AB1515" s="545"/>
      <c r="AC1515" s="644"/>
      <c r="AD1515" s="692"/>
    </row>
    <row r="1516" customFormat="false" ht="16.2" hidden="true" customHeight="true" outlineLevel="0" collapsed="false">
      <c r="A1516" s="601"/>
      <c r="B1516" s="31" t="s">
        <v>317</v>
      </c>
      <c r="C1516" s="31"/>
      <c r="D1516" s="31" t="s">
        <v>264</v>
      </c>
      <c r="E1516" s="31"/>
      <c r="F1516" s="31" t="s">
        <v>1978</v>
      </c>
      <c r="G1516" s="625"/>
      <c r="H1516" s="689" t="n">
        <v>211.137947061784</v>
      </c>
      <c r="I1516" s="689" t="n">
        <v>205.634823053975</v>
      </c>
      <c r="J1516" s="689" t="n">
        <v>210.449490350855</v>
      </c>
      <c r="K1516" s="689" t="n">
        <v>218.550275356932</v>
      </c>
      <c r="L1516" s="689"/>
      <c r="M1516" s="689"/>
      <c r="N1516" s="689"/>
      <c r="O1516" s="689"/>
      <c r="P1516" s="689"/>
      <c r="Q1516" s="689"/>
      <c r="R1516" s="689"/>
      <c r="S1516" s="689"/>
      <c r="T1516" s="689"/>
      <c r="U1516" s="689"/>
      <c r="V1516" s="689"/>
      <c r="W1516" s="689"/>
      <c r="X1516" s="484"/>
      <c r="Y1516" s="366" t="s">
        <v>2194</v>
      </c>
      <c r="Z1516" s="366" t="s">
        <v>2195</v>
      </c>
      <c r="AA1516" s="545"/>
      <c r="AB1516" s="545"/>
      <c r="AC1516" s="644"/>
      <c r="AD1516" s="692"/>
    </row>
    <row r="1517" customFormat="false" ht="16.2" hidden="true" customHeight="true" outlineLevel="0" collapsed="false">
      <c r="A1517" s="601"/>
      <c r="B1517" s="31"/>
      <c r="C1517" s="31"/>
      <c r="D1517" s="31" t="s">
        <v>265</v>
      </c>
      <c r="E1517" s="31"/>
      <c r="F1517" s="31" t="s">
        <v>1978</v>
      </c>
      <c r="G1517" s="625"/>
      <c r="H1517" s="689" t="n">
        <v>74.5842971010873</v>
      </c>
      <c r="I1517" s="689" t="n">
        <v>73.1019437737668</v>
      </c>
      <c r="J1517" s="689" t="n">
        <v>81.0299501803145</v>
      </c>
      <c r="K1517" s="689" t="n">
        <v>79.9797324087192</v>
      </c>
      <c r="L1517" s="689"/>
      <c r="M1517" s="689"/>
      <c r="N1517" s="689"/>
      <c r="O1517" s="689"/>
      <c r="P1517" s="689"/>
      <c r="Q1517" s="689"/>
      <c r="R1517" s="689"/>
      <c r="S1517" s="689"/>
      <c r="T1517" s="689"/>
      <c r="U1517" s="689"/>
      <c r="V1517" s="689"/>
      <c r="W1517" s="689"/>
      <c r="X1517" s="484"/>
      <c r="Y1517" s="366" t="s">
        <v>2196</v>
      </c>
      <c r="Z1517" s="366" t="s">
        <v>2197</v>
      </c>
      <c r="AA1517" s="545"/>
      <c r="AB1517" s="545"/>
      <c r="AC1517" s="644"/>
      <c r="AD1517" s="692"/>
    </row>
    <row r="1518" customFormat="false" ht="16.2" hidden="true" customHeight="true" outlineLevel="0" collapsed="false">
      <c r="A1518" s="601"/>
      <c r="B1518" s="31" t="s">
        <v>318</v>
      </c>
      <c r="C1518" s="31"/>
      <c r="D1518" s="31" t="s">
        <v>264</v>
      </c>
      <c r="E1518" s="31"/>
      <c r="F1518" s="31" t="s">
        <v>1978</v>
      </c>
      <c r="G1518" s="625"/>
      <c r="H1518" s="689" t="n">
        <v>742.448835871143</v>
      </c>
      <c r="I1518" s="689" t="n">
        <v>773.888048846041</v>
      </c>
      <c r="J1518" s="689" t="n">
        <v>787.097709424212</v>
      </c>
      <c r="K1518" s="689" t="n">
        <v>761.462217309026</v>
      </c>
      <c r="L1518" s="689"/>
      <c r="M1518" s="689"/>
      <c r="N1518" s="689"/>
      <c r="O1518" s="689"/>
      <c r="P1518" s="689"/>
      <c r="Q1518" s="689"/>
      <c r="R1518" s="689"/>
      <c r="S1518" s="689"/>
      <c r="T1518" s="689"/>
      <c r="U1518" s="689"/>
      <c r="V1518" s="689"/>
      <c r="W1518" s="689"/>
      <c r="X1518" s="484"/>
      <c r="Y1518" s="366" t="s">
        <v>2198</v>
      </c>
      <c r="Z1518" s="366" t="s">
        <v>2199</v>
      </c>
      <c r="AA1518" s="545"/>
      <c r="AB1518" s="545"/>
      <c r="AC1518" s="644"/>
      <c r="AD1518" s="692"/>
    </row>
    <row r="1519" customFormat="false" ht="16.2" hidden="true" customHeight="true" outlineLevel="0" collapsed="false">
      <c r="A1519" s="601"/>
      <c r="B1519" s="31"/>
      <c r="C1519" s="31"/>
      <c r="D1519" s="31" t="s">
        <v>265</v>
      </c>
      <c r="E1519" s="31"/>
      <c r="F1519" s="31" t="s">
        <v>1978</v>
      </c>
      <c r="G1519" s="625"/>
      <c r="H1519" s="689" t="n">
        <v>388.961892247043</v>
      </c>
      <c r="I1519" s="689" t="n">
        <v>377.310828339612</v>
      </c>
      <c r="J1519" s="689" t="n">
        <v>357.33305846175</v>
      </c>
      <c r="K1519" s="689" t="n">
        <v>358.729696263384</v>
      </c>
      <c r="L1519" s="689"/>
      <c r="M1519" s="689"/>
      <c r="N1519" s="689"/>
      <c r="O1519" s="689"/>
      <c r="P1519" s="689"/>
      <c r="Q1519" s="689"/>
      <c r="R1519" s="689"/>
      <c r="S1519" s="689"/>
      <c r="T1519" s="689"/>
      <c r="U1519" s="689"/>
      <c r="V1519" s="689"/>
      <c r="W1519" s="689"/>
      <c r="X1519" s="484"/>
      <c r="Y1519" s="366" t="s">
        <v>2200</v>
      </c>
      <c r="Z1519" s="366" t="s">
        <v>2201</v>
      </c>
      <c r="AA1519" s="545"/>
      <c r="AB1519" s="545"/>
      <c r="AC1519" s="644"/>
      <c r="AD1519" s="692"/>
    </row>
    <row r="1520" customFormat="false" ht="16.2" hidden="true" customHeight="true" outlineLevel="0" collapsed="false">
      <c r="A1520" s="601"/>
      <c r="B1520" s="31" t="s">
        <v>175</v>
      </c>
      <c r="C1520" s="31"/>
      <c r="D1520" s="31" t="s">
        <v>264</v>
      </c>
      <c r="E1520" s="31"/>
      <c r="F1520" s="31" t="s">
        <v>1978</v>
      </c>
      <c r="G1520" s="625"/>
      <c r="H1520" s="689" t="n">
        <v>4454.02992601654</v>
      </c>
      <c r="I1520" s="689" t="n">
        <v>4533.14296512482</v>
      </c>
      <c r="J1520" s="689" t="n">
        <v>4624.91849402632</v>
      </c>
      <c r="K1520" s="689" t="n">
        <v>4772.41047343034</v>
      </c>
      <c r="L1520" s="689"/>
      <c r="M1520" s="689"/>
      <c r="N1520" s="689"/>
      <c r="O1520" s="689"/>
      <c r="P1520" s="689"/>
      <c r="Q1520" s="689"/>
      <c r="R1520" s="689"/>
      <c r="S1520" s="689"/>
      <c r="T1520" s="689"/>
      <c r="U1520" s="689"/>
      <c r="V1520" s="689"/>
      <c r="W1520" s="689"/>
      <c r="X1520" s="484"/>
      <c r="Y1520" s="366" t="s">
        <v>2202</v>
      </c>
      <c r="Z1520" s="366" t="s">
        <v>2203</v>
      </c>
      <c r="AA1520" s="545"/>
      <c r="AB1520" s="545"/>
      <c r="AC1520" s="644"/>
      <c r="AD1520" s="692"/>
    </row>
    <row r="1521" customFormat="false" ht="16.2" hidden="true" customHeight="true" outlineLevel="0" collapsed="false">
      <c r="A1521" s="601"/>
      <c r="B1521" s="31"/>
      <c r="C1521" s="31"/>
      <c r="D1521" s="31" t="s">
        <v>265</v>
      </c>
      <c r="E1521" s="31"/>
      <c r="F1521" s="31" t="s">
        <v>1978</v>
      </c>
      <c r="G1521" s="625"/>
      <c r="H1521" s="689" t="n">
        <v>3547.02341294876</v>
      </c>
      <c r="I1521" s="689" t="n">
        <v>3633.06392524207</v>
      </c>
      <c r="J1521" s="689" t="n">
        <v>3561.69988264048</v>
      </c>
      <c r="K1521" s="689" t="n">
        <v>3570.49283075864</v>
      </c>
      <c r="L1521" s="689"/>
      <c r="M1521" s="689"/>
      <c r="N1521" s="689"/>
      <c r="O1521" s="689"/>
      <c r="P1521" s="689"/>
      <c r="Q1521" s="689"/>
      <c r="R1521" s="689"/>
      <c r="S1521" s="689"/>
      <c r="T1521" s="689"/>
      <c r="U1521" s="689"/>
      <c r="V1521" s="689"/>
      <c r="W1521" s="689"/>
      <c r="X1521" s="484"/>
      <c r="Y1521" s="366" t="s">
        <v>2204</v>
      </c>
      <c r="Z1521" s="366" t="s">
        <v>2205</v>
      </c>
      <c r="AA1521" s="545"/>
      <c r="AB1521" s="545"/>
      <c r="AC1521" s="644"/>
      <c r="AD1521" s="692"/>
    </row>
    <row r="1522" customFormat="false" ht="16.2" hidden="true" customHeight="true" outlineLevel="0" collapsed="false">
      <c r="A1522" s="601"/>
      <c r="B1522" s="31" t="s">
        <v>2111</v>
      </c>
      <c r="C1522" s="31"/>
      <c r="D1522" s="31"/>
      <c r="E1522" s="31"/>
      <c r="F1522" s="31" t="s">
        <v>1978</v>
      </c>
      <c r="G1522" s="625"/>
      <c r="H1522" s="693" t="s">
        <v>488</v>
      </c>
      <c r="I1522" s="689" t="n">
        <v>7.69763682549457</v>
      </c>
      <c r="J1522" s="689" t="n">
        <v>3.98914951332376</v>
      </c>
      <c r="K1522" s="689" t="n">
        <v>8.31635411035802</v>
      </c>
      <c r="L1522" s="689"/>
      <c r="M1522" s="689"/>
      <c r="N1522" s="689"/>
      <c r="O1522" s="689"/>
      <c r="P1522" s="689"/>
      <c r="Q1522" s="689"/>
      <c r="R1522" s="689"/>
      <c r="S1522" s="689"/>
      <c r="T1522" s="689"/>
      <c r="U1522" s="689"/>
      <c r="V1522" s="689"/>
      <c r="W1522" s="689"/>
      <c r="X1522" s="484"/>
      <c r="Y1522" s="366" t="s">
        <v>2206</v>
      </c>
      <c r="Z1522" s="366" t="s">
        <v>1342</v>
      </c>
      <c r="AA1522" s="545"/>
      <c r="AB1522" s="545"/>
      <c r="AC1522" s="644"/>
      <c r="AD1522" s="692"/>
    </row>
    <row r="1523" customFormat="false" ht="16.2" hidden="true" customHeight="true" outlineLevel="0" collapsed="false">
      <c r="A1523" s="483" t="s">
        <v>2207</v>
      </c>
      <c r="B1523" s="31" t="s">
        <v>2208</v>
      </c>
      <c r="C1523" s="31" t="s">
        <v>2114</v>
      </c>
      <c r="D1523" s="31" t="s">
        <v>264</v>
      </c>
      <c r="E1523" s="31"/>
      <c r="F1523" s="31" t="s">
        <v>1978</v>
      </c>
      <c r="G1523" s="625"/>
      <c r="H1523" s="689" t="n">
        <v>31.0159918771418</v>
      </c>
      <c r="I1523" s="689" t="n">
        <v>33.2189300670676</v>
      </c>
      <c r="J1523" s="689" t="n">
        <v>37.219660112566</v>
      </c>
      <c r="K1523" s="689" t="n">
        <v>35.2966512496492</v>
      </c>
      <c r="L1523" s="689"/>
      <c r="M1523" s="689"/>
      <c r="N1523" s="689"/>
      <c r="O1523" s="689"/>
      <c r="P1523" s="689"/>
      <c r="Q1523" s="689"/>
      <c r="R1523" s="689"/>
      <c r="S1523" s="689"/>
      <c r="T1523" s="689"/>
      <c r="U1523" s="689"/>
      <c r="V1523" s="689"/>
      <c r="W1523" s="689"/>
      <c r="X1523" s="484"/>
      <c r="Y1523" s="366" t="s">
        <v>2209</v>
      </c>
      <c r="Z1523" s="366" t="s">
        <v>1988</v>
      </c>
      <c r="AA1523" s="545" t="s">
        <v>1405</v>
      </c>
      <c r="AB1523" s="545" t="s">
        <v>1405</v>
      </c>
      <c r="AC1523" s="644"/>
      <c r="AD1523" s="692"/>
    </row>
    <row r="1524" customFormat="false" ht="16.2" hidden="true" customHeight="true" outlineLevel="0" collapsed="false">
      <c r="A1524" s="483"/>
      <c r="B1524" s="31"/>
      <c r="C1524" s="31"/>
      <c r="D1524" s="31" t="s">
        <v>265</v>
      </c>
      <c r="E1524" s="31"/>
      <c r="F1524" s="31" t="s">
        <v>1978</v>
      </c>
      <c r="G1524" s="625"/>
      <c r="H1524" s="689" t="n">
        <v>17.5482293270537</v>
      </c>
      <c r="I1524" s="689" t="n">
        <v>15.6954443172081</v>
      </c>
      <c r="J1524" s="689" t="n">
        <v>15.5536545533324</v>
      </c>
      <c r="K1524" s="689" t="n">
        <v>16.1285881191313</v>
      </c>
      <c r="L1524" s="689"/>
      <c r="M1524" s="689"/>
      <c r="N1524" s="689"/>
      <c r="O1524" s="689"/>
      <c r="P1524" s="689"/>
      <c r="Q1524" s="689"/>
      <c r="R1524" s="689"/>
      <c r="S1524" s="689"/>
      <c r="T1524" s="689"/>
      <c r="U1524" s="689"/>
      <c r="V1524" s="689"/>
      <c r="W1524" s="689"/>
      <c r="X1524" s="484"/>
      <c r="Y1524" s="366" t="s">
        <v>2210</v>
      </c>
      <c r="Z1524" s="366" t="s">
        <v>1401</v>
      </c>
      <c r="AA1524" s="545"/>
      <c r="AB1524" s="545"/>
      <c r="AC1524" s="644"/>
      <c r="AD1524" s="692"/>
    </row>
    <row r="1525" customFormat="false" ht="16.2" hidden="true" customHeight="true" outlineLevel="0" collapsed="false">
      <c r="A1525" s="483"/>
      <c r="B1525" s="31"/>
      <c r="C1525" s="31" t="s">
        <v>2117</v>
      </c>
      <c r="D1525" s="31" t="s">
        <v>264</v>
      </c>
      <c r="E1525" s="31"/>
      <c r="F1525" s="31" t="s">
        <v>1978</v>
      </c>
      <c r="G1525" s="625"/>
      <c r="H1525" s="689" t="n">
        <v>31.2539662393705</v>
      </c>
      <c r="I1525" s="689" t="n">
        <v>34.8720047860449</v>
      </c>
      <c r="J1525" s="689" t="n">
        <v>34.6393055249301</v>
      </c>
      <c r="K1525" s="689" t="n">
        <v>34.1304623317092</v>
      </c>
      <c r="L1525" s="689"/>
      <c r="M1525" s="689"/>
      <c r="N1525" s="689"/>
      <c r="O1525" s="689"/>
      <c r="P1525" s="689"/>
      <c r="Q1525" s="689"/>
      <c r="R1525" s="689"/>
      <c r="S1525" s="689"/>
      <c r="T1525" s="689"/>
      <c r="U1525" s="689"/>
      <c r="V1525" s="689"/>
      <c r="W1525" s="689"/>
      <c r="X1525" s="484"/>
      <c r="Y1525" s="366" t="s">
        <v>2211</v>
      </c>
      <c r="Z1525" s="366" t="s">
        <v>1988</v>
      </c>
      <c r="AA1525" s="545"/>
      <c r="AB1525" s="545"/>
      <c r="AC1525" s="644"/>
      <c r="AD1525" s="692"/>
    </row>
    <row r="1526" customFormat="false" ht="16.2" hidden="true" customHeight="true" outlineLevel="0" collapsed="false">
      <c r="A1526" s="483"/>
      <c r="B1526" s="31"/>
      <c r="C1526" s="31"/>
      <c r="D1526" s="31" t="s">
        <v>265</v>
      </c>
      <c r="E1526" s="31"/>
      <c r="F1526" s="31" t="s">
        <v>1978</v>
      </c>
      <c r="G1526" s="625"/>
      <c r="H1526" s="689" t="n">
        <v>13.3431236818611</v>
      </c>
      <c r="I1526" s="689" t="n">
        <v>13.3731591886416</v>
      </c>
      <c r="J1526" s="689" t="n">
        <v>13.0936377617339</v>
      </c>
      <c r="K1526" s="689" t="n">
        <v>13.6109548517547</v>
      </c>
      <c r="L1526" s="689"/>
      <c r="M1526" s="689"/>
      <c r="N1526" s="689"/>
      <c r="O1526" s="689"/>
      <c r="P1526" s="689"/>
      <c r="Q1526" s="689"/>
      <c r="R1526" s="689"/>
      <c r="S1526" s="689"/>
      <c r="T1526" s="689"/>
      <c r="U1526" s="689"/>
      <c r="V1526" s="689"/>
      <c r="W1526" s="689"/>
      <c r="X1526" s="484"/>
      <c r="Y1526" s="366" t="s">
        <v>2212</v>
      </c>
      <c r="Z1526" s="366" t="s">
        <v>1401</v>
      </c>
      <c r="AA1526" s="545"/>
      <c r="AB1526" s="545"/>
      <c r="AC1526" s="644"/>
      <c r="AD1526" s="692"/>
    </row>
    <row r="1527" customFormat="false" ht="16.2" hidden="true" customHeight="true" outlineLevel="0" collapsed="false">
      <c r="A1527" s="483"/>
      <c r="B1527" s="31"/>
      <c r="C1527" s="31" t="s">
        <v>2120</v>
      </c>
      <c r="D1527" s="31" t="s">
        <v>264</v>
      </c>
      <c r="E1527" s="31"/>
      <c r="F1527" s="31" t="s">
        <v>1978</v>
      </c>
      <c r="G1527" s="625"/>
      <c r="H1527" s="689" t="n">
        <v>15.7856326945044</v>
      </c>
      <c r="I1527" s="689" t="n">
        <v>14.8776724707957</v>
      </c>
      <c r="J1527" s="689" t="n">
        <v>15.7167052156004</v>
      </c>
      <c r="K1527" s="689" t="n">
        <v>18.1148011920006</v>
      </c>
      <c r="L1527" s="689"/>
      <c r="M1527" s="689"/>
      <c r="N1527" s="689"/>
      <c r="O1527" s="689"/>
      <c r="P1527" s="689"/>
      <c r="Q1527" s="689"/>
      <c r="R1527" s="689"/>
      <c r="S1527" s="689"/>
      <c r="T1527" s="689"/>
      <c r="U1527" s="689"/>
      <c r="V1527" s="689"/>
      <c r="W1527" s="689"/>
      <c r="X1527" s="484"/>
      <c r="Y1527" s="366" t="s">
        <v>2213</v>
      </c>
      <c r="Z1527" s="366" t="s">
        <v>1988</v>
      </c>
      <c r="AA1527" s="545"/>
      <c r="AB1527" s="545"/>
      <c r="AC1527" s="644"/>
      <c r="AD1527" s="692"/>
    </row>
    <row r="1528" customFormat="false" ht="16.2" hidden="true" customHeight="true" outlineLevel="0" collapsed="false">
      <c r="A1528" s="483"/>
      <c r="B1528" s="31"/>
      <c r="C1528" s="31"/>
      <c r="D1528" s="31" t="s">
        <v>265</v>
      </c>
      <c r="E1528" s="31"/>
      <c r="F1528" s="31" t="s">
        <v>1978</v>
      </c>
      <c r="G1528" s="625"/>
      <c r="H1528" s="689" t="n">
        <v>11.2405708592648</v>
      </c>
      <c r="I1528" s="689" t="n">
        <v>11.5313468452958</v>
      </c>
      <c r="J1528" s="689" t="n">
        <v>11.1097532523803</v>
      </c>
      <c r="K1528" s="689" t="n">
        <v>14.0830110893878</v>
      </c>
      <c r="L1528" s="689"/>
      <c r="M1528" s="689"/>
      <c r="N1528" s="689"/>
      <c r="O1528" s="689"/>
      <c r="P1528" s="689"/>
      <c r="Q1528" s="689"/>
      <c r="R1528" s="689"/>
      <c r="S1528" s="689"/>
      <c r="T1528" s="689"/>
      <c r="U1528" s="689"/>
      <c r="V1528" s="689"/>
      <c r="W1528" s="689"/>
      <c r="X1528" s="484"/>
      <c r="Y1528" s="366" t="s">
        <v>2214</v>
      </c>
      <c r="Z1528" s="366" t="s">
        <v>1401</v>
      </c>
      <c r="AA1528" s="545"/>
      <c r="AB1528" s="545"/>
      <c r="AC1528" s="644"/>
      <c r="AD1528" s="692"/>
    </row>
    <row r="1529" customFormat="false" ht="16.2" hidden="true" customHeight="true" outlineLevel="0" collapsed="false">
      <c r="A1529" s="483"/>
      <c r="B1529" s="31"/>
      <c r="C1529" s="31" t="s">
        <v>2123</v>
      </c>
      <c r="D1529" s="31" t="s">
        <v>264</v>
      </c>
      <c r="E1529" s="31"/>
      <c r="F1529" s="31" t="s">
        <v>1978</v>
      </c>
      <c r="G1529" s="625"/>
      <c r="H1529" s="689" t="n">
        <v>12.533316410712</v>
      </c>
      <c r="I1529" s="689" t="n">
        <v>10.1546018451463</v>
      </c>
      <c r="J1529" s="689" t="n">
        <v>12.5890026851326</v>
      </c>
      <c r="K1529" s="689" t="n">
        <v>11.5063973236742</v>
      </c>
      <c r="L1529" s="689"/>
      <c r="M1529" s="689"/>
      <c r="N1529" s="689"/>
      <c r="O1529" s="689"/>
      <c r="P1529" s="689"/>
      <c r="Q1529" s="689"/>
      <c r="R1529" s="689"/>
      <c r="S1529" s="689"/>
      <c r="T1529" s="689"/>
      <c r="U1529" s="689"/>
      <c r="V1529" s="689"/>
      <c r="W1529" s="689"/>
      <c r="X1529" s="484"/>
      <c r="Y1529" s="366" t="s">
        <v>2215</v>
      </c>
      <c r="Z1529" s="366" t="s">
        <v>1988</v>
      </c>
      <c r="AA1529" s="545"/>
      <c r="AB1529" s="545"/>
      <c r="AC1529" s="644"/>
      <c r="AD1529" s="692"/>
    </row>
    <row r="1530" customFormat="false" ht="16.2" hidden="true" customHeight="true" outlineLevel="0" collapsed="false">
      <c r="A1530" s="483"/>
      <c r="B1530" s="31"/>
      <c r="C1530" s="31"/>
      <c r="D1530" s="31" t="s">
        <v>265</v>
      </c>
      <c r="E1530" s="31"/>
      <c r="F1530" s="31" t="s">
        <v>1978</v>
      </c>
      <c r="G1530" s="625"/>
      <c r="H1530" s="689" t="n">
        <v>5.74158655401296</v>
      </c>
      <c r="I1530" s="689" t="n">
        <v>6.24614620786854</v>
      </c>
      <c r="J1530" s="689" t="n">
        <v>6.90391809255059</v>
      </c>
      <c r="K1530" s="689" t="n">
        <v>5.34997069317525</v>
      </c>
      <c r="L1530" s="689"/>
      <c r="M1530" s="689"/>
      <c r="N1530" s="689"/>
      <c r="O1530" s="689"/>
      <c r="P1530" s="689"/>
      <c r="Q1530" s="689"/>
      <c r="R1530" s="689"/>
      <c r="S1530" s="689"/>
      <c r="T1530" s="689"/>
      <c r="U1530" s="689"/>
      <c r="V1530" s="689"/>
      <c r="W1530" s="689"/>
      <c r="X1530" s="484"/>
      <c r="Y1530" s="366" t="s">
        <v>2216</v>
      </c>
      <c r="Z1530" s="366" t="s">
        <v>1401</v>
      </c>
      <c r="AA1530" s="545"/>
      <c r="AB1530" s="545"/>
      <c r="AC1530" s="644"/>
      <c r="AD1530" s="692"/>
    </row>
    <row r="1531" customFormat="false" ht="16.2" hidden="true" customHeight="true" outlineLevel="0" collapsed="false">
      <c r="A1531" s="483"/>
      <c r="B1531" s="31"/>
      <c r="C1531" s="31" t="s">
        <v>2126</v>
      </c>
      <c r="D1531" s="31" t="s">
        <v>264</v>
      </c>
      <c r="E1531" s="31"/>
      <c r="F1531" s="31" t="s">
        <v>1978</v>
      </c>
      <c r="G1531" s="625"/>
      <c r="H1531" s="689" t="n">
        <v>13.4852138596269</v>
      </c>
      <c r="I1531" s="689" t="n">
        <v>15.8222865959256</v>
      </c>
      <c r="J1531" s="689" t="n">
        <v>15.9512829053854</v>
      </c>
      <c r="K1531" s="689" t="n">
        <v>14.9272181496314</v>
      </c>
      <c r="L1531" s="689"/>
      <c r="M1531" s="689"/>
      <c r="N1531" s="689"/>
      <c r="O1531" s="689"/>
      <c r="P1531" s="689"/>
      <c r="Q1531" s="689"/>
      <c r="R1531" s="689"/>
      <c r="S1531" s="689"/>
      <c r="T1531" s="689"/>
      <c r="U1531" s="689"/>
      <c r="V1531" s="689"/>
      <c r="W1531" s="689"/>
      <c r="X1531" s="484"/>
      <c r="Y1531" s="366" t="s">
        <v>2217</v>
      </c>
      <c r="Z1531" s="366" t="s">
        <v>1988</v>
      </c>
      <c r="AA1531" s="545"/>
      <c r="AB1531" s="545"/>
      <c r="AC1531" s="644"/>
      <c r="AD1531" s="692"/>
    </row>
    <row r="1532" customFormat="false" ht="16.2" hidden="true" customHeight="true" outlineLevel="0" collapsed="false">
      <c r="A1532" s="483"/>
      <c r="B1532" s="31"/>
      <c r="C1532" s="31"/>
      <c r="D1532" s="31" t="s">
        <v>265</v>
      </c>
      <c r="E1532" s="31"/>
      <c r="F1532" s="31" t="s">
        <v>1978</v>
      </c>
      <c r="G1532" s="625"/>
      <c r="H1532" s="689" t="n">
        <v>0.566071913775926</v>
      </c>
      <c r="I1532" s="689" t="n">
        <v>1.44141835566197</v>
      </c>
      <c r="J1532" s="689" t="n">
        <v>0.952264564489737</v>
      </c>
      <c r="K1532" s="689" t="n">
        <v>1.33749267329381</v>
      </c>
      <c r="L1532" s="689"/>
      <c r="M1532" s="689"/>
      <c r="N1532" s="689"/>
      <c r="O1532" s="689"/>
      <c r="P1532" s="689"/>
      <c r="Q1532" s="689"/>
      <c r="R1532" s="689"/>
      <c r="S1532" s="689"/>
      <c r="T1532" s="689"/>
      <c r="U1532" s="689"/>
      <c r="V1532" s="689"/>
      <c r="W1532" s="689"/>
      <c r="X1532" s="484"/>
      <c r="Y1532" s="366" t="s">
        <v>2218</v>
      </c>
      <c r="Z1532" s="366" t="s">
        <v>1401</v>
      </c>
      <c r="AA1532" s="545"/>
      <c r="AB1532" s="545"/>
      <c r="AC1532" s="644"/>
      <c r="AD1532" s="692"/>
    </row>
    <row r="1533" customFormat="false" ht="16.2" hidden="true" customHeight="true" outlineLevel="0" collapsed="false">
      <c r="A1533" s="483"/>
      <c r="B1533" s="31"/>
      <c r="C1533" s="31" t="s">
        <v>2129</v>
      </c>
      <c r="D1533" s="31" t="s">
        <v>264</v>
      </c>
      <c r="E1533" s="31"/>
      <c r="F1533" s="31" t="s">
        <v>1978</v>
      </c>
      <c r="G1533" s="625"/>
      <c r="H1533" s="689" t="n">
        <v>8.01180352836654</v>
      </c>
      <c r="I1533" s="689" t="n">
        <v>9.13126987625555</v>
      </c>
      <c r="J1533" s="689" t="n">
        <v>9.77407040771166</v>
      </c>
      <c r="K1533" s="689" t="n">
        <v>10.1847165500089</v>
      </c>
      <c r="L1533" s="689"/>
      <c r="M1533" s="689"/>
      <c r="N1533" s="689"/>
      <c r="O1533" s="689"/>
      <c r="P1533" s="689"/>
      <c r="Q1533" s="689"/>
      <c r="R1533" s="689"/>
      <c r="S1533" s="689"/>
      <c r="T1533" s="689"/>
      <c r="U1533" s="689"/>
      <c r="V1533" s="689"/>
      <c r="W1533" s="689"/>
      <c r="X1533" s="484"/>
      <c r="Y1533" s="366" t="s">
        <v>2219</v>
      </c>
      <c r="Z1533" s="366" t="s">
        <v>1988</v>
      </c>
      <c r="AA1533" s="545"/>
      <c r="AB1533" s="545"/>
      <c r="AC1533" s="644"/>
      <c r="AD1533" s="692"/>
    </row>
    <row r="1534" customFormat="false" ht="16.2" hidden="true" customHeight="true" outlineLevel="0" collapsed="false">
      <c r="A1534" s="483"/>
      <c r="B1534" s="31"/>
      <c r="C1534" s="31"/>
      <c r="D1534" s="31" t="s">
        <v>265</v>
      </c>
      <c r="E1534" s="31"/>
      <c r="F1534" s="31" t="s">
        <v>1978</v>
      </c>
      <c r="G1534" s="625"/>
      <c r="H1534" s="689" t="n">
        <v>0.485204497522222</v>
      </c>
      <c r="I1534" s="689" t="n">
        <v>0.64063038029421</v>
      </c>
      <c r="J1534" s="689" t="n">
        <v>0.396776901870724</v>
      </c>
      <c r="K1534" s="689" t="n">
        <v>0.314704158422073</v>
      </c>
      <c r="L1534" s="689"/>
      <c r="M1534" s="689"/>
      <c r="N1534" s="689"/>
      <c r="O1534" s="689"/>
      <c r="P1534" s="689"/>
      <c r="Q1534" s="689"/>
      <c r="R1534" s="689"/>
      <c r="S1534" s="689"/>
      <c r="T1534" s="689"/>
      <c r="U1534" s="689"/>
      <c r="V1534" s="689"/>
      <c r="W1534" s="689"/>
      <c r="X1534" s="484"/>
      <c r="Y1534" s="366" t="s">
        <v>2220</v>
      </c>
      <c r="Z1534" s="366" t="s">
        <v>1401</v>
      </c>
      <c r="AA1534" s="545"/>
      <c r="AB1534" s="545"/>
      <c r="AC1534" s="644"/>
      <c r="AD1534" s="692"/>
    </row>
    <row r="1535" customFormat="false" ht="16.2" hidden="true" customHeight="true" outlineLevel="0" collapsed="false">
      <c r="A1535" s="483"/>
      <c r="B1535" s="31"/>
      <c r="C1535" s="31" t="s">
        <v>2132</v>
      </c>
      <c r="D1535" s="31" t="s">
        <v>264</v>
      </c>
      <c r="E1535" s="31"/>
      <c r="F1535" s="31" t="s">
        <v>1978</v>
      </c>
      <c r="G1535" s="625"/>
      <c r="H1535" s="689" t="n">
        <v>5.15611118162203</v>
      </c>
      <c r="I1535" s="689" t="n">
        <v>5.74640259454013</v>
      </c>
      <c r="J1535" s="689" t="n">
        <v>5.00432404874837</v>
      </c>
      <c r="K1535" s="689" t="n">
        <v>4.43151788817181</v>
      </c>
      <c r="L1535" s="689"/>
      <c r="M1535" s="689"/>
      <c r="N1535" s="689"/>
      <c r="O1535" s="689"/>
      <c r="P1535" s="689"/>
      <c r="Q1535" s="689"/>
      <c r="R1535" s="689"/>
      <c r="S1535" s="689"/>
      <c r="T1535" s="689"/>
      <c r="U1535" s="689"/>
      <c r="V1535" s="689"/>
      <c r="W1535" s="689"/>
      <c r="X1535" s="484"/>
      <c r="Y1535" s="366" t="s">
        <v>2221</v>
      </c>
      <c r="Z1535" s="366" t="s">
        <v>1988</v>
      </c>
      <c r="AA1535" s="545"/>
      <c r="AB1535" s="545"/>
      <c r="AC1535" s="644"/>
      <c r="AD1535" s="692"/>
    </row>
    <row r="1536" customFormat="false" ht="16.2" hidden="true" customHeight="true" outlineLevel="0" collapsed="false">
      <c r="A1536" s="483"/>
      <c r="B1536" s="31"/>
      <c r="C1536" s="31"/>
      <c r="D1536" s="31" t="s">
        <v>265</v>
      </c>
      <c r="E1536" s="31"/>
      <c r="F1536" s="31" t="s">
        <v>1978</v>
      </c>
      <c r="G1536" s="625"/>
      <c r="H1536" s="689" t="n">
        <v>3.07296181764074</v>
      </c>
      <c r="I1536" s="689" t="n">
        <v>3.76370348422848</v>
      </c>
      <c r="J1536" s="689" t="n">
        <v>4.52325668132625</v>
      </c>
      <c r="K1536" s="689" t="n">
        <v>3.77644990106488</v>
      </c>
      <c r="L1536" s="689"/>
      <c r="M1536" s="689"/>
      <c r="N1536" s="689"/>
      <c r="O1536" s="689"/>
      <c r="P1536" s="689"/>
      <c r="Q1536" s="689"/>
      <c r="R1536" s="689"/>
      <c r="S1536" s="689"/>
      <c r="T1536" s="689"/>
      <c r="U1536" s="689"/>
      <c r="V1536" s="689"/>
      <c r="W1536" s="689"/>
      <c r="X1536" s="484"/>
      <c r="Y1536" s="366" t="s">
        <v>2222</v>
      </c>
      <c r="Z1536" s="366" t="s">
        <v>1401</v>
      </c>
      <c r="AA1536" s="545"/>
      <c r="AB1536" s="545"/>
      <c r="AC1536" s="644"/>
      <c r="AD1536" s="692"/>
    </row>
    <row r="1537" customFormat="false" ht="16.2" hidden="true" customHeight="true" outlineLevel="0" collapsed="false">
      <c r="A1537" s="483"/>
      <c r="B1537" s="31"/>
      <c r="C1537" s="31" t="s">
        <v>2135</v>
      </c>
      <c r="D1537" s="31" t="s">
        <v>264</v>
      </c>
      <c r="E1537" s="31"/>
      <c r="F1537" s="31" t="s">
        <v>1978</v>
      </c>
      <c r="G1537" s="625"/>
      <c r="H1537" s="689" t="n">
        <v>4.04556415788806</v>
      </c>
      <c r="I1537" s="689" t="n">
        <v>4.6443527818886</v>
      </c>
      <c r="J1537" s="689" t="n">
        <v>5.16070917527176</v>
      </c>
      <c r="K1537" s="689" t="n">
        <v>5.59770680611176</v>
      </c>
      <c r="L1537" s="689"/>
      <c r="M1537" s="689"/>
      <c r="N1537" s="689"/>
      <c r="O1537" s="689"/>
      <c r="P1537" s="689"/>
      <c r="Q1537" s="689"/>
      <c r="R1537" s="689"/>
      <c r="S1537" s="689"/>
      <c r="T1537" s="689"/>
      <c r="U1537" s="689"/>
      <c r="V1537" s="689"/>
      <c r="W1537" s="689"/>
      <c r="X1537" s="484"/>
      <c r="Y1537" s="366" t="s">
        <v>2223</v>
      </c>
      <c r="Z1537" s="366" t="s">
        <v>1988</v>
      </c>
      <c r="AA1537" s="545"/>
      <c r="AB1537" s="545"/>
      <c r="AC1537" s="644"/>
      <c r="AD1537" s="692"/>
    </row>
    <row r="1538" customFormat="false" ht="16.2" hidden="true" customHeight="true" outlineLevel="0" collapsed="false">
      <c r="A1538" s="483"/>
      <c r="B1538" s="31"/>
      <c r="C1538" s="31"/>
      <c r="D1538" s="31" t="s">
        <v>265</v>
      </c>
      <c r="E1538" s="31"/>
      <c r="F1538" s="31" t="s">
        <v>1978</v>
      </c>
      <c r="G1538" s="625"/>
      <c r="H1538" s="689" t="n">
        <v>2.83035956887963</v>
      </c>
      <c r="I1538" s="689" t="n">
        <v>3.60354588915493</v>
      </c>
      <c r="J1538" s="689" t="n">
        <v>2.93614907384336</v>
      </c>
      <c r="K1538" s="689" t="n">
        <v>3.77644990106488</v>
      </c>
      <c r="L1538" s="689"/>
      <c r="M1538" s="689"/>
      <c r="N1538" s="689"/>
      <c r="O1538" s="689"/>
      <c r="P1538" s="689"/>
      <c r="Q1538" s="689"/>
      <c r="R1538" s="689"/>
      <c r="S1538" s="689"/>
      <c r="T1538" s="689"/>
      <c r="U1538" s="689"/>
      <c r="V1538" s="689"/>
      <c r="W1538" s="689"/>
      <c r="X1538" s="484"/>
      <c r="Y1538" s="366" t="s">
        <v>2224</v>
      </c>
      <c r="Z1538" s="366" t="s">
        <v>1401</v>
      </c>
      <c r="AA1538" s="545"/>
      <c r="AB1538" s="545"/>
      <c r="AC1538" s="644"/>
      <c r="AD1538" s="692"/>
    </row>
    <row r="1539" customFormat="false" ht="16.2" hidden="true" customHeight="true" outlineLevel="0" collapsed="false">
      <c r="A1539" s="483"/>
      <c r="B1539" s="31"/>
      <c r="C1539" s="496" t="s">
        <v>2138</v>
      </c>
      <c r="D1539" s="31" t="s">
        <v>264</v>
      </c>
      <c r="E1539" s="31"/>
      <c r="F1539" s="31" t="s">
        <v>1978</v>
      </c>
      <c r="G1539" s="625"/>
      <c r="H1539" s="689" t="n">
        <v>5.47341033126031</v>
      </c>
      <c r="I1539" s="689" t="n">
        <v>5.66768475077931</v>
      </c>
      <c r="J1539" s="689" t="n">
        <v>6.02082737115039</v>
      </c>
      <c r="K1539" s="689" t="n">
        <v>6.91938757977704</v>
      </c>
      <c r="L1539" s="689"/>
      <c r="M1539" s="689"/>
      <c r="N1539" s="689"/>
      <c r="O1539" s="689"/>
      <c r="P1539" s="689"/>
      <c r="Q1539" s="689"/>
      <c r="R1539" s="689"/>
      <c r="S1539" s="689"/>
      <c r="T1539" s="689"/>
      <c r="U1539" s="689"/>
      <c r="V1539" s="689"/>
      <c r="W1539" s="689"/>
      <c r="X1539" s="484"/>
      <c r="Y1539" s="366" t="s">
        <v>2225</v>
      </c>
      <c r="Z1539" s="366" t="s">
        <v>1988</v>
      </c>
      <c r="AA1539" s="545"/>
      <c r="AB1539" s="545"/>
      <c r="AC1539" s="644"/>
      <c r="AD1539" s="692"/>
    </row>
    <row r="1540" customFormat="false" ht="16.2" hidden="true" customHeight="true" outlineLevel="0" collapsed="false">
      <c r="A1540" s="483"/>
      <c r="B1540" s="31"/>
      <c r="C1540" s="496" t="s">
        <v>2140</v>
      </c>
      <c r="D1540" s="31" t="s">
        <v>265</v>
      </c>
      <c r="E1540" s="31"/>
      <c r="F1540" s="31" t="s">
        <v>1978</v>
      </c>
      <c r="G1540" s="625"/>
      <c r="H1540" s="689" t="n">
        <v>8.49107870663889</v>
      </c>
      <c r="I1540" s="689" t="n">
        <v>11.9317408329797</v>
      </c>
      <c r="J1540" s="689" t="n">
        <v>11.1097532523803</v>
      </c>
      <c r="K1540" s="689" t="n">
        <v>14.9484475250485</v>
      </c>
      <c r="L1540" s="689"/>
      <c r="M1540" s="689"/>
      <c r="N1540" s="689"/>
      <c r="O1540" s="689"/>
      <c r="P1540" s="689"/>
      <c r="Q1540" s="689"/>
      <c r="R1540" s="689"/>
      <c r="S1540" s="689"/>
      <c r="T1540" s="689"/>
      <c r="U1540" s="689"/>
      <c r="V1540" s="689"/>
      <c r="W1540" s="689"/>
      <c r="X1540" s="484"/>
      <c r="Y1540" s="366" t="s">
        <v>2226</v>
      </c>
      <c r="Z1540" s="366" t="s">
        <v>1401</v>
      </c>
      <c r="AA1540" s="545"/>
      <c r="AB1540" s="545"/>
      <c r="AC1540" s="644"/>
      <c r="AD1540" s="692"/>
    </row>
    <row r="1541" customFormat="false" ht="16.2" hidden="true" customHeight="true" outlineLevel="0" collapsed="false">
      <c r="A1541" s="483"/>
      <c r="B1541" s="31"/>
      <c r="C1541" s="496" t="s">
        <v>2142</v>
      </c>
      <c r="D1541" s="31" t="s">
        <v>265</v>
      </c>
      <c r="E1541" s="31"/>
      <c r="F1541" s="31" t="s">
        <v>1978</v>
      </c>
      <c r="G1541" s="625"/>
      <c r="H1541" s="689" t="n">
        <v>7.92500679286297</v>
      </c>
      <c r="I1541" s="689" t="n">
        <v>7.12701298077308</v>
      </c>
      <c r="J1541" s="689" t="n">
        <v>7.14198423367303</v>
      </c>
      <c r="K1541" s="689" t="n">
        <v>7.31687168331321</v>
      </c>
      <c r="L1541" s="689"/>
      <c r="M1541" s="689"/>
      <c r="N1541" s="689"/>
      <c r="O1541" s="689"/>
      <c r="P1541" s="689"/>
      <c r="Q1541" s="689"/>
      <c r="R1541" s="689"/>
      <c r="S1541" s="689"/>
      <c r="T1541" s="689"/>
      <c r="U1541" s="689"/>
      <c r="V1541" s="689"/>
      <c r="W1541" s="689"/>
      <c r="X1541" s="484"/>
      <c r="Y1541" s="366" t="s">
        <v>2227</v>
      </c>
      <c r="Z1541" s="366" t="s">
        <v>1401</v>
      </c>
      <c r="AA1541" s="545"/>
      <c r="AB1541" s="545"/>
      <c r="AC1541" s="644"/>
      <c r="AD1541" s="692"/>
    </row>
    <row r="1542" customFormat="false" ht="16.2" hidden="true" customHeight="true" outlineLevel="0" collapsed="false">
      <c r="A1542" s="483" t="s">
        <v>2228</v>
      </c>
      <c r="B1542" s="31" t="s">
        <v>163</v>
      </c>
      <c r="C1542" s="31"/>
      <c r="D1542" s="31" t="s">
        <v>264</v>
      </c>
      <c r="E1542" s="31"/>
      <c r="F1542" s="31" t="s">
        <v>1978</v>
      </c>
      <c r="G1542" s="625"/>
      <c r="H1542" s="695" t="s">
        <v>488</v>
      </c>
      <c r="I1542" s="695" t="s">
        <v>488</v>
      </c>
      <c r="J1542" s="695" t="s">
        <v>488</v>
      </c>
      <c r="K1542" s="695" t="s">
        <v>488</v>
      </c>
      <c r="L1542" s="689"/>
      <c r="M1542" s="689"/>
      <c r="N1542" s="689"/>
      <c r="O1542" s="689"/>
      <c r="P1542" s="689"/>
      <c r="Q1542" s="689"/>
      <c r="R1542" s="689"/>
      <c r="S1542" s="689"/>
      <c r="T1542" s="689"/>
      <c r="U1542" s="689"/>
      <c r="V1542" s="689"/>
      <c r="W1542" s="689"/>
      <c r="X1542" s="484"/>
      <c r="Y1542" s="366" t="s">
        <v>2229</v>
      </c>
      <c r="Z1542" s="366"/>
      <c r="AA1542" s="545" t="s">
        <v>1405</v>
      </c>
      <c r="AB1542" s="545" t="s">
        <v>1405</v>
      </c>
      <c r="AC1542" s="644"/>
      <c r="AD1542" s="692"/>
    </row>
    <row r="1543" customFormat="false" ht="16.2" hidden="true" customHeight="true" outlineLevel="0" collapsed="false">
      <c r="A1543" s="483"/>
      <c r="B1543" s="31"/>
      <c r="C1543" s="31"/>
      <c r="D1543" s="31" t="s">
        <v>265</v>
      </c>
      <c r="E1543" s="31"/>
      <c r="F1543" s="31" t="s">
        <v>1978</v>
      </c>
      <c r="G1543" s="625"/>
      <c r="H1543" s="695" t="s">
        <v>488</v>
      </c>
      <c r="I1543" s="695" t="s">
        <v>488</v>
      </c>
      <c r="J1543" s="695" t="s">
        <v>488</v>
      </c>
      <c r="K1543" s="695" t="s">
        <v>488</v>
      </c>
      <c r="L1543" s="689"/>
      <c r="M1543" s="689"/>
      <c r="N1543" s="689"/>
      <c r="O1543" s="689"/>
      <c r="P1543" s="689"/>
      <c r="Q1543" s="689"/>
      <c r="R1543" s="689"/>
      <c r="S1543" s="689"/>
      <c r="T1543" s="689"/>
      <c r="U1543" s="689"/>
      <c r="V1543" s="689"/>
      <c r="W1543" s="689"/>
      <c r="X1543" s="484"/>
      <c r="Y1543" s="366" t="s">
        <v>2230</v>
      </c>
      <c r="Z1543" s="366"/>
      <c r="AA1543" s="545"/>
      <c r="AB1543" s="545"/>
      <c r="AC1543" s="644"/>
      <c r="AD1543" s="692"/>
    </row>
    <row r="1544" customFormat="false" ht="16.2" hidden="true" customHeight="true" outlineLevel="0" collapsed="false">
      <c r="A1544" s="483"/>
      <c r="B1544" s="31" t="s">
        <v>2052</v>
      </c>
      <c r="C1544" s="31"/>
      <c r="D1544" s="31" t="s">
        <v>264</v>
      </c>
      <c r="E1544" s="31"/>
      <c r="F1544" s="31" t="s">
        <v>1978</v>
      </c>
      <c r="G1544" s="625"/>
      <c r="H1544" s="695" t="s">
        <v>488</v>
      </c>
      <c r="I1544" s="695" t="s">
        <v>488</v>
      </c>
      <c r="J1544" s="695" t="s">
        <v>488</v>
      </c>
      <c r="K1544" s="695" t="s">
        <v>488</v>
      </c>
      <c r="L1544" s="689"/>
      <c r="M1544" s="689"/>
      <c r="N1544" s="689"/>
      <c r="O1544" s="689"/>
      <c r="P1544" s="689"/>
      <c r="Q1544" s="689"/>
      <c r="R1544" s="689"/>
      <c r="S1544" s="689"/>
      <c r="T1544" s="689"/>
      <c r="U1544" s="689"/>
      <c r="V1544" s="689"/>
      <c r="W1544" s="689"/>
      <c r="X1544" s="484"/>
      <c r="Y1544" s="366" t="s">
        <v>2231</v>
      </c>
      <c r="Z1544" s="366"/>
      <c r="AA1544" s="545"/>
      <c r="AB1544" s="545"/>
      <c r="AC1544" s="644"/>
      <c r="AD1544" s="692"/>
    </row>
    <row r="1545" customFormat="false" ht="16.2" hidden="true" customHeight="true" outlineLevel="0" collapsed="false">
      <c r="A1545" s="483"/>
      <c r="B1545" s="31"/>
      <c r="C1545" s="31"/>
      <c r="D1545" s="31" t="s">
        <v>265</v>
      </c>
      <c r="E1545" s="31"/>
      <c r="F1545" s="31" t="s">
        <v>1978</v>
      </c>
      <c r="G1545" s="625"/>
      <c r="H1545" s="695" t="s">
        <v>488</v>
      </c>
      <c r="I1545" s="695" t="s">
        <v>488</v>
      </c>
      <c r="J1545" s="695" t="s">
        <v>488</v>
      </c>
      <c r="K1545" s="695" t="s">
        <v>488</v>
      </c>
      <c r="L1545" s="689"/>
      <c r="M1545" s="689"/>
      <c r="N1545" s="689"/>
      <c r="O1545" s="689"/>
      <c r="P1545" s="689"/>
      <c r="Q1545" s="689"/>
      <c r="R1545" s="689"/>
      <c r="S1545" s="689"/>
      <c r="T1545" s="689"/>
      <c r="U1545" s="689"/>
      <c r="V1545" s="689"/>
      <c r="W1545" s="689"/>
      <c r="X1545" s="484"/>
      <c r="Y1545" s="366" t="s">
        <v>2232</v>
      </c>
      <c r="Z1545" s="366"/>
      <c r="AA1545" s="545"/>
      <c r="AB1545" s="545"/>
      <c r="AC1545" s="644"/>
      <c r="AD1545" s="692"/>
    </row>
    <row r="1546" customFormat="false" ht="16.2" hidden="true" customHeight="true" outlineLevel="0" collapsed="false">
      <c r="A1546" s="483"/>
      <c r="B1546" s="31" t="s">
        <v>2055</v>
      </c>
      <c r="C1546" s="31"/>
      <c r="D1546" s="31" t="s">
        <v>264</v>
      </c>
      <c r="E1546" s="31"/>
      <c r="F1546" s="31" t="s">
        <v>1978</v>
      </c>
      <c r="G1546" s="625"/>
      <c r="H1546" s="695" t="s">
        <v>488</v>
      </c>
      <c r="I1546" s="695" t="s">
        <v>488</v>
      </c>
      <c r="J1546" s="695" t="s">
        <v>488</v>
      </c>
      <c r="K1546" s="695" t="s">
        <v>488</v>
      </c>
      <c r="L1546" s="689"/>
      <c r="M1546" s="689"/>
      <c r="N1546" s="689"/>
      <c r="O1546" s="689"/>
      <c r="P1546" s="689"/>
      <c r="Q1546" s="689"/>
      <c r="R1546" s="689"/>
      <c r="S1546" s="689"/>
      <c r="T1546" s="689"/>
      <c r="U1546" s="689"/>
      <c r="V1546" s="689"/>
      <c r="W1546" s="689"/>
      <c r="X1546" s="484"/>
      <c r="Y1546" s="366" t="s">
        <v>2233</v>
      </c>
      <c r="Z1546" s="366"/>
      <c r="AA1546" s="545"/>
      <c r="AB1546" s="545"/>
      <c r="AC1546" s="644"/>
      <c r="AD1546" s="692"/>
    </row>
    <row r="1547" customFormat="false" ht="16.2" hidden="true" customHeight="true" outlineLevel="0" collapsed="false">
      <c r="A1547" s="483"/>
      <c r="B1547" s="31"/>
      <c r="C1547" s="31"/>
      <c r="D1547" s="31" t="s">
        <v>265</v>
      </c>
      <c r="E1547" s="31"/>
      <c r="F1547" s="31" t="s">
        <v>1978</v>
      </c>
      <c r="G1547" s="625"/>
      <c r="H1547" s="695" t="s">
        <v>488</v>
      </c>
      <c r="I1547" s="695" t="s">
        <v>488</v>
      </c>
      <c r="J1547" s="695" t="s">
        <v>488</v>
      </c>
      <c r="K1547" s="695" t="s">
        <v>488</v>
      </c>
      <c r="L1547" s="689"/>
      <c r="M1547" s="689"/>
      <c r="N1547" s="689"/>
      <c r="O1547" s="689"/>
      <c r="P1547" s="689"/>
      <c r="Q1547" s="689"/>
      <c r="R1547" s="689"/>
      <c r="S1547" s="689"/>
      <c r="T1547" s="689"/>
      <c r="U1547" s="689"/>
      <c r="V1547" s="689"/>
      <c r="W1547" s="689"/>
      <c r="X1547" s="484"/>
      <c r="Y1547" s="366" t="s">
        <v>2234</v>
      </c>
      <c r="Z1547" s="366"/>
      <c r="AA1547" s="545"/>
      <c r="AB1547" s="545"/>
      <c r="AC1547" s="644"/>
      <c r="AD1547" s="692"/>
    </row>
    <row r="1548" customFormat="false" ht="16.2" hidden="true" customHeight="true" outlineLevel="0" collapsed="false">
      <c r="A1548" s="483"/>
      <c r="B1548" s="31" t="s">
        <v>2058</v>
      </c>
      <c r="C1548" s="31"/>
      <c r="D1548" s="31" t="s">
        <v>264</v>
      </c>
      <c r="E1548" s="31"/>
      <c r="F1548" s="31" t="s">
        <v>1978</v>
      </c>
      <c r="G1548" s="625"/>
      <c r="H1548" s="695" t="s">
        <v>488</v>
      </c>
      <c r="I1548" s="695" t="s">
        <v>488</v>
      </c>
      <c r="J1548" s="695" t="s">
        <v>488</v>
      </c>
      <c r="K1548" s="695" t="s">
        <v>488</v>
      </c>
      <c r="L1548" s="689"/>
      <c r="M1548" s="689"/>
      <c r="N1548" s="689"/>
      <c r="O1548" s="689"/>
      <c r="P1548" s="689"/>
      <c r="Q1548" s="689"/>
      <c r="R1548" s="689"/>
      <c r="S1548" s="689"/>
      <c r="T1548" s="689"/>
      <c r="U1548" s="689"/>
      <c r="V1548" s="689"/>
      <c r="W1548" s="689"/>
      <c r="X1548" s="484"/>
      <c r="Y1548" s="366" t="s">
        <v>2235</v>
      </c>
      <c r="Z1548" s="366"/>
      <c r="AA1548" s="545"/>
      <c r="AB1548" s="545"/>
      <c r="AC1548" s="644"/>
      <c r="AD1548" s="692"/>
    </row>
    <row r="1549" customFormat="false" ht="16.2" hidden="true" customHeight="true" outlineLevel="0" collapsed="false">
      <c r="A1549" s="483"/>
      <c r="B1549" s="31"/>
      <c r="C1549" s="31"/>
      <c r="D1549" s="31" t="s">
        <v>265</v>
      </c>
      <c r="E1549" s="31"/>
      <c r="F1549" s="31" t="s">
        <v>1978</v>
      </c>
      <c r="G1549" s="625"/>
      <c r="H1549" s="695" t="s">
        <v>488</v>
      </c>
      <c r="I1549" s="695" t="s">
        <v>488</v>
      </c>
      <c r="J1549" s="695" t="s">
        <v>488</v>
      </c>
      <c r="K1549" s="695" t="s">
        <v>488</v>
      </c>
      <c r="L1549" s="689"/>
      <c r="M1549" s="689"/>
      <c r="N1549" s="689"/>
      <c r="O1549" s="689"/>
      <c r="P1549" s="689"/>
      <c r="Q1549" s="689"/>
      <c r="R1549" s="689"/>
      <c r="S1549" s="689"/>
      <c r="T1549" s="689"/>
      <c r="U1549" s="689"/>
      <c r="V1549" s="689"/>
      <c r="W1549" s="689"/>
      <c r="X1549" s="484"/>
      <c r="Y1549" s="366" t="s">
        <v>2236</v>
      </c>
      <c r="Z1549" s="366"/>
      <c r="AA1549" s="545"/>
      <c r="AB1549" s="545"/>
      <c r="AC1549" s="644"/>
      <c r="AD1549" s="692"/>
    </row>
    <row r="1550" customFormat="false" ht="16.2" hidden="true" customHeight="true" outlineLevel="0" collapsed="false">
      <c r="A1550" s="483"/>
      <c r="B1550" s="31" t="s">
        <v>2061</v>
      </c>
      <c r="C1550" s="31"/>
      <c r="D1550" s="31" t="s">
        <v>264</v>
      </c>
      <c r="E1550" s="31"/>
      <c r="F1550" s="31" t="s">
        <v>1978</v>
      </c>
      <c r="G1550" s="625"/>
      <c r="H1550" s="695" t="s">
        <v>488</v>
      </c>
      <c r="I1550" s="695" t="s">
        <v>488</v>
      </c>
      <c r="J1550" s="695" t="s">
        <v>488</v>
      </c>
      <c r="K1550" s="695" t="s">
        <v>488</v>
      </c>
      <c r="L1550" s="689"/>
      <c r="M1550" s="689"/>
      <c r="N1550" s="689"/>
      <c r="O1550" s="689"/>
      <c r="P1550" s="689"/>
      <c r="Q1550" s="689"/>
      <c r="R1550" s="689"/>
      <c r="S1550" s="689"/>
      <c r="T1550" s="689"/>
      <c r="U1550" s="689"/>
      <c r="V1550" s="689"/>
      <c r="W1550" s="689"/>
      <c r="X1550" s="484"/>
      <c r="Y1550" s="366" t="s">
        <v>2237</v>
      </c>
      <c r="Z1550" s="366"/>
      <c r="AA1550" s="545"/>
      <c r="AB1550" s="545"/>
      <c r="AC1550" s="644"/>
      <c r="AD1550" s="692"/>
    </row>
    <row r="1551" customFormat="false" ht="16.2" hidden="true" customHeight="true" outlineLevel="0" collapsed="false">
      <c r="A1551" s="483"/>
      <c r="B1551" s="31"/>
      <c r="C1551" s="31"/>
      <c r="D1551" s="31" t="s">
        <v>265</v>
      </c>
      <c r="E1551" s="31"/>
      <c r="F1551" s="31" t="s">
        <v>1978</v>
      </c>
      <c r="G1551" s="625"/>
      <c r="H1551" s="695" t="s">
        <v>488</v>
      </c>
      <c r="I1551" s="695" t="s">
        <v>488</v>
      </c>
      <c r="J1551" s="695" t="s">
        <v>488</v>
      </c>
      <c r="K1551" s="695" t="s">
        <v>488</v>
      </c>
      <c r="L1551" s="689"/>
      <c r="M1551" s="689"/>
      <c r="N1551" s="689"/>
      <c r="O1551" s="689"/>
      <c r="P1551" s="689"/>
      <c r="Q1551" s="689"/>
      <c r="R1551" s="689"/>
      <c r="S1551" s="689"/>
      <c r="T1551" s="689"/>
      <c r="U1551" s="689"/>
      <c r="V1551" s="689"/>
      <c r="W1551" s="689"/>
      <c r="X1551" s="484"/>
      <c r="Y1551" s="366" t="s">
        <v>2238</v>
      </c>
      <c r="Z1551" s="366"/>
      <c r="AA1551" s="545"/>
      <c r="AB1551" s="545"/>
      <c r="AC1551" s="644"/>
      <c r="AD1551" s="692"/>
    </row>
    <row r="1552" customFormat="false" ht="16.2" hidden="true" customHeight="true" outlineLevel="0" collapsed="false">
      <c r="A1552" s="483"/>
      <c r="B1552" s="31" t="s">
        <v>2064</v>
      </c>
      <c r="C1552" s="31"/>
      <c r="D1552" s="31" t="s">
        <v>264</v>
      </c>
      <c r="E1552" s="31"/>
      <c r="F1552" s="31" t="s">
        <v>1978</v>
      </c>
      <c r="G1552" s="625"/>
      <c r="H1552" s="695" t="s">
        <v>488</v>
      </c>
      <c r="I1552" s="695" t="s">
        <v>488</v>
      </c>
      <c r="J1552" s="695" t="s">
        <v>488</v>
      </c>
      <c r="K1552" s="695" t="s">
        <v>488</v>
      </c>
      <c r="L1552" s="689"/>
      <c r="M1552" s="689"/>
      <c r="N1552" s="689"/>
      <c r="O1552" s="689"/>
      <c r="P1552" s="689"/>
      <c r="Q1552" s="689"/>
      <c r="R1552" s="689"/>
      <c r="S1552" s="689"/>
      <c r="T1552" s="689"/>
      <c r="U1552" s="689"/>
      <c r="V1552" s="689"/>
      <c r="W1552" s="689"/>
      <c r="X1552" s="484"/>
      <c r="Y1552" s="366" t="s">
        <v>2239</v>
      </c>
      <c r="Z1552" s="366"/>
      <c r="AA1552" s="545"/>
      <c r="AB1552" s="545"/>
      <c r="AC1552" s="644"/>
      <c r="AD1552" s="692"/>
    </row>
    <row r="1553" customFormat="false" ht="16.2" hidden="true" customHeight="true" outlineLevel="0" collapsed="false">
      <c r="A1553" s="483"/>
      <c r="B1553" s="31"/>
      <c r="C1553" s="31"/>
      <c r="D1553" s="31" t="s">
        <v>265</v>
      </c>
      <c r="E1553" s="31"/>
      <c r="F1553" s="31" t="s">
        <v>1978</v>
      </c>
      <c r="G1553" s="625"/>
      <c r="H1553" s="695" t="s">
        <v>488</v>
      </c>
      <c r="I1553" s="695" t="s">
        <v>488</v>
      </c>
      <c r="J1553" s="695" t="s">
        <v>488</v>
      </c>
      <c r="K1553" s="695" t="s">
        <v>488</v>
      </c>
      <c r="L1553" s="689"/>
      <c r="M1553" s="689"/>
      <c r="N1553" s="689"/>
      <c r="O1553" s="689"/>
      <c r="P1553" s="689"/>
      <c r="Q1553" s="689"/>
      <c r="R1553" s="689"/>
      <c r="S1553" s="689"/>
      <c r="T1553" s="689"/>
      <c r="U1553" s="689"/>
      <c r="V1553" s="689"/>
      <c r="W1553" s="689"/>
      <c r="X1553" s="484"/>
      <c r="Y1553" s="366" t="s">
        <v>2240</v>
      </c>
      <c r="Z1553" s="366"/>
      <c r="AA1553" s="545"/>
      <c r="AB1553" s="545"/>
      <c r="AC1553" s="644"/>
      <c r="AD1553" s="692"/>
    </row>
    <row r="1554" customFormat="false" ht="16.2" hidden="true" customHeight="true" outlineLevel="0" collapsed="false">
      <c r="A1554" s="483"/>
      <c r="B1554" s="31" t="s">
        <v>2067</v>
      </c>
      <c r="C1554" s="31"/>
      <c r="D1554" s="31" t="s">
        <v>264</v>
      </c>
      <c r="E1554" s="31"/>
      <c r="F1554" s="31" t="s">
        <v>1978</v>
      </c>
      <c r="G1554" s="625"/>
      <c r="H1554" s="695" t="s">
        <v>488</v>
      </c>
      <c r="I1554" s="695" t="s">
        <v>488</v>
      </c>
      <c r="J1554" s="695" t="s">
        <v>488</v>
      </c>
      <c r="K1554" s="695" t="s">
        <v>488</v>
      </c>
      <c r="L1554" s="689"/>
      <c r="M1554" s="689"/>
      <c r="N1554" s="689"/>
      <c r="O1554" s="689"/>
      <c r="P1554" s="689"/>
      <c r="Q1554" s="689"/>
      <c r="R1554" s="689"/>
      <c r="S1554" s="689"/>
      <c r="T1554" s="689"/>
      <c r="U1554" s="689"/>
      <c r="V1554" s="689"/>
      <c r="W1554" s="689"/>
      <c r="X1554" s="484"/>
      <c r="Y1554" s="366" t="s">
        <v>2241</v>
      </c>
      <c r="Z1554" s="366"/>
      <c r="AA1554" s="545"/>
      <c r="AB1554" s="545"/>
      <c r="AC1554" s="644"/>
      <c r="AD1554" s="692"/>
    </row>
    <row r="1555" customFormat="false" ht="16.2" hidden="true" customHeight="true" outlineLevel="0" collapsed="false">
      <c r="A1555" s="483"/>
      <c r="B1555" s="31"/>
      <c r="C1555" s="31"/>
      <c r="D1555" s="31" t="s">
        <v>265</v>
      </c>
      <c r="E1555" s="31"/>
      <c r="F1555" s="31" t="s">
        <v>1978</v>
      </c>
      <c r="G1555" s="625"/>
      <c r="H1555" s="695" t="s">
        <v>488</v>
      </c>
      <c r="I1555" s="695" t="s">
        <v>488</v>
      </c>
      <c r="J1555" s="695" t="s">
        <v>488</v>
      </c>
      <c r="K1555" s="695" t="s">
        <v>488</v>
      </c>
      <c r="L1555" s="689"/>
      <c r="M1555" s="689"/>
      <c r="N1555" s="689"/>
      <c r="O1555" s="689"/>
      <c r="P1555" s="689"/>
      <c r="Q1555" s="689"/>
      <c r="R1555" s="689"/>
      <c r="S1555" s="689"/>
      <c r="T1555" s="689"/>
      <c r="U1555" s="689"/>
      <c r="V1555" s="689"/>
      <c r="W1555" s="689"/>
      <c r="X1555" s="484"/>
      <c r="Y1555" s="366" t="s">
        <v>2242</v>
      </c>
      <c r="Z1555" s="366"/>
      <c r="AA1555" s="545"/>
      <c r="AB1555" s="545"/>
      <c r="AC1555" s="644"/>
      <c r="AD1555" s="692"/>
    </row>
    <row r="1556" customFormat="false" ht="16.2" hidden="true" customHeight="true" outlineLevel="0" collapsed="false">
      <c r="A1556" s="483"/>
      <c r="B1556" s="31" t="s">
        <v>2070</v>
      </c>
      <c r="C1556" s="31"/>
      <c r="D1556" s="31" t="s">
        <v>264</v>
      </c>
      <c r="E1556" s="31"/>
      <c r="F1556" s="31" t="s">
        <v>1978</v>
      </c>
      <c r="G1556" s="625"/>
      <c r="H1556" s="695" t="s">
        <v>488</v>
      </c>
      <c r="I1556" s="695" t="s">
        <v>488</v>
      </c>
      <c r="J1556" s="695" t="s">
        <v>488</v>
      </c>
      <c r="K1556" s="695" t="s">
        <v>488</v>
      </c>
      <c r="L1556" s="689"/>
      <c r="M1556" s="689"/>
      <c r="N1556" s="689"/>
      <c r="O1556" s="689"/>
      <c r="P1556" s="689"/>
      <c r="Q1556" s="689"/>
      <c r="R1556" s="689"/>
      <c r="S1556" s="689"/>
      <c r="T1556" s="689"/>
      <c r="U1556" s="689"/>
      <c r="V1556" s="689"/>
      <c r="W1556" s="689"/>
      <c r="X1556" s="484"/>
      <c r="Y1556" s="366" t="s">
        <v>2243</v>
      </c>
      <c r="Z1556" s="366"/>
      <c r="AA1556" s="545"/>
      <c r="AB1556" s="545"/>
      <c r="AC1556" s="644"/>
      <c r="AD1556" s="692"/>
    </row>
    <row r="1557" customFormat="false" ht="16.2" hidden="true" customHeight="true" outlineLevel="0" collapsed="false">
      <c r="A1557" s="483"/>
      <c r="B1557" s="31"/>
      <c r="C1557" s="31"/>
      <c r="D1557" s="31" t="s">
        <v>265</v>
      </c>
      <c r="E1557" s="31"/>
      <c r="F1557" s="31" t="s">
        <v>1978</v>
      </c>
      <c r="G1557" s="625"/>
      <c r="H1557" s="695" t="s">
        <v>488</v>
      </c>
      <c r="I1557" s="695" t="s">
        <v>488</v>
      </c>
      <c r="J1557" s="695" t="s">
        <v>488</v>
      </c>
      <c r="K1557" s="695" t="s">
        <v>488</v>
      </c>
      <c r="L1557" s="689"/>
      <c r="M1557" s="689"/>
      <c r="N1557" s="689"/>
      <c r="O1557" s="689"/>
      <c r="P1557" s="689"/>
      <c r="Q1557" s="689"/>
      <c r="R1557" s="689"/>
      <c r="S1557" s="689"/>
      <c r="T1557" s="689"/>
      <c r="U1557" s="689"/>
      <c r="V1557" s="689"/>
      <c r="W1557" s="689"/>
      <c r="X1557" s="484"/>
      <c r="Y1557" s="366" t="s">
        <v>2244</v>
      </c>
      <c r="Z1557" s="366"/>
      <c r="AA1557" s="545"/>
      <c r="AB1557" s="545"/>
      <c r="AC1557" s="644"/>
      <c r="AD1557" s="692"/>
    </row>
    <row r="1558" customFormat="false" ht="16.2" hidden="true" customHeight="true" outlineLevel="0" collapsed="false">
      <c r="A1558" s="483"/>
      <c r="B1558" s="31" t="s">
        <v>2073</v>
      </c>
      <c r="C1558" s="31"/>
      <c r="D1558" s="31" t="s">
        <v>264</v>
      </c>
      <c r="E1558" s="31"/>
      <c r="F1558" s="31" t="s">
        <v>1978</v>
      </c>
      <c r="G1558" s="625"/>
      <c r="H1558" s="695" t="s">
        <v>488</v>
      </c>
      <c r="I1558" s="695" t="s">
        <v>488</v>
      </c>
      <c r="J1558" s="695" t="s">
        <v>488</v>
      </c>
      <c r="K1558" s="695" t="s">
        <v>488</v>
      </c>
      <c r="L1558" s="689"/>
      <c r="M1558" s="689"/>
      <c r="N1558" s="689"/>
      <c r="O1558" s="689"/>
      <c r="P1558" s="689"/>
      <c r="Q1558" s="689"/>
      <c r="R1558" s="689"/>
      <c r="S1558" s="689"/>
      <c r="T1558" s="689"/>
      <c r="U1558" s="689"/>
      <c r="V1558" s="689"/>
      <c r="W1558" s="689"/>
      <c r="X1558" s="484"/>
      <c r="Y1558" s="366" t="s">
        <v>2245</v>
      </c>
      <c r="Z1558" s="366"/>
      <c r="AA1558" s="545"/>
      <c r="AB1558" s="545"/>
      <c r="AC1558" s="644"/>
      <c r="AD1558" s="692"/>
    </row>
    <row r="1559" customFormat="false" ht="16.2" hidden="true" customHeight="true" outlineLevel="0" collapsed="false">
      <c r="A1559" s="483"/>
      <c r="B1559" s="31"/>
      <c r="C1559" s="31"/>
      <c r="D1559" s="31" t="s">
        <v>265</v>
      </c>
      <c r="E1559" s="31"/>
      <c r="F1559" s="31" t="s">
        <v>1978</v>
      </c>
      <c r="G1559" s="625"/>
      <c r="H1559" s="695" t="s">
        <v>488</v>
      </c>
      <c r="I1559" s="695" t="s">
        <v>488</v>
      </c>
      <c r="J1559" s="695" t="s">
        <v>488</v>
      </c>
      <c r="K1559" s="695" t="s">
        <v>488</v>
      </c>
      <c r="L1559" s="689"/>
      <c r="M1559" s="689"/>
      <c r="N1559" s="689"/>
      <c r="O1559" s="689"/>
      <c r="P1559" s="689"/>
      <c r="Q1559" s="689"/>
      <c r="R1559" s="689"/>
      <c r="S1559" s="689"/>
      <c r="T1559" s="689"/>
      <c r="U1559" s="689"/>
      <c r="V1559" s="689"/>
      <c r="W1559" s="689"/>
      <c r="X1559" s="484"/>
      <c r="Y1559" s="366" t="s">
        <v>2246</v>
      </c>
      <c r="Z1559" s="366"/>
      <c r="AA1559" s="545"/>
      <c r="AB1559" s="545"/>
      <c r="AC1559" s="644"/>
      <c r="AD1559" s="692"/>
    </row>
    <row r="1560" customFormat="false" ht="16.2" hidden="true" customHeight="true" outlineLevel="0" collapsed="false">
      <c r="A1560" s="483"/>
      <c r="B1560" s="31" t="s">
        <v>2247</v>
      </c>
      <c r="C1560" s="31"/>
      <c r="D1560" s="31" t="s">
        <v>264</v>
      </c>
      <c r="E1560" s="31"/>
      <c r="F1560" s="31" t="s">
        <v>1978</v>
      </c>
      <c r="G1560" s="625"/>
      <c r="H1560" s="695" t="s">
        <v>488</v>
      </c>
      <c r="I1560" s="695" t="s">
        <v>488</v>
      </c>
      <c r="J1560" s="695" t="s">
        <v>488</v>
      </c>
      <c r="K1560" s="695" t="s">
        <v>488</v>
      </c>
      <c r="L1560" s="689"/>
      <c r="M1560" s="689"/>
      <c r="N1560" s="689"/>
      <c r="O1560" s="689"/>
      <c r="P1560" s="689"/>
      <c r="Q1560" s="689"/>
      <c r="R1560" s="689"/>
      <c r="S1560" s="689"/>
      <c r="T1560" s="689"/>
      <c r="U1560" s="689"/>
      <c r="V1560" s="689"/>
      <c r="W1560" s="689"/>
      <c r="X1560" s="484"/>
      <c r="Y1560" s="366" t="s">
        <v>2248</v>
      </c>
      <c r="Z1560" s="366"/>
      <c r="AA1560" s="545"/>
      <c r="AB1560" s="545"/>
      <c r="AC1560" s="644"/>
      <c r="AD1560" s="692"/>
    </row>
    <row r="1561" customFormat="false" ht="16.2" hidden="true" customHeight="true" outlineLevel="0" collapsed="false">
      <c r="A1561" s="483"/>
      <c r="B1561" s="31"/>
      <c r="C1561" s="31"/>
      <c r="D1561" s="31" t="s">
        <v>265</v>
      </c>
      <c r="E1561" s="31"/>
      <c r="F1561" s="31" t="s">
        <v>1978</v>
      </c>
      <c r="G1561" s="625"/>
      <c r="H1561" s="695" t="s">
        <v>488</v>
      </c>
      <c r="I1561" s="695" t="s">
        <v>488</v>
      </c>
      <c r="J1561" s="695" t="s">
        <v>488</v>
      </c>
      <c r="K1561" s="695" t="s">
        <v>488</v>
      </c>
      <c r="L1561" s="689"/>
      <c r="M1561" s="689"/>
      <c r="N1561" s="689"/>
      <c r="O1561" s="689"/>
      <c r="P1561" s="689"/>
      <c r="Q1561" s="689"/>
      <c r="R1561" s="689"/>
      <c r="S1561" s="689"/>
      <c r="T1561" s="689"/>
      <c r="U1561" s="689"/>
      <c r="V1561" s="689"/>
      <c r="W1561" s="689"/>
      <c r="X1561" s="484"/>
      <c r="Y1561" s="366" t="s">
        <v>2249</v>
      </c>
      <c r="Z1561" s="366"/>
      <c r="AA1561" s="545"/>
      <c r="AB1561" s="545"/>
      <c r="AC1561" s="644"/>
      <c r="AD1561" s="692"/>
    </row>
    <row r="1562" customFormat="false" ht="16.2" hidden="true" customHeight="true" outlineLevel="0" collapsed="false">
      <c r="A1562" s="483"/>
      <c r="B1562" s="31" t="s">
        <v>2079</v>
      </c>
      <c r="C1562" s="31"/>
      <c r="D1562" s="31" t="s">
        <v>264</v>
      </c>
      <c r="E1562" s="31"/>
      <c r="F1562" s="31" t="s">
        <v>1978</v>
      </c>
      <c r="G1562" s="625"/>
      <c r="H1562" s="695" t="s">
        <v>488</v>
      </c>
      <c r="I1562" s="695" t="s">
        <v>488</v>
      </c>
      <c r="J1562" s="695" t="s">
        <v>488</v>
      </c>
      <c r="K1562" s="695" t="s">
        <v>488</v>
      </c>
      <c r="L1562" s="689"/>
      <c r="M1562" s="689"/>
      <c r="N1562" s="689"/>
      <c r="O1562" s="689"/>
      <c r="P1562" s="689"/>
      <c r="Q1562" s="689"/>
      <c r="R1562" s="689"/>
      <c r="S1562" s="689"/>
      <c r="T1562" s="689"/>
      <c r="U1562" s="689"/>
      <c r="V1562" s="689"/>
      <c r="W1562" s="689"/>
      <c r="X1562" s="484"/>
      <c r="Y1562" s="366" t="s">
        <v>2250</v>
      </c>
      <c r="Z1562" s="366"/>
      <c r="AA1562" s="545"/>
      <c r="AB1562" s="545"/>
      <c r="AC1562" s="644"/>
      <c r="AD1562" s="692"/>
    </row>
    <row r="1563" customFormat="false" ht="16.2" hidden="true" customHeight="true" outlineLevel="0" collapsed="false">
      <c r="A1563" s="483"/>
      <c r="B1563" s="31"/>
      <c r="C1563" s="31"/>
      <c r="D1563" s="31" t="s">
        <v>265</v>
      </c>
      <c r="E1563" s="31"/>
      <c r="F1563" s="31" t="s">
        <v>1978</v>
      </c>
      <c r="G1563" s="625"/>
      <c r="H1563" s="695" t="s">
        <v>488</v>
      </c>
      <c r="I1563" s="695" t="s">
        <v>488</v>
      </c>
      <c r="J1563" s="695" t="s">
        <v>488</v>
      </c>
      <c r="K1563" s="695" t="s">
        <v>488</v>
      </c>
      <c r="L1563" s="689"/>
      <c r="M1563" s="689"/>
      <c r="N1563" s="689"/>
      <c r="O1563" s="689"/>
      <c r="P1563" s="689"/>
      <c r="Q1563" s="689"/>
      <c r="R1563" s="689"/>
      <c r="S1563" s="689"/>
      <c r="T1563" s="689"/>
      <c r="U1563" s="689"/>
      <c r="V1563" s="689"/>
      <c r="W1563" s="689"/>
      <c r="X1563" s="484"/>
      <c r="Y1563" s="366" t="s">
        <v>2251</v>
      </c>
      <c r="Z1563" s="366"/>
      <c r="AA1563" s="545"/>
      <c r="AB1563" s="545"/>
      <c r="AC1563" s="644"/>
      <c r="AD1563" s="692"/>
    </row>
    <row r="1564" customFormat="false" ht="16.2" hidden="true" customHeight="true" outlineLevel="0" collapsed="false">
      <c r="A1564" s="483"/>
      <c r="B1564" s="31" t="s">
        <v>2082</v>
      </c>
      <c r="C1564" s="31"/>
      <c r="D1564" s="31" t="s">
        <v>264</v>
      </c>
      <c r="E1564" s="31"/>
      <c r="F1564" s="31" t="s">
        <v>1978</v>
      </c>
      <c r="G1564" s="625"/>
      <c r="H1564" s="695" t="s">
        <v>488</v>
      </c>
      <c r="I1564" s="695" t="s">
        <v>488</v>
      </c>
      <c r="J1564" s="695" t="s">
        <v>488</v>
      </c>
      <c r="K1564" s="695" t="s">
        <v>488</v>
      </c>
      <c r="L1564" s="689"/>
      <c r="M1564" s="689"/>
      <c r="N1564" s="689"/>
      <c r="O1564" s="689"/>
      <c r="P1564" s="689"/>
      <c r="Q1564" s="689"/>
      <c r="R1564" s="689"/>
      <c r="S1564" s="689"/>
      <c r="T1564" s="689"/>
      <c r="U1564" s="689"/>
      <c r="V1564" s="689"/>
      <c r="W1564" s="689"/>
      <c r="X1564" s="484"/>
      <c r="Y1564" s="366" t="s">
        <v>2252</v>
      </c>
      <c r="Z1564" s="366"/>
      <c r="AA1564" s="545"/>
      <c r="AB1564" s="545"/>
      <c r="AC1564" s="644"/>
      <c r="AD1564" s="692"/>
    </row>
    <row r="1565" customFormat="false" ht="16.2" hidden="true" customHeight="true" outlineLevel="0" collapsed="false">
      <c r="A1565" s="483"/>
      <c r="B1565" s="31"/>
      <c r="C1565" s="31"/>
      <c r="D1565" s="31" t="s">
        <v>265</v>
      </c>
      <c r="E1565" s="31"/>
      <c r="F1565" s="31" t="s">
        <v>1978</v>
      </c>
      <c r="G1565" s="625"/>
      <c r="H1565" s="695" t="s">
        <v>488</v>
      </c>
      <c r="I1565" s="695" t="s">
        <v>488</v>
      </c>
      <c r="J1565" s="695" t="s">
        <v>488</v>
      </c>
      <c r="K1565" s="695" t="s">
        <v>488</v>
      </c>
      <c r="L1565" s="689"/>
      <c r="M1565" s="689"/>
      <c r="N1565" s="689"/>
      <c r="O1565" s="689"/>
      <c r="P1565" s="689"/>
      <c r="Q1565" s="689"/>
      <c r="R1565" s="689"/>
      <c r="S1565" s="689"/>
      <c r="T1565" s="689"/>
      <c r="U1565" s="689"/>
      <c r="V1565" s="689"/>
      <c r="W1565" s="689"/>
      <c r="X1565" s="484"/>
      <c r="Y1565" s="366" t="s">
        <v>2253</v>
      </c>
      <c r="Z1565" s="366"/>
      <c r="AA1565" s="545"/>
      <c r="AB1565" s="545"/>
      <c r="AC1565" s="644"/>
      <c r="AD1565" s="692"/>
    </row>
    <row r="1566" customFormat="false" ht="16.2" hidden="true" customHeight="true" outlineLevel="0" collapsed="false">
      <c r="A1566" s="483"/>
      <c r="B1566" s="31" t="s">
        <v>2085</v>
      </c>
      <c r="C1566" s="31"/>
      <c r="D1566" s="31" t="s">
        <v>264</v>
      </c>
      <c r="E1566" s="31"/>
      <c r="F1566" s="31" t="s">
        <v>1978</v>
      </c>
      <c r="G1566" s="625"/>
      <c r="H1566" s="695" t="s">
        <v>488</v>
      </c>
      <c r="I1566" s="695" t="s">
        <v>488</v>
      </c>
      <c r="J1566" s="695" t="s">
        <v>488</v>
      </c>
      <c r="K1566" s="695" t="s">
        <v>488</v>
      </c>
      <c r="L1566" s="689"/>
      <c r="M1566" s="689"/>
      <c r="N1566" s="689"/>
      <c r="O1566" s="689"/>
      <c r="P1566" s="689"/>
      <c r="Q1566" s="689"/>
      <c r="R1566" s="689"/>
      <c r="S1566" s="689"/>
      <c r="T1566" s="689"/>
      <c r="U1566" s="689"/>
      <c r="V1566" s="689"/>
      <c r="W1566" s="689"/>
      <c r="X1566" s="484"/>
      <c r="Y1566" s="366" t="s">
        <v>2254</v>
      </c>
      <c r="Z1566" s="366"/>
      <c r="AA1566" s="545"/>
      <c r="AB1566" s="545"/>
      <c r="AC1566" s="644"/>
      <c r="AD1566" s="692"/>
    </row>
    <row r="1567" customFormat="false" ht="16.2" hidden="true" customHeight="true" outlineLevel="0" collapsed="false">
      <c r="A1567" s="483"/>
      <c r="B1567" s="31"/>
      <c r="C1567" s="31"/>
      <c r="D1567" s="31" t="s">
        <v>265</v>
      </c>
      <c r="E1567" s="31"/>
      <c r="F1567" s="31" t="s">
        <v>1978</v>
      </c>
      <c r="G1567" s="625"/>
      <c r="H1567" s="695" t="s">
        <v>488</v>
      </c>
      <c r="I1567" s="695" t="s">
        <v>488</v>
      </c>
      <c r="J1567" s="695" t="s">
        <v>488</v>
      </c>
      <c r="K1567" s="695" t="s">
        <v>488</v>
      </c>
      <c r="L1567" s="689"/>
      <c r="M1567" s="689"/>
      <c r="N1567" s="689"/>
      <c r="O1567" s="689"/>
      <c r="P1567" s="689"/>
      <c r="Q1567" s="689"/>
      <c r="R1567" s="689"/>
      <c r="S1567" s="689"/>
      <c r="T1567" s="689"/>
      <c r="U1567" s="689"/>
      <c r="V1567" s="689"/>
      <c r="W1567" s="689"/>
      <c r="X1567" s="484"/>
      <c r="Y1567" s="366" t="s">
        <v>2255</v>
      </c>
      <c r="Z1567" s="366"/>
      <c r="AA1567" s="545"/>
      <c r="AB1567" s="545"/>
      <c r="AC1567" s="644"/>
      <c r="AD1567" s="692"/>
    </row>
    <row r="1568" customFormat="false" ht="16.2" hidden="true" customHeight="true" outlineLevel="0" collapsed="false">
      <c r="A1568" s="601" t="s">
        <v>2256</v>
      </c>
      <c r="B1568" s="31" t="s">
        <v>2114</v>
      </c>
      <c r="C1568" s="31"/>
      <c r="D1568" s="31" t="s">
        <v>264</v>
      </c>
      <c r="E1568" s="31"/>
      <c r="F1568" s="31" t="s">
        <v>1978</v>
      </c>
      <c r="G1568" s="625"/>
      <c r="H1568" s="513" t="s">
        <v>488</v>
      </c>
      <c r="I1568" s="513" t="s">
        <v>488</v>
      </c>
      <c r="J1568" s="513" t="s">
        <v>488</v>
      </c>
      <c r="K1568" s="513" t="s">
        <v>488</v>
      </c>
      <c r="L1568" s="689"/>
      <c r="M1568" s="689"/>
      <c r="N1568" s="689"/>
      <c r="O1568" s="689"/>
      <c r="P1568" s="689"/>
      <c r="Q1568" s="689"/>
      <c r="R1568" s="689"/>
      <c r="S1568" s="689"/>
      <c r="T1568" s="689"/>
      <c r="U1568" s="689"/>
      <c r="V1568" s="689"/>
      <c r="W1568" s="689"/>
      <c r="X1568" s="484"/>
      <c r="Y1568" s="366" t="s">
        <v>2257</v>
      </c>
      <c r="Z1568" s="366"/>
      <c r="AA1568" s="545" t="s">
        <v>1405</v>
      </c>
      <c r="AB1568" s="545" t="s">
        <v>1405</v>
      </c>
      <c r="AC1568" s="644"/>
      <c r="AD1568" s="692"/>
    </row>
    <row r="1569" customFormat="false" ht="16.2" hidden="true" customHeight="true" outlineLevel="0" collapsed="false">
      <c r="A1569" s="601"/>
      <c r="B1569" s="31"/>
      <c r="C1569" s="31"/>
      <c r="D1569" s="31" t="s">
        <v>265</v>
      </c>
      <c r="E1569" s="31"/>
      <c r="F1569" s="31" t="s">
        <v>1978</v>
      </c>
      <c r="G1569" s="625"/>
      <c r="H1569" s="513" t="s">
        <v>488</v>
      </c>
      <c r="I1569" s="513" t="s">
        <v>488</v>
      </c>
      <c r="J1569" s="513" t="s">
        <v>488</v>
      </c>
      <c r="K1569" s="513" t="s">
        <v>488</v>
      </c>
      <c r="L1569" s="689"/>
      <c r="M1569" s="689"/>
      <c r="N1569" s="689"/>
      <c r="O1569" s="689"/>
      <c r="P1569" s="689"/>
      <c r="Q1569" s="689"/>
      <c r="R1569" s="689"/>
      <c r="S1569" s="689"/>
      <c r="T1569" s="689"/>
      <c r="U1569" s="689"/>
      <c r="V1569" s="689"/>
      <c r="W1569" s="689"/>
      <c r="X1569" s="484"/>
      <c r="Y1569" s="366" t="s">
        <v>2258</v>
      </c>
      <c r="Z1569" s="366"/>
      <c r="AA1569" s="545"/>
      <c r="AB1569" s="545"/>
      <c r="AC1569" s="644"/>
      <c r="AD1569" s="692"/>
    </row>
    <row r="1570" customFormat="false" ht="16.2" hidden="true" customHeight="true" outlineLevel="0" collapsed="false">
      <c r="A1570" s="601"/>
      <c r="B1570" s="31" t="s">
        <v>2117</v>
      </c>
      <c r="C1570" s="31"/>
      <c r="D1570" s="31" t="s">
        <v>264</v>
      </c>
      <c r="E1570" s="31"/>
      <c r="F1570" s="31" t="s">
        <v>1978</v>
      </c>
      <c r="G1570" s="625"/>
      <c r="H1570" s="513" t="s">
        <v>488</v>
      </c>
      <c r="I1570" s="513" t="s">
        <v>488</v>
      </c>
      <c r="J1570" s="513" t="s">
        <v>488</v>
      </c>
      <c r="K1570" s="513" t="s">
        <v>488</v>
      </c>
      <c r="L1570" s="689"/>
      <c r="M1570" s="689"/>
      <c r="N1570" s="689"/>
      <c r="O1570" s="689"/>
      <c r="P1570" s="689"/>
      <c r="Q1570" s="689"/>
      <c r="R1570" s="689"/>
      <c r="S1570" s="689"/>
      <c r="T1570" s="689"/>
      <c r="U1570" s="689"/>
      <c r="V1570" s="689"/>
      <c r="W1570" s="689"/>
      <c r="X1570" s="484"/>
      <c r="Y1570" s="366" t="s">
        <v>2259</v>
      </c>
      <c r="Z1570" s="366"/>
      <c r="AA1570" s="545"/>
      <c r="AB1570" s="545"/>
      <c r="AC1570" s="644"/>
      <c r="AD1570" s="692"/>
    </row>
    <row r="1571" customFormat="false" ht="16.2" hidden="true" customHeight="true" outlineLevel="0" collapsed="false">
      <c r="A1571" s="601"/>
      <c r="B1571" s="31"/>
      <c r="C1571" s="31"/>
      <c r="D1571" s="31" t="s">
        <v>265</v>
      </c>
      <c r="E1571" s="31"/>
      <c r="F1571" s="31" t="s">
        <v>1978</v>
      </c>
      <c r="G1571" s="625"/>
      <c r="H1571" s="513" t="s">
        <v>488</v>
      </c>
      <c r="I1571" s="513" t="s">
        <v>488</v>
      </c>
      <c r="J1571" s="513" t="s">
        <v>488</v>
      </c>
      <c r="K1571" s="513" t="s">
        <v>488</v>
      </c>
      <c r="L1571" s="689"/>
      <c r="M1571" s="689"/>
      <c r="N1571" s="689"/>
      <c r="O1571" s="689"/>
      <c r="P1571" s="689"/>
      <c r="Q1571" s="689"/>
      <c r="R1571" s="689"/>
      <c r="S1571" s="689"/>
      <c r="T1571" s="689"/>
      <c r="U1571" s="689"/>
      <c r="V1571" s="689"/>
      <c r="W1571" s="689"/>
      <c r="X1571" s="484"/>
      <c r="Y1571" s="366" t="s">
        <v>2260</v>
      </c>
      <c r="Z1571" s="366"/>
      <c r="AA1571" s="545"/>
      <c r="AB1571" s="545"/>
      <c r="AC1571" s="644"/>
      <c r="AD1571" s="692"/>
    </row>
    <row r="1572" customFormat="false" ht="16.2" hidden="true" customHeight="true" outlineLevel="0" collapsed="false">
      <c r="A1572" s="601"/>
      <c r="B1572" s="31" t="s">
        <v>2120</v>
      </c>
      <c r="C1572" s="31"/>
      <c r="D1572" s="31" t="s">
        <v>264</v>
      </c>
      <c r="E1572" s="31"/>
      <c r="F1572" s="31" t="s">
        <v>1978</v>
      </c>
      <c r="G1572" s="625"/>
      <c r="H1572" s="513" t="s">
        <v>488</v>
      </c>
      <c r="I1572" s="513" t="s">
        <v>488</v>
      </c>
      <c r="J1572" s="513" t="s">
        <v>488</v>
      </c>
      <c r="K1572" s="513" t="s">
        <v>488</v>
      </c>
      <c r="L1572" s="689"/>
      <c r="M1572" s="689"/>
      <c r="N1572" s="689"/>
      <c r="O1572" s="689"/>
      <c r="P1572" s="689"/>
      <c r="Q1572" s="689"/>
      <c r="R1572" s="689"/>
      <c r="S1572" s="689"/>
      <c r="T1572" s="689"/>
      <c r="U1572" s="689"/>
      <c r="V1572" s="689"/>
      <c r="W1572" s="689"/>
      <c r="X1572" s="484"/>
      <c r="Y1572" s="366" t="s">
        <v>2261</v>
      </c>
      <c r="Z1572" s="366"/>
      <c r="AA1572" s="545"/>
      <c r="AB1572" s="545"/>
      <c r="AC1572" s="644"/>
      <c r="AD1572" s="692"/>
    </row>
    <row r="1573" customFormat="false" ht="16.2" hidden="true" customHeight="true" outlineLevel="0" collapsed="false">
      <c r="A1573" s="601"/>
      <c r="B1573" s="31"/>
      <c r="C1573" s="31"/>
      <c r="D1573" s="31" t="s">
        <v>265</v>
      </c>
      <c r="E1573" s="31"/>
      <c r="F1573" s="31" t="s">
        <v>1978</v>
      </c>
      <c r="G1573" s="625"/>
      <c r="H1573" s="513" t="s">
        <v>488</v>
      </c>
      <c r="I1573" s="513" t="s">
        <v>488</v>
      </c>
      <c r="J1573" s="513" t="s">
        <v>488</v>
      </c>
      <c r="K1573" s="513" t="s">
        <v>488</v>
      </c>
      <c r="L1573" s="689"/>
      <c r="M1573" s="689"/>
      <c r="N1573" s="689"/>
      <c r="O1573" s="689"/>
      <c r="P1573" s="689"/>
      <c r="Q1573" s="689"/>
      <c r="R1573" s="689"/>
      <c r="S1573" s="689"/>
      <c r="T1573" s="689"/>
      <c r="U1573" s="689"/>
      <c r="V1573" s="689"/>
      <c r="W1573" s="689"/>
      <c r="X1573" s="484"/>
      <c r="Y1573" s="366" t="s">
        <v>2262</v>
      </c>
      <c r="Z1573" s="366"/>
      <c r="AA1573" s="545"/>
      <c r="AB1573" s="545"/>
      <c r="AC1573" s="644"/>
      <c r="AD1573" s="692"/>
    </row>
    <row r="1574" customFormat="false" ht="16.2" hidden="true" customHeight="true" outlineLevel="0" collapsed="false">
      <c r="A1574" s="601"/>
      <c r="B1574" s="31" t="s">
        <v>2123</v>
      </c>
      <c r="C1574" s="31"/>
      <c r="D1574" s="31" t="s">
        <v>264</v>
      </c>
      <c r="E1574" s="31"/>
      <c r="F1574" s="31" t="s">
        <v>1978</v>
      </c>
      <c r="G1574" s="625"/>
      <c r="H1574" s="513" t="s">
        <v>488</v>
      </c>
      <c r="I1574" s="513" t="s">
        <v>488</v>
      </c>
      <c r="J1574" s="513" t="s">
        <v>488</v>
      </c>
      <c r="K1574" s="513" t="s">
        <v>488</v>
      </c>
      <c r="L1574" s="689"/>
      <c r="M1574" s="689"/>
      <c r="N1574" s="689"/>
      <c r="O1574" s="689"/>
      <c r="P1574" s="689"/>
      <c r="Q1574" s="689"/>
      <c r="R1574" s="689"/>
      <c r="S1574" s="689"/>
      <c r="T1574" s="689"/>
      <c r="U1574" s="689"/>
      <c r="V1574" s="689"/>
      <c r="W1574" s="689"/>
      <c r="X1574" s="484"/>
      <c r="Y1574" s="366" t="s">
        <v>2263</v>
      </c>
      <c r="Z1574" s="366"/>
      <c r="AA1574" s="545"/>
      <c r="AB1574" s="545"/>
      <c r="AC1574" s="644"/>
      <c r="AD1574" s="692"/>
    </row>
    <row r="1575" customFormat="false" ht="16.2" hidden="true" customHeight="true" outlineLevel="0" collapsed="false">
      <c r="A1575" s="601"/>
      <c r="B1575" s="31"/>
      <c r="C1575" s="31"/>
      <c r="D1575" s="31" t="s">
        <v>265</v>
      </c>
      <c r="E1575" s="31"/>
      <c r="F1575" s="31" t="s">
        <v>1978</v>
      </c>
      <c r="G1575" s="625"/>
      <c r="H1575" s="513" t="s">
        <v>488</v>
      </c>
      <c r="I1575" s="513" t="s">
        <v>488</v>
      </c>
      <c r="J1575" s="513" t="s">
        <v>488</v>
      </c>
      <c r="K1575" s="513" t="s">
        <v>488</v>
      </c>
      <c r="L1575" s="689"/>
      <c r="M1575" s="689"/>
      <c r="N1575" s="689"/>
      <c r="O1575" s="689"/>
      <c r="P1575" s="689"/>
      <c r="Q1575" s="689"/>
      <c r="R1575" s="689"/>
      <c r="S1575" s="689"/>
      <c r="T1575" s="689"/>
      <c r="U1575" s="689"/>
      <c r="V1575" s="689"/>
      <c r="W1575" s="689"/>
      <c r="X1575" s="484"/>
      <c r="Y1575" s="366" t="s">
        <v>2264</v>
      </c>
      <c r="Z1575" s="366"/>
      <c r="AA1575" s="545"/>
      <c r="AB1575" s="545"/>
      <c r="AC1575" s="644"/>
      <c r="AD1575" s="692"/>
    </row>
    <row r="1576" customFormat="false" ht="16.2" hidden="true" customHeight="true" outlineLevel="0" collapsed="false">
      <c r="A1576" s="601"/>
      <c r="B1576" s="31" t="s">
        <v>2126</v>
      </c>
      <c r="C1576" s="31"/>
      <c r="D1576" s="31" t="s">
        <v>264</v>
      </c>
      <c r="E1576" s="31"/>
      <c r="F1576" s="31" t="s">
        <v>1978</v>
      </c>
      <c r="G1576" s="625"/>
      <c r="H1576" s="513" t="s">
        <v>488</v>
      </c>
      <c r="I1576" s="513" t="s">
        <v>488</v>
      </c>
      <c r="J1576" s="513" t="s">
        <v>488</v>
      </c>
      <c r="K1576" s="513" t="s">
        <v>488</v>
      </c>
      <c r="L1576" s="689"/>
      <c r="M1576" s="689"/>
      <c r="N1576" s="689"/>
      <c r="O1576" s="689"/>
      <c r="P1576" s="689"/>
      <c r="Q1576" s="689"/>
      <c r="R1576" s="689"/>
      <c r="S1576" s="689"/>
      <c r="T1576" s="689"/>
      <c r="U1576" s="689"/>
      <c r="V1576" s="689"/>
      <c r="W1576" s="689"/>
      <c r="X1576" s="484"/>
      <c r="Y1576" s="366" t="s">
        <v>2265</v>
      </c>
      <c r="Z1576" s="366"/>
      <c r="AA1576" s="545"/>
      <c r="AB1576" s="545"/>
      <c r="AC1576" s="644"/>
      <c r="AD1576" s="692"/>
    </row>
    <row r="1577" customFormat="false" ht="16.2" hidden="true" customHeight="true" outlineLevel="0" collapsed="false">
      <c r="A1577" s="601"/>
      <c r="B1577" s="31"/>
      <c r="C1577" s="31"/>
      <c r="D1577" s="31" t="s">
        <v>265</v>
      </c>
      <c r="E1577" s="31"/>
      <c r="F1577" s="31" t="s">
        <v>1978</v>
      </c>
      <c r="G1577" s="625"/>
      <c r="H1577" s="513" t="s">
        <v>488</v>
      </c>
      <c r="I1577" s="513" t="s">
        <v>488</v>
      </c>
      <c r="J1577" s="513" t="s">
        <v>488</v>
      </c>
      <c r="K1577" s="513" t="s">
        <v>488</v>
      </c>
      <c r="L1577" s="689"/>
      <c r="M1577" s="689"/>
      <c r="N1577" s="689"/>
      <c r="O1577" s="689"/>
      <c r="P1577" s="689"/>
      <c r="Q1577" s="689"/>
      <c r="R1577" s="689"/>
      <c r="S1577" s="689"/>
      <c r="T1577" s="689"/>
      <c r="U1577" s="689"/>
      <c r="V1577" s="689"/>
      <c r="W1577" s="689"/>
      <c r="X1577" s="484"/>
      <c r="Y1577" s="366" t="s">
        <v>2266</v>
      </c>
      <c r="Z1577" s="366"/>
      <c r="AA1577" s="545"/>
      <c r="AB1577" s="545"/>
      <c r="AC1577" s="644"/>
      <c r="AD1577" s="692"/>
    </row>
    <row r="1578" customFormat="false" ht="16.2" hidden="true" customHeight="true" outlineLevel="0" collapsed="false">
      <c r="A1578" s="601"/>
      <c r="B1578" s="31" t="s">
        <v>2129</v>
      </c>
      <c r="C1578" s="31"/>
      <c r="D1578" s="31" t="s">
        <v>264</v>
      </c>
      <c r="E1578" s="31"/>
      <c r="F1578" s="31" t="s">
        <v>1978</v>
      </c>
      <c r="G1578" s="625"/>
      <c r="H1578" s="513" t="s">
        <v>488</v>
      </c>
      <c r="I1578" s="513" t="s">
        <v>488</v>
      </c>
      <c r="J1578" s="513" t="s">
        <v>488</v>
      </c>
      <c r="K1578" s="513" t="s">
        <v>488</v>
      </c>
      <c r="L1578" s="689"/>
      <c r="M1578" s="689"/>
      <c r="N1578" s="689"/>
      <c r="O1578" s="689"/>
      <c r="P1578" s="689"/>
      <c r="Q1578" s="689"/>
      <c r="R1578" s="689"/>
      <c r="S1578" s="689"/>
      <c r="T1578" s="689"/>
      <c r="U1578" s="689"/>
      <c r="V1578" s="689"/>
      <c r="W1578" s="689"/>
      <c r="X1578" s="484"/>
      <c r="Y1578" s="366" t="s">
        <v>2267</v>
      </c>
      <c r="Z1578" s="366"/>
      <c r="AA1578" s="545"/>
      <c r="AB1578" s="545"/>
      <c r="AC1578" s="644"/>
      <c r="AD1578" s="692"/>
    </row>
    <row r="1579" customFormat="false" ht="16.2" hidden="true" customHeight="true" outlineLevel="0" collapsed="false">
      <c r="A1579" s="601"/>
      <c r="B1579" s="31"/>
      <c r="C1579" s="31"/>
      <c r="D1579" s="31" t="s">
        <v>265</v>
      </c>
      <c r="E1579" s="31"/>
      <c r="F1579" s="31" t="s">
        <v>1978</v>
      </c>
      <c r="G1579" s="625"/>
      <c r="H1579" s="513" t="s">
        <v>488</v>
      </c>
      <c r="I1579" s="513" t="s">
        <v>488</v>
      </c>
      <c r="J1579" s="513" t="s">
        <v>488</v>
      </c>
      <c r="K1579" s="513" t="s">
        <v>488</v>
      </c>
      <c r="L1579" s="689"/>
      <c r="M1579" s="689"/>
      <c r="N1579" s="689"/>
      <c r="O1579" s="689"/>
      <c r="P1579" s="689"/>
      <c r="Q1579" s="689"/>
      <c r="R1579" s="689"/>
      <c r="S1579" s="689"/>
      <c r="T1579" s="689"/>
      <c r="U1579" s="689"/>
      <c r="V1579" s="689"/>
      <c r="W1579" s="689"/>
      <c r="X1579" s="484"/>
      <c r="Y1579" s="366" t="s">
        <v>2268</v>
      </c>
      <c r="Z1579" s="366"/>
      <c r="AA1579" s="545"/>
      <c r="AB1579" s="545"/>
      <c r="AC1579" s="644"/>
      <c r="AD1579" s="692"/>
    </row>
    <row r="1580" customFormat="false" ht="16.2" hidden="true" customHeight="true" outlineLevel="0" collapsed="false">
      <c r="A1580" s="601"/>
      <c r="B1580" s="31" t="s">
        <v>2132</v>
      </c>
      <c r="C1580" s="31"/>
      <c r="D1580" s="31" t="s">
        <v>264</v>
      </c>
      <c r="E1580" s="31"/>
      <c r="F1580" s="31" t="s">
        <v>1978</v>
      </c>
      <c r="G1580" s="625"/>
      <c r="H1580" s="513" t="s">
        <v>488</v>
      </c>
      <c r="I1580" s="513" t="s">
        <v>488</v>
      </c>
      <c r="J1580" s="513" t="s">
        <v>488</v>
      </c>
      <c r="K1580" s="513" t="s">
        <v>488</v>
      </c>
      <c r="L1580" s="689"/>
      <c r="M1580" s="689"/>
      <c r="N1580" s="689"/>
      <c r="O1580" s="689"/>
      <c r="P1580" s="689"/>
      <c r="Q1580" s="689"/>
      <c r="R1580" s="689"/>
      <c r="S1580" s="689"/>
      <c r="T1580" s="689"/>
      <c r="U1580" s="689"/>
      <c r="V1580" s="689"/>
      <c r="W1580" s="689"/>
      <c r="X1580" s="484"/>
      <c r="Y1580" s="366" t="s">
        <v>2269</v>
      </c>
      <c r="Z1580" s="366"/>
      <c r="AA1580" s="545"/>
      <c r="AB1580" s="545"/>
      <c r="AC1580" s="644"/>
      <c r="AD1580" s="692"/>
    </row>
    <row r="1581" customFormat="false" ht="16.2" hidden="true" customHeight="true" outlineLevel="0" collapsed="false">
      <c r="A1581" s="601"/>
      <c r="B1581" s="31"/>
      <c r="C1581" s="31"/>
      <c r="D1581" s="31" t="s">
        <v>265</v>
      </c>
      <c r="E1581" s="31"/>
      <c r="F1581" s="31" t="s">
        <v>1978</v>
      </c>
      <c r="G1581" s="625"/>
      <c r="H1581" s="513" t="s">
        <v>488</v>
      </c>
      <c r="I1581" s="513" t="s">
        <v>488</v>
      </c>
      <c r="J1581" s="513" t="s">
        <v>488</v>
      </c>
      <c r="K1581" s="513" t="s">
        <v>488</v>
      </c>
      <c r="L1581" s="689"/>
      <c r="M1581" s="689"/>
      <c r="N1581" s="689"/>
      <c r="O1581" s="689"/>
      <c r="P1581" s="689"/>
      <c r="Q1581" s="689"/>
      <c r="R1581" s="689"/>
      <c r="S1581" s="689"/>
      <c r="T1581" s="689"/>
      <c r="U1581" s="689"/>
      <c r="V1581" s="689"/>
      <c r="W1581" s="689"/>
      <c r="X1581" s="484"/>
      <c r="Y1581" s="366" t="s">
        <v>2270</v>
      </c>
      <c r="Z1581" s="366"/>
      <c r="AA1581" s="545"/>
      <c r="AB1581" s="545"/>
      <c r="AC1581" s="644"/>
      <c r="AD1581" s="692"/>
    </row>
    <row r="1582" customFormat="false" ht="16.2" hidden="true" customHeight="true" outlineLevel="0" collapsed="false">
      <c r="A1582" s="601"/>
      <c r="B1582" s="31" t="s">
        <v>2135</v>
      </c>
      <c r="C1582" s="31"/>
      <c r="D1582" s="31" t="s">
        <v>264</v>
      </c>
      <c r="E1582" s="31"/>
      <c r="F1582" s="31" t="s">
        <v>1978</v>
      </c>
      <c r="G1582" s="625"/>
      <c r="H1582" s="513" t="s">
        <v>488</v>
      </c>
      <c r="I1582" s="513" t="s">
        <v>488</v>
      </c>
      <c r="J1582" s="513" t="s">
        <v>488</v>
      </c>
      <c r="K1582" s="513" t="s">
        <v>488</v>
      </c>
      <c r="L1582" s="689"/>
      <c r="M1582" s="689"/>
      <c r="N1582" s="689"/>
      <c r="O1582" s="689"/>
      <c r="P1582" s="689"/>
      <c r="Q1582" s="689"/>
      <c r="R1582" s="689"/>
      <c r="S1582" s="689"/>
      <c r="T1582" s="689"/>
      <c r="U1582" s="689"/>
      <c r="V1582" s="689"/>
      <c r="W1582" s="689"/>
      <c r="X1582" s="484"/>
      <c r="Y1582" s="366" t="s">
        <v>2271</v>
      </c>
      <c r="Z1582" s="366"/>
      <c r="AA1582" s="545"/>
      <c r="AB1582" s="545"/>
      <c r="AC1582" s="644"/>
      <c r="AD1582" s="692"/>
    </row>
    <row r="1583" customFormat="false" ht="16.2" hidden="true" customHeight="true" outlineLevel="0" collapsed="false">
      <c r="A1583" s="601"/>
      <c r="B1583" s="31"/>
      <c r="C1583" s="31"/>
      <c r="D1583" s="31" t="s">
        <v>265</v>
      </c>
      <c r="E1583" s="31"/>
      <c r="F1583" s="31" t="s">
        <v>1978</v>
      </c>
      <c r="G1583" s="625"/>
      <c r="H1583" s="513" t="s">
        <v>488</v>
      </c>
      <c r="I1583" s="513" t="s">
        <v>488</v>
      </c>
      <c r="J1583" s="513" t="s">
        <v>488</v>
      </c>
      <c r="K1583" s="513" t="s">
        <v>488</v>
      </c>
      <c r="L1583" s="689"/>
      <c r="M1583" s="689"/>
      <c r="N1583" s="689"/>
      <c r="O1583" s="689"/>
      <c r="P1583" s="689"/>
      <c r="Q1583" s="689"/>
      <c r="R1583" s="689"/>
      <c r="S1583" s="689"/>
      <c r="T1583" s="689"/>
      <c r="U1583" s="689"/>
      <c r="V1583" s="689"/>
      <c r="W1583" s="689"/>
      <c r="X1583" s="484"/>
      <c r="Y1583" s="366" t="s">
        <v>2272</v>
      </c>
      <c r="Z1583" s="366"/>
      <c r="AA1583" s="545"/>
      <c r="AB1583" s="545"/>
      <c r="AC1583" s="644"/>
      <c r="AD1583" s="692"/>
    </row>
    <row r="1584" customFormat="false" ht="16.2" hidden="true" customHeight="true" outlineLevel="0" collapsed="false">
      <c r="A1584" s="601"/>
      <c r="B1584" s="31" t="s">
        <v>2138</v>
      </c>
      <c r="C1584" s="31"/>
      <c r="D1584" s="31"/>
      <c r="E1584" s="31"/>
      <c r="F1584" s="31" t="s">
        <v>1978</v>
      </c>
      <c r="G1584" s="625"/>
      <c r="H1584" s="513" t="s">
        <v>488</v>
      </c>
      <c r="I1584" s="513" t="s">
        <v>488</v>
      </c>
      <c r="J1584" s="513" t="s">
        <v>488</v>
      </c>
      <c r="K1584" s="513" t="s">
        <v>488</v>
      </c>
      <c r="L1584" s="689"/>
      <c r="M1584" s="689"/>
      <c r="N1584" s="689"/>
      <c r="O1584" s="689"/>
      <c r="P1584" s="689"/>
      <c r="Q1584" s="689"/>
      <c r="R1584" s="689"/>
      <c r="S1584" s="689"/>
      <c r="T1584" s="689"/>
      <c r="U1584" s="689"/>
      <c r="V1584" s="689"/>
      <c r="W1584" s="689"/>
      <c r="X1584" s="484"/>
      <c r="Y1584" s="366" t="s">
        <v>2273</v>
      </c>
      <c r="Z1584" s="366"/>
      <c r="AA1584" s="545"/>
      <c r="AB1584" s="545"/>
      <c r="AC1584" s="644"/>
      <c r="AD1584" s="692"/>
    </row>
    <row r="1585" customFormat="false" ht="16.2" hidden="true" customHeight="true" outlineLevel="0" collapsed="false">
      <c r="A1585" s="601"/>
      <c r="B1585" s="31" t="s">
        <v>2140</v>
      </c>
      <c r="C1585" s="31"/>
      <c r="D1585" s="31"/>
      <c r="E1585" s="31"/>
      <c r="F1585" s="31" t="s">
        <v>1978</v>
      </c>
      <c r="G1585" s="625"/>
      <c r="H1585" s="513" t="s">
        <v>488</v>
      </c>
      <c r="I1585" s="513" t="s">
        <v>488</v>
      </c>
      <c r="J1585" s="513" t="s">
        <v>488</v>
      </c>
      <c r="K1585" s="513" t="s">
        <v>488</v>
      </c>
      <c r="L1585" s="689"/>
      <c r="M1585" s="689"/>
      <c r="N1585" s="689"/>
      <c r="O1585" s="689"/>
      <c r="P1585" s="689"/>
      <c r="Q1585" s="689"/>
      <c r="R1585" s="689"/>
      <c r="S1585" s="689"/>
      <c r="T1585" s="689"/>
      <c r="U1585" s="689"/>
      <c r="V1585" s="689"/>
      <c r="W1585" s="689"/>
      <c r="X1585" s="484"/>
      <c r="Y1585" s="366" t="s">
        <v>2274</v>
      </c>
      <c r="Z1585" s="366"/>
      <c r="AA1585" s="545"/>
      <c r="AB1585" s="545"/>
      <c r="AC1585" s="644"/>
      <c r="AD1585" s="692"/>
    </row>
    <row r="1586" customFormat="false" ht="16.2" hidden="true" customHeight="true" outlineLevel="0" collapsed="false">
      <c r="A1586" s="601"/>
      <c r="B1586" s="31" t="s">
        <v>2142</v>
      </c>
      <c r="C1586" s="31"/>
      <c r="D1586" s="31"/>
      <c r="E1586" s="31"/>
      <c r="F1586" s="31" t="s">
        <v>1978</v>
      </c>
      <c r="G1586" s="625"/>
      <c r="H1586" s="513" t="s">
        <v>488</v>
      </c>
      <c r="I1586" s="513" t="s">
        <v>488</v>
      </c>
      <c r="J1586" s="513" t="s">
        <v>488</v>
      </c>
      <c r="K1586" s="513" t="s">
        <v>488</v>
      </c>
      <c r="L1586" s="689"/>
      <c r="M1586" s="689"/>
      <c r="N1586" s="689"/>
      <c r="O1586" s="689"/>
      <c r="P1586" s="689"/>
      <c r="Q1586" s="689"/>
      <c r="R1586" s="689"/>
      <c r="S1586" s="689"/>
      <c r="T1586" s="689"/>
      <c r="U1586" s="689"/>
      <c r="V1586" s="689"/>
      <c r="W1586" s="689"/>
      <c r="X1586" s="484"/>
      <c r="Y1586" s="366" t="s">
        <v>2275</v>
      </c>
      <c r="Z1586" s="366"/>
      <c r="AA1586" s="545"/>
      <c r="AB1586" s="545"/>
      <c r="AC1586" s="644"/>
      <c r="AD1586" s="692"/>
    </row>
    <row r="1587" customFormat="false" ht="16.2" hidden="true" customHeight="true" outlineLevel="0" collapsed="false">
      <c r="A1587" s="601" t="s">
        <v>2276</v>
      </c>
      <c r="B1587" s="31" t="s">
        <v>163</v>
      </c>
      <c r="C1587" s="31"/>
      <c r="D1587" s="31" t="s">
        <v>264</v>
      </c>
      <c r="E1587" s="31"/>
      <c r="F1587" s="31" t="s">
        <v>469</v>
      </c>
      <c r="G1587" s="478"/>
      <c r="H1587" s="694" t="s">
        <v>488</v>
      </c>
      <c r="I1587" s="694" t="s">
        <v>488</v>
      </c>
      <c r="J1587" s="694" t="s">
        <v>488</v>
      </c>
      <c r="K1587" s="694" t="s">
        <v>488</v>
      </c>
      <c r="L1587" s="686"/>
      <c r="M1587" s="686"/>
      <c r="N1587" s="686"/>
      <c r="O1587" s="686"/>
      <c r="P1587" s="686"/>
      <c r="Q1587" s="686"/>
      <c r="R1587" s="686"/>
      <c r="S1587" s="686"/>
      <c r="T1587" s="686"/>
      <c r="U1587" s="686"/>
      <c r="V1587" s="686"/>
      <c r="W1587" s="686"/>
      <c r="X1587" s="484"/>
      <c r="Y1587" s="366" t="s">
        <v>2277</v>
      </c>
      <c r="Z1587" s="366"/>
      <c r="AA1587" s="545" t="s">
        <v>1405</v>
      </c>
      <c r="AB1587" s="545" t="s">
        <v>1405</v>
      </c>
      <c r="AC1587" s="644"/>
      <c r="AD1587" s="692"/>
    </row>
    <row r="1588" customFormat="false" ht="16.2" hidden="true" customHeight="true" outlineLevel="0" collapsed="false">
      <c r="A1588" s="601"/>
      <c r="B1588" s="31"/>
      <c r="C1588" s="31"/>
      <c r="D1588" s="31" t="s">
        <v>265</v>
      </c>
      <c r="E1588" s="31"/>
      <c r="F1588" s="31" t="s">
        <v>469</v>
      </c>
      <c r="G1588" s="478"/>
      <c r="H1588" s="694" t="s">
        <v>488</v>
      </c>
      <c r="I1588" s="694" t="s">
        <v>488</v>
      </c>
      <c r="J1588" s="694" t="s">
        <v>488</v>
      </c>
      <c r="K1588" s="694" t="s">
        <v>488</v>
      </c>
      <c r="L1588" s="686"/>
      <c r="M1588" s="686"/>
      <c r="N1588" s="686"/>
      <c r="O1588" s="686"/>
      <c r="P1588" s="686"/>
      <c r="Q1588" s="686"/>
      <c r="R1588" s="686"/>
      <c r="S1588" s="686"/>
      <c r="T1588" s="686"/>
      <c r="U1588" s="686"/>
      <c r="V1588" s="686"/>
      <c r="W1588" s="686"/>
      <c r="X1588" s="484"/>
      <c r="Y1588" s="366" t="s">
        <v>2278</v>
      </c>
      <c r="Z1588" s="366"/>
      <c r="AA1588" s="545"/>
      <c r="AB1588" s="545"/>
      <c r="AC1588" s="644"/>
      <c r="AD1588" s="692"/>
    </row>
    <row r="1589" customFormat="false" ht="16.2" hidden="true" customHeight="true" outlineLevel="0" collapsed="false">
      <c r="A1589" s="601"/>
      <c r="B1589" s="31" t="s">
        <v>2279</v>
      </c>
      <c r="C1589" s="31"/>
      <c r="D1589" s="31" t="s">
        <v>264</v>
      </c>
      <c r="E1589" s="31"/>
      <c r="F1589" s="31" t="s">
        <v>469</v>
      </c>
      <c r="G1589" s="478"/>
      <c r="H1589" s="694" t="s">
        <v>488</v>
      </c>
      <c r="I1589" s="694" t="s">
        <v>488</v>
      </c>
      <c r="J1589" s="694" t="s">
        <v>488</v>
      </c>
      <c r="K1589" s="694" t="s">
        <v>488</v>
      </c>
      <c r="L1589" s="686"/>
      <c r="M1589" s="686"/>
      <c r="N1589" s="686"/>
      <c r="O1589" s="686"/>
      <c r="P1589" s="686"/>
      <c r="Q1589" s="686"/>
      <c r="R1589" s="686"/>
      <c r="S1589" s="686"/>
      <c r="T1589" s="686"/>
      <c r="U1589" s="686"/>
      <c r="V1589" s="686"/>
      <c r="W1589" s="686"/>
      <c r="X1589" s="484"/>
      <c r="Y1589" s="366" t="s">
        <v>2280</v>
      </c>
      <c r="Z1589" s="366"/>
      <c r="AA1589" s="545"/>
      <c r="AB1589" s="545"/>
      <c r="AC1589" s="644"/>
      <c r="AD1589" s="692"/>
    </row>
    <row r="1590" customFormat="false" ht="16.2" hidden="true" customHeight="true" outlineLevel="0" collapsed="false">
      <c r="A1590" s="601"/>
      <c r="B1590" s="31"/>
      <c r="C1590" s="31"/>
      <c r="D1590" s="31" t="s">
        <v>265</v>
      </c>
      <c r="E1590" s="31"/>
      <c r="F1590" s="31" t="s">
        <v>469</v>
      </c>
      <c r="G1590" s="478"/>
      <c r="H1590" s="694" t="s">
        <v>488</v>
      </c>
      <c r="I1590" s="694" t="s">
        <v>488</v>
      </c>
      <c r="J1590" s="694" t="s">
        <v>488</v>
      </c>
      <c r="K1590" s="694" t="s">
        <v>488</v>
      </c>
      <c r="L1590" s="686"/>
      <c r="M1590" s="686"/>
      <c r="N1590" s="686"/>
      <c r="O1590" s="686"/>
      <c r="P1590" s="686"/>
      <c r="Q1590" s="686"/>
      <c r="R1590" s="686"/>
      <c r="S1590" s="686"/>
      <c r="T1590" s="686"/>
      <c r="U1590" s="686"/>
      <c r="V1590" s="686"/>
      <c r="W1590" s="686"/>
      <c r="X1590" s="484"/>
      <c r="Y1590" s="366" t="s">
        <v>2281</v>
      </c>
      <c r="Z1590" s="366"/>
      <c r="AA1590" s="545"/>
      <c r="AB1590" s="545"/>
      <c r="AC1590" s="644"/>
      <c r="AD1590" s="692"/>
    </row>
    <row r="1591" customFormat="false" ht="16.2" hidden="true" customHeight="true" outlineLevel="0" collapsed="false">
      <c r="A1591" s="601"/>
      <c r="B1591" s="31" t="s">
        <v>171</v>
      </c>
      <c r="C1591" s="31"/>
      <c r="D1591" s="31" t="s">
        <v>264</v>
      </c>
      <c r="E1591" s="31"/>
      <c r="F1591" s="31" t="s">
        <v>469</v>
      </c>
      <c r="G1591" s="478"/>
      <c r="H1591" s="694" t="s">
        <v>488</v>
      </c>
      <c r="I1591" s="694" t="s">
        <v>488</v>
      </c>
      <c r="J1591" s="694" t="s">
        <v>488</v>
      </c>
      <c r="K1591" s="694" t="s">
        <v>488</v>
      </c>
      <c r="L1591" s="686"/>
      <c r="M1591" s="686"/>
      <c r="N1591" s="686"/>
      <c r="O1591" s="686"/>
      <c r="P1591" s="686"/>
      <c r="Q1591" s="686"/>
      <c r="R1591" s="686"/>
      <c r="S1591" s="686"/>
      <c r="T1591" s="686"/>
      <c r="U1591" s="686"/>
      <c r="V1591" s="686"/>
      <c r="W1591" s="686"/>
      <c r="X1591" s="484"/>
      <c r="Y1591" s="366" t="s">
        <v>2282</v>
      </c>
      <c r="Z1591" s="366"/>
      <c r="AA1591" s="545"/>
      <c r="AB1591" s="545"/>
      <c r="AC1591" s="644"/>
      <c r="AD1591" s="692"/>
    </row>
    <row r="1592" customFormat="false" ht="16.2" hidden="true" customHeight="true" outlineLevel="0" collapsed="false">
      <c r="A1592" s="601"/>
      <c r="B1592" s="31"/>
      <c r="C1592" s="31"/>
      <c r="D1592" s="31" t="s">
        <v>265</v>
      </c>
      <c r="E1592" s="31"/>
      <c r="F1592" s="31" t="s">
        <v>469</v>
      </c>
      <c r="G1592" s="478"/>
      <c r="H1592" s="694" t="s">
        <v>488</v>
      </c>
      <c r="I1592" s="694" t="s">
        <v>488</v>
      </c>
      <c r="J1592" s="694" t="s">
        <v>488</v>
      </c>
      <c r="K1592" s="694" t="s">
        <v>488</v>
      </c>
      <c r="L1592" s="686"/>
      <c r="M1592" s="686"/>
      <c r="N1592" s="686"/>
      <c r="O1592" s="686"/>
      <c r="P1592" s="686"/>
      <c r="Q1592" s="686"/>
      <c r="R1592" s="686"/>
      <c r="S1592" s="686"/>
      <c r="T1592" s="686"/>
      <c r="U1592" s="686"/>
      <c r="V1592" s="686"/>
      <c r="W1592" s="686"/>
      <c r="X1592" s="484"/>
      <c r="Y1592" s="366" t="s">
        <v>2283</v>
      </c>
      <c r="Z1592" s="366"/>
      <c r="AA1592" s="545"/>
      <c r="AB1592" s="545"/>
      <c r="AC1592" s="644"/>
      <c r="AD1592" s="692"/>
    </row>
    <row r="1593" customFormat="false" ht="16.2" hidden="true" customHeight="true" outlineLevel="0" collapsed="false">
      <c r="A1593" s="601"/>
      <c r="B1593" s="31" t="s">
        <v>317</v>
      </c>
      <c r="C1593" s="31"/>
      <c r="D1593" s="31" t="s">
        <v>264</v>
      </c>
      <c r="E1593" s="31"/>
      <c r="F1593" s="31" t="s">
        <v>469</v>
      </c>
      <c r="G1593" s="478"/>
      <c r="H1593" s="694" t="s">
        <v>488</v>
      </c>
      <c r="I1593" s="694" t="s">
        <v>488</v>
      </c>
      <c r="J1593" s="694" t="s">
        <v>488</v>
      </c>
      <c r="K1593" s="694" t="s">
        <v>488</v>
      </c>
      <c r="L1593" s="686"/>
      <c r="M1593" s="686"/>
      <c r="N1593" s="686"/>
      <c r="O1593" s="686"/>
      <c r="P1593" s="686"/>
      <c r="Q1593" s="686"/>
      <c r="R1593" s="686"/>
      <c r="S1593" s="686"/>
      <c r="T1593" s="686"/>
      <c r="U1593" s="686"/>
      <c r="V1593" s="686"/>
      <c r="W1593" s="686"/>
      <c r="X1593" s="484"/>
      <c r="Y1593" s="366" t="s">
        <v>2284</v>
      </c>
      <c r="Z1593" s="366"/>
      <c r="AA1593" s="545"/>
      <c r="AB1593" s="545"/>
      <c r="AC1593" s="644"/>
      <c r="AD1593" s="692"/>
    </row>
    <row r="1594" customFormat="false" ht="16.2" hidden="true" customHeight="true" outlineLevel="0" collapsed="false">
      <c r="A1594" s="601"/>
      <c r="B1594" s="31"/>
      <c r="C1594" s="31"/>
      <c r="D1594" s="31" t="s">
        <v>265</v>
      </c>
      <c r="E1594" s="31"/>
      <c r="F1594" s="31" t="s">
        <v>469</v>
      </c>
      <c r="G1594" s="478"/>
      <c r="H1594" s="694" t="s">
        <v>488</v>
      </c>
      <c r="I1594" s="694" t="s">
        <v>488</v>
      </c>
      <c r="J1594" s="694" t="s">
        <v>488</v>
      </c>
      <c r="K1594" s="694" t="s">
        <v>488</v>
      </c>
      <c r="L1594" s="686"/>
      <c r="M1594" s="686"/>
      <c r="N1594" s="686"/>
      <c r="O1594" s="686"/>
      <c r="P1594" s="686"/>
      <c r="Q1594" s="686"/>
      <c r="R1594" s="686"/>
      <c r="S1594" s="686"/>
      <c r="T1594" s="686"/>
      <c r="U1594" s="686"/>
      <c r="V1594" s="686"/>
      <c r="W1594" s="686"/>
      <c r="X1594" s="484"/>
      <c r="Y1594" s="366" t="s">
        <v>2285</v>
      </c>
      <c r="Z1594" s="366"/>
      <c r="AA1594" s="545"/>
      <c r="AB1594" s="545"/>
      <c r="AC1594" s="644"/>
      <c r="AD1594" s="692"/>
    </row>
    <row r="1595" customFormat="false" ht="16.2" hidden="true" customHeight="true" outlineLevel="0" collapsed="false">
      <c r="A1595" s="601"/>
      <c r="B1595" s="31" t="s">
        <v>318</v>
      </c>
      <c r="C1595" s="31"/>
      <c r="D1595" s="31" t="s">
        <v>264</v>
      </c>
      <c r="E1595" s="31"/>
      <c r="F1595" s="31" t="s">
        <v>469</v>
      </c>
      <c r="G1595" s="478"/>
      <c r="H1595" s="694" t="s">
        <v>488</v>
      </c>
      <c r="I1595" s="694" t="s">
        <v>488</v>
      </c>
      <c r="J1595" s="694" t="s">
        <v>488</v>
      </c>
      <c r="K1595" s="694" t="s">
        <v>488</v>
      </c>
      <c r="L1595" s="686"/>
      <c r="M1595" s="686"/>
      <c r="N1595" s="686"/>
      <c r="O1595" s="686"/>
      <c r="P1595" s="686"/>
      <c r="Q1595" s="686"/>
      <c r="R1595" s="686"/>
      <c r="S1595" s="686"/>
      <c r="T1595" s="686"/>
      <c r="U1595" s="686"/>
      <c r="V1595" s="686"/>
      <c r="W1595" s="686"/>
      <c r="X1595" s="484"/>
      <c r="Y1595" s="366" t="s">
        <v>2286</v>
      </c>
      <c r="Z1595" s="366"/>
      <c r="AA1595" s="545"/>
      <c r="AB1595" s="545"/>
      <c r="AC1595" s="644"/>
      <c r="AD1595" s="692"/>
    </row>
    <row r="1596" customFormat="false" ht="16.2" hidden="true" customHeight="true" outlineLevel="0" collapsed="false">
      <c r="A1596" s="601"/>
      <c r="B1596" s="31"/>
      <c r="C1596" s="31"/>
      <c r="D1596" s="31" t="s">
        <v>265</v>
      </c>
      <c r="E1596" s="31"/>
      <c r="F1596" s="31" t="s">
        <v>469</v>
      </c>
      <c r="G1596" s="478"/>
      <c r="H1596" s="694" t="s">
        <v>488</v>
      </c>
      <c r="I1596" s="694" t="s">
        <v>488</v>
      </c>
      <c r="J1596" s="694" t="s">
        <v>488</v>
      </c>
      <c r="K1596" s="694" t="s">
        <v>488</v>
      </c>
      <c r="L1596" s="686"/>
      <c r="M1596" s="686"/>
      <c r="N1596" s="686"/>
      <c r="O1596" s="686"/>
      <c r="P1596" s="686"/>
      <c r="Q1596" s="686"/>
      <c r="R1596" s="686"/>
      <c r="S1596" s="686"/>
      <c r="T1596" s="686"/>
      <c r="U1596" s="686"/>
      <c r="V1596" s="686"/>
      <c r="W1596" s="686"/>
      <c r="X1596" s="484"/>
      <c r="Y1596" s="366" t="s">
        <v>2287</v>
      </c>
      <c r="Z1596" s="366"/>
      <c r="AA1596" s="545"/>
      <c r="AB1596" s="545"/>
      <c r="AC1596" s="644"/>
      <c r="AD1596" s="692"/>
    </row>
    <row r="1597" customFormat="false" ht="16.2" hidden="true" customHeight="true" outlineLevel="0" collapsed="false">
      <c r="A1597" s="601"/>
      <c r="B1597" s="31" t="s">
        <v>2288</v>
      </c>
      <c r="C1597" s="31"/>
      <c r="D1597" s="31" t="s">
        <v>264</v>
      </c>
      <c r="E1597" s="31"/>
      <c r="F1597" s="31" t="s">
        <v>469</v>
      </c>
      <c r="G1597" s="478"/>
      <c r="H1597" s="694" t="s">
        <v>488</v>
      </c>
      <c r="I1597" s="694" t="s">
        <v>488</v>
      </c>
      <c r="J1597" s="694" t="s">
        <v>488</v>
      </c>
      <c r="K1597" s="694" t="s">
        <v>488</v>
      </c>
      <c r="L1597" s="686"/>
      <c r="M1597" s="686"/>
      <c r="N1597" s="686"/>
      <c r="O1597" s="686"/>
      <c r="P1597" s="686"/>
      <c r="Q1597" s="686"/>
      <c r="R1597" s="686"/>
      <c r="S1597" s="686"/>
      <c r="T1597" s="686"/>
      <c r="U1597" s="686"/>
      <c r="V1597" s="686"/>
      <c r="W1597" s="686"/>
      <c r="X1597" s="484"/>
      <c r="Y1597" s="366" t="s">
        <v>2289</v>
      </c>
      <c r="Z1597" s="366"/>
      <c r="AA1597" s="545"/>
      <c r="AB1597" s="545"/>
      <c r="AC1597" s="644"/>
      <c r="AD1597" s="692"/>
    </row>
    <row r="1598" customFormat="false" ht="16.2" hidden="true" customHeight="true" outlineLevel="0" collapsed="false">
      <c r="A1598" s="601"/>
      <c r="B1598" s="31"/>
      <c r="C1598" s="31"/>
      <c r="D1598" s="31" t="s">
        <v>265</v>
      </c>
      <c r="E1598" s="31"/>
      <c r="F1598" s="31" t="s">
        <v>469</v>
      </c>
      <c r="G1598" s="478"/>
      <c r="H1598" s="694" t="s">
        <v>488</v>
      </c>
      <c r="I1598" s="694" t="s">
        <v>488</v>
      </c>
      <c r="J1598" s="694" t="s">
        <v>488</v>
      </c>
      <c r="K1598" s="694" t="s">
        <v>488</v>
      </c>
      <c r="L1598" s="686"/>
      <c r="M1598" s="686"/>
      <c r="N1598" s="686"/>
      <c r="O1598" s="686"/>
      <c r="P1598" s="686"/>
      <c r="Q1598" s="686"/>
      <c r="R1598" s="686"/>
      <c r="S1598" s="686"/>
      <c r="T1598" s="686"/>
      <c r="U1598" s="686"/>
      <c r="V1598" s="686"/>
      <c r="W1598" s="686"/>
      <c r="X1598" s="484"/>
      <c r="Y1598" s="366" t="s">
        <v>2290</v>
      </c>
      <c r="Z1598" s="366"/>
      <c r="AA1598" s="545"/>
      <c r="AB1598" s="545"/>
      <c r="AC1598" s="644"/>
      <c r="AD1598" s="692"/>
    </row>
    <row r="1599" customFormat="false" ht="16.2" hidden="true" customHeight="true" outlineLevel="0" collapsed="false">
      <c r="A1599" s="601" t="s">
        <v>2291</v>
      </c>
      <c r="B1599" s="31" t="s">
        <v>163</v>
      </c>
      <c r="C1599" s="31"/>
      <c r="D1599" s="31" t="s">
        <v>264</v>
      </c>
      <c r="E1599" s="31"/>
      <c r="F1599" s="31" t="s">
        <v>471</v>
      </c>
      <c r="G1599" s="478"/>
      <c r="H1599" s="686" t="n">
        <v>44</v>
      </c>
      <c r="I1599" s="686" t="n">
        <v>70</v>
      </c>
      <c r="J1599" s="686" t="n">
        <v>83</v>
      </c>
      <c r="K1599" s="686" t="n">
        <v>111</v>
      </c>
      <c r="L1599" s="686"/>
      <c r="M1599" s="686"/>
      <c r="N1599" s="686"/>
      <c r="O1599" s="686"/>
      <c r="P1599" s="686"/>
      <c r="Q1599" s="686"/>
      <c r="R1599" s="686"/>
      <c r="S1599" s="686"/>
      <c r="T1599" s="686"/>
      <c r="U1599" s="686"/>
      <c r="V1599" s="686"/>
      <c r="W1599" s="686"/>
      <c r="X1599" s="484"/>
      <c r="Y1599" s="366" t="s">
        <v>2083</v>
      </c>
      <c r="Z1599" s="366"/>
      <c r="AA1599" s="545" t="s">
        <v>1405</v>
      </c>
      <c r="AB1599" s="545" t="s">
        <v>1405</v>
      </c>
      <c r="AC1599" s="644"/>
      <c r="AD1599" s="692"/>
    </row>
    <row r="1600" customFormat="false" ht="16.2" hidden="true" customHeight="true" outlineLevel="0" collapsed="false">
      <c r="A1600" s="601"/>
      <c r="B1600" s="31"/>
      <c r="C1600" s="31"/>
      <c r="D1600" s="31" t="s">
        <v>265</v>
      </c>
      <c r="E1600" s="31"/>
      <c r="F1600" s="31" t="s">
        <v>471</v>
      </c>
      <c r="G1600" s="478"/>
      <c r="H1600" s="686" t="n">
        <v>16</v>
      </c>
      <c r="I1600" s="686" t="n">
        <v>26</v>
      </c>
      <c r="J1600" s="686" t="n">
        <v>39</v>
      </c>
      <c r="K1600" s="686" t="n">
        <v>38</v>
      </c>
      <c r="L1600" s="686"/>
      <c r="M1600" s="686"/>
      <c r="N1600" s="686"/>
      <c r="O1600" s="686"/>
      <c r="P1600" s="686"/>
      <c r="Q1600" s="686"/>
      <c r="R1600" s="686"/>
      <c r="S1600" s="686"/>
      <c r="T1600" s="686"/>
      <c r="U1600" s="686"/>
      <c r="V1600" s="686"/>
      <c r="W1600" s="686"/>
      <c r="X1600" s="484"/>
      <c r="Y1600" s="366" t="s">
        <v>2084</v>
      </c>
      <c r="Z1600" s="366"/>
      <c r="AA1600" s="545"/>
      <c r="AB1600" s="545"/>
      <c r="AC1600" s="644"/>
      <c r="AD1600" s="692"/>
    </row>
    <row r="1601" customFormat="false" ht="16.2" hidden="true" customHeight="true" outlineLevel="0" collapsed="false">
      <c r="A1601" s="601"/>
      <c r="B1601" s="31" t="s">
        <v>2279</v>
      </c>
      <c r="C1601" s="31"/>
      <c r="D1601" s="31" t="s">
        <v>264</v>
      </c>
      <c r="E1601" s="31"/>
      <c r="F1601" s="31" t="s">
        <v>471</v>
      </c>
      <c r="G1601" s="478"/>
      <c r="H1601" s="686" t="n">
        <v>0</v>
      </c>
      <c r="I1601" s="686" t="n">
        <v>0</v>
      </c>
      <c r="J1601" s="686" t="n">
        <v>1</v>
      </c>
      <c r="K1601" s="686" t="n">
        <v>0</v>
      </c>
      <c r="L1601" s="686"/>
      <c r="M1601" s="686"/>
      <c r="N1601" s="686"/>
      <c r="O1601" s="686"/>
      <c r="P1601" s="686"/>
      <c r="Q1601" s="686"/>
      <c r="R1601" s="686"/>
      <c r="S1601" s="686"/>
      <c r="T1601" s="686"/>
      <c r="U1601" s="686"/>
      <c r="V1601" s="686"/>
      <c r="W1601" s="686"/>
      <c r="X1601" s="484"/>
      <c r="Y1601" s="366" t="s">
        <v>2292</v>
      </c>
      <c r="Z1601" s="366"/>
      <c r="AA1601" s="545"/>
      <c r="AB1601" s="545"/>
      <c r="AC1601" s="644"/>
      <c r="AD1601" s="692"/>
    </row>
    <row r="1602" customFormat="false" ht="16.2" hidden="true" customHeight="true" outlineLevel="0" collapsed="false">
      <c r="A1602" s="601"/>
      <c r="B1602" s="31"/>
      <c r="C1602" s="31"/>
      <c r="D1602" s="31" t="s">
        <v>265</v>
      </c>
      <c r="E1602" s="31"/>
      <c r="F1602" s="31" t="s">
        <v>471</v>
      </c>
      <c r="G1602" s="478"/>
      <c r="H1602" s="686" t="n">
        <v>0</v>
      </c>
      <c r="I1602" s="686" t="n">
        <v>0</v>
      </c>
      <c r="J1602" s="686" t="n">
        <v>0</v>
      </c>
      <c r="K1602" s="686" t="n">
        <v>0</v>
      </c>
      <c r="L1602" s="686"/>
      <c r="M1602" s="686"/>
      <c r="N1602" s="686"/>
      <c r="O1602" s="686"/>
      <c r="P1602" s="686"/>
      <c r="Q1602" s="686"/>
      <c r="R1602" s="686"/>
      <c r="S1602" s="686"/>
      <c r="T1602" s="686"/>
      <c r="U1602" s="686"/>
      <c r="V1602" s="686"/>
      <c r="W1602" s="686"/>
      <c r="X1602" s="484"/>
      <c r="Y1602" s="366" t="s">
        <v>2293</v>
      </c>
      <c r="Z1602" s="366"/>
      <c r="AA1602" s="545"/>
      <c r="AB1602" s="545"/>
      <c r="AC1602" s="644"/>
      <c r="AD1602" s="692"/>
    </row>
    <row r="1603" customFormat="false" ht="16.2" hidden="true" customHeight="true" outlineLevel="0" collapsed="false">
      <c r="A1603" s="601"/>
      <c r="B1603" s="31" t="s">
        <v>171</v>
      </c>
      <c r="C1603" s="31"/>
      <c r="D1603" s="31" t="s">
        <v>264</v>
      </c>
      <c r="E1603" s="31"/>
      <c r="F1603" s="31" t="s">
        <v>471</v>
      </c>
      <c r="G1603" s="478"/>
      <c r="H1603" s="686" t="n">
        <v>2</v>
      </c>
      <c r="I1603" s="686" t="n">
        <v>3</v>
      </c>
      <c r="J1603" s="686" t="n">
        <v>9</v>
      </c>
      <c r="K1603" s="686" t="n">
        <v>5</v>
      </c>
      <c r="L1603" s="686"/>
      <c r="M1603" s="686"/>
      <c r="N1603" s="686"/>
      <c r="O1603" s="686"/>
      <c r="P1603" s="686"/>
      <c r="Q1603" s="686"/>
      <c r="R1603" s="686"/>
      <c r="S1603" s="686"/>
      <c r="T1603" s="686"/>
      <c r="U1603" s="686"/>
      <c r="V1603" s="686"/>
      <c r="W1603" s="686"/>
      <c r="X1603" s="484"/>
      <c r="Y1603" s="366" t="s">
        <v>2294</v>
      </c>
      <c r="Z1603" s="366"/>
      <c r="AA1603" s="545"/>
      <c r="AB1603" s="545"/>
      <c r="AC1603" s="644"/>
      <c r="AD1603" s="692"/>
    </row>
    <row r="1604" customFormat="false" ht="16.2" hidden="true" customHeight="true" outlineLevel="0" collapsed="false">
      <c r="A1604" s="601"/>
      <c r="B1604" s="31"/>
      <c r="C1604" s="31"/>
      <c r="D1604" s="31" t="s">
        <v>265</v>
      </c>
      <c r="E1604" s="31"/>
      <c r="F1604" s="31" t="s">
        <v>471</v>
      </c>
      <c r="G1604" s="478"/>
      <c r="H1604" s="686" t="n">
        <v>1</v>
      </c>
      <c r="I1604" s="686" t="n">
        <v>1</v>
      </c>
      <c r="J1604" s="686" t="n">
        <v>2</v>
      </c>
      <c r="K1604" s="686" t="n">
        <v>2</v>
      </c>
      <c r="L1604" s="686"/>
      <c r="M1604" s="686"/>
      <c r="N1604" s="686"/>
      <c r="O1604" s="686"/>
      <c r="P1604" s="686"/>
      <c r="Q1604" s="686"/>
      <c r="R1604" s="686"/>
      <c r="S1604" s="686"/>
      <c r="T1604" s="686"/>
      <c r="U1604" s="686"/>
      <c r="V1604" s="686"/>
      <c r="W1604" s="686"/>
      <c r="X1604" s="484"/>
      <c r="Y1604" s="366" t="s">
        <v>2295</v>
      </c>
      <c r="Z1604" s="366"/>
      <c r="AA1604" s="545"/>
      <c r="AB1604" s="545"/>
      <c r="AC1604" s="644"/>
      <c r="AD1604" s="692"/>
    </row>
    <row r="1605" customFormat="false" ht="16.2" hidden="true" customHeight="true" outlineLevel="0" collapsed="false">
      <c r="A1605" s="601"/>
      <c r="B1605" s="31" t="s">
        <v>317</v>
      </c>
      <c r="C1605" s="31"/>
      <c r="D1605" s="31" t="s">
        <v>264</v>
      </c>
      <c r="E1605" s="31"/>
      <c r="F1605" s="31" t="s">
        <v>471</v>
      </c>
      <c r="G1605" s="478"/>
      <c r="H1605" s="686" t="n">
        <v>19</v>
      </c>
      <c r="I1605" s="686" t="n">
        <v>26</v>
      </c>
      <c r="J1605" s="686" t="n">
        <v>37</v>
      </c>
      <c r="K1605" s="686" t="n">
        <v>49</v>
      </c>
      <c r="L1605" s="686"/>
      <c r="M1605" s="686"/>
      <c r="N1605" s="686"/>
      <c r="O1605" s="686"/>
      <c r="P1605" s="686"/>
      <c r="Q1605" s="686"/>
      <c r="R1605" s="686"/>
      <c r="S1605" s="686"/>
      <c r="T1605" s="686"/>
      <c r="U1605" s="686"/>
      <c r="V1605" s="686"/>
      <c r="W1605" s="686"/>
      <c r="X1605" s="484"/>
      <c r="Y1605" s="366" t="s">
        <v>2296</v>
      </c>
      <c r="Z1605" s="366"/>
      <c r="AA1605" s="545"/>
      <c r="AB1605" s="545"/>
      <c r="AC1605" s="644"/>
      <c r="AD1605" s="692"/>
    </row>
    <row r="1606" customFormat="false" ht="16.2" hidden="true" customHeight="true" outlineLevel="0" collapsed="false">
      <c r="A1606" s="601"/>
      <c r="B1606" s="31"/>
      <c r="C1606" s="31"/>
      <c r="D1606" s="31" t="s">
        <v>265</v>
      </c>
      <c r="E1606" s="31"/>
      <c r="F1606" s="31" t="s">
        <v>471</v>
      </c>
      <c r="G1606" s="478"/>
      <c r="H1606" s="686" t="n">
        <v>11</v>
      </c>
      <c r="I1606" s="686" t="n">
        <v>15</v>
      </c>
      <c r="J1606" s="686" t="n">
        <v>24</v>
      </c>
      <c r="K1606" s="686" t="n">
        <v>15</v>
      </c>
      <c r="L1606" s="686"/>
      <c r="M1606" s="686"/>
      <c r="N1606" s="686"/>
      <c r="O1606" s="686"/>
      <c r="P1606" s="686"/>
      <c r="Q1606" s="686"/>
      <c r="R1606" s="686"/>
      <c r="S1606" s="686"/>
      <c r="T1606" s="686"/>
      <c r="U1606" s="686"/>
      <c r="V1606" s="686"/>
      <c r="W1606" s="686"/>
      <c r="X1606" s="484"/>
      <c r="Y1606" s="366" t="s">
        <v>2297</v>
      </c>
      <c r="Z1606" s="366"/>
      <c r="AA1606" s="545"/>
      <c r="AB1606" s="545"/>
      <c r="AC1606" s="644"/>
      <c r="AD1606" s="692"/>
    </row>
    <row r="1607" customFormat="false" ht="16.2" hidden="true" customHeight="true" outlineLevel="0" collapsed="false">
      <c r="A1607" s="601"/>
      <c r="B1607" s="31" t="s">
        <v>318</v>
      </c>
      <c r="C1607" s="31"/>
      <c r="D1607" s="31" t="s">
        <v>264</v>
      </c>
      <c r="E1607" s="31"/>
      <c r="F1607" s="31" t="s">
        <v>471</v>
      </c>
      <c r="G1607" s="478"/>
      <c r="H1607" s="686" t="n">
        <v>13</v>
      </c>
      <c r="I1607" s="686" t="n">
        <v>28</v>
      </c>
      <c r="J1607" s="686" t="n">
        <v>24</v>
      </c>
      <c r="K1607" s="686" t="n">
        <v>34</v>
      </c>
      <c r="L1607" s="686"/>
      <c r="M1607" s="686"/>
      <c r="N1607" s="686"/>
      <c r="O1607" s="686"/>
      <c r="P1607" s="686"/>
      <c r="Q1607" s="686"/>
      <c r="R1607" s="686"/>
      <c r="S1607" s="686"/>
      <c r="T1607" s="686"/>
      <c r="U1607" s="686"/>
      <c r="V1607" s="686"/>
      <c r="W1607" s="686"/>
      <c r="X1607" s="484"/>
      <c r="Y1607" s="366" t="s">
        <v>2298</v>
      </c>
      <c r="Z1607" s="366"/>
      <c r="AA1607" s="545"/>
      <c r="AB1607" s="545"/>
      <c r="AC1607" s="644"/>
      <c r="AD1607" s="692"/>
    </row>
    <row r="1608" customFormat="false" ht="16.2" hidden="true" customHeight="true" outlineLevel="0" collapsed="false">
      <c r="A1608" s="601"/>
      <c r="B1608" s="31"/>
      <c r="C1608" s="31"/>
      <c r="D1608" s="31" t="s">
        <v>265</v>
      </c>
      <c r="E1608" s="31"/>
      <c r="F1608" s="31" t="s">
        <v>471</v>
      </c>
      <c r="G1608" s="478"/>
      <c r="H1608" s="686" t="n">
        <v>3</v>
      </c>
      <c r="I1608" s="686" t="n">
        <v>5</v>
      </c>
      <c r="J1608" s="686" t="n">
        <v>5</v>
      </c>
      <c r="K1608" s="686" t="n">
        <v>11</v>
      </c>
      <c r="L1608" s="686"/>
      <c r="M1608" s="686"/>
      <c r="N1608" s="686"/>
      <c r="O1608" s="686"/>
      <c r="P1608" s="686"/>
      <c r="Q1608" s="686"/>
      <c r="R1608" s="686"/>
      <c r="S1608" s="686"/>
      <c r="T1608" s="686"/>
      <c r="U1608" s="686"/>
      <c r="V1608" s="686"/>
      <c r="W1608" s="686"/>
      <c r="X1608" s="484"/>
      <c r="Y1608" s="366" t="s">
        <v>2299</v>
      </c>
      <c r="Z1608" s="366"/>
      <c r="AA1608" s="545"/>
      <c r="AB1608" s="545"/>
      <c r="AC1608" s="644"/>
      <c r="AD1608" s="692"/>
    </row>
    <row r="1609" customFormat="false" ht="16.2" hidden="true" customHeight="true" outlineLevel="0" collapsed="false">
      <c r="A1609" s="601"/>
      <c r="B1609" s="31" t="s">
        <v>2288</v>
      </c>
      <c r="C1609" s="31"/>
      <c r="D1609" s="31" t="s">
        <v>264</v>
      </c>
      <c r="E1609" s="31"/>
      <c r="F1609" s="31" t="s">
        <v>471</v>
      </c>
      <c r="G1609" s="478"/>
      <c r="H1609" s="686" t="n">
        <v>10</v>
      </c>
      <c r="I1609" s="686" t="n">
        <v>13</v>
      </c>
      <c r="J1609" s="686" t="n">
        <v>12</v>
      </c>
      <c r="K1609" s="686" t="n">
        <v>23</v>
      </c>
      <c r="L1609" s="686"/>
      <c r="M1609" s="686"/>
      <c r="N1609" s="686"/>
      <c r="O1609" s="686"/>
      <c r="P1609" s="686"/>
      <c r="Q1609" s="686"/>
      <c r="R1609" s="686"/>
      <c r="S1609" s="686"/>
      <c r="T1609" s="686"/>
      <c r="U1609" s="686"/>
      <c r="V1609" s="686"/>
      <c r="W1609" s="686"/>
      <c r="X1609" s="484"/>
      <c r="Y1609" s="366" t="s">
        <v>2300</v>
      </c>
      <c r="Z1609" s="366"/>
      <c r="AA1609" s="545"/>
      <c r="AB1609" s="545"/>
      <c r="AC1609" s="644"/>
      <c r="AD1609" s="692"/>
    </row>
    <row r="1610" customFormat="false" ht="16.2" hidden="true" customHeight="true" outlineLevel="0" collapsed="false">
      <c r="A1610" s="601"/>
      <c r="B1610" s="31"/>
      <c r="C1610" s="31"/>
      <c r="D1610" s="31" t="s">
        <v>265</v>
      </c>
      <c r="E1610" s="31"/>
      <c r="F1610" s="31" t="s">
        <v>471</v>
      </c>
      <c r="G1610" s="478"/>
      <c r="H1610" s="686" t="n">
        <v>1</v>
      </c>
      <c r="I1610" s="686" t="n">
        <v>5</v>
      </c>
      <c r="J1610" s="686" t="n">
        <v>8</v>
      </c>
      <c r="K1610" s="686" t="n">
        <v>10</v>
      </c>
      <c r="L1610" s="686"/>
      <c r="M1610" s="686"/>
      <c r="N1610" s="686"/>
      <c r="O1610" s="686"/>
      <c r="P1610" s="686"/>
      <c r="Q1610" s="686"/>
      <c r="R1610" s="686"/>
      <c r="S1610" s="686"/>
      <c r="T1610" s="686"/>
      <c r="U1610" s="686"/>
      <c r="V1610" s="686"/>
      <c r="W1610" s="686"/>
      <c r="X1610" s="484"/>
      <c r="Y1610" s="366" t="s">
        <v>2301</v>
      </c>
      <c r="Z1610" s="366"/>
      <c r="AA1610" s="545"/>
      <c r="AB1610" s="545"/>
      <c r="AC1610" s="644"/>
      <c r="AD1610" s="692"/>
    </row>
    <row r="1611" customFormat="false" ht="16.2" hidden="true" customHeight="true" outlineLevel="0" collapsed="false">
      <c r="A1611" s="601" t="s">
        <v>2302</v>
      </c>
      <c r="B1611" s="31" t="s">
        <v>163</v>
      </c>
      <c r="C1611" s="31"/>
      <c r="D1611" s="31" t="s">
        <v>264</v>
      </c>
      <c r="E1611" s="31"/>
      <c r="F1611" s="31" t="s">
        <v>1978</v>
      </c>
      <c r="G1611" s="625"/>
      <c r="H1611" s="689" t="n">
        <v>9</v>
      </c>
      <c r="I1611" s="689" t="n">
        <v>14.2</v>
      </c>
      <c r="J1611" s="689" t="n">
        <v>16.6</v>
      </c>
      <c r="K1611" s="689" t="n">
        <v>22</v>
      </c>
      <c r="L1611" s="689"/>
      <c r="M1611" s="689"/>
      <c r="N1611" s="689"/>
      <c r="O1611" s="689"/>
      <c r="P1611" s="689"/>
      <c r="Q1611" s="689"/>
      <c r="R1611" s="689"/>
      <c r="S1611" s="689"/>
      <c r="T1611" s="689"/>
      <c r="U1611" s="689"/>
      <c r="V1611" s="689"/>
      <c r="W1611" s="689"/>
      <c r="X1611" s="484"/>
      <c r="Y1611" s="366" t="s">
        <v>2167</v>
      </c>
      <c r="Z1611" s="366" t="s">
        <v>1988</v>
      </c>
      <c r="AA1611" s="545" t="s">
        <v>1405</v>
      </c>
      <c r="AB1611" s="545" t="s">
        <v>1405</v>
      </c>
      <c r="AC1611" s="644"/>
      <c r="AD1611" s="692"/>
    </row>
    <row r="1612" customFormat="false" ht="16.2" hidden="true" customHeight="true" outlineLevel="0" collapsed="false">
      <c r="A1612" s="601"/>
      <c r="B1612" s="31"/>
      <c r="C1612" s="31"/>
      <c r="D1612" s="31" t="s">
        <v>265</v>
      </c>
      <c r="E1612" s="31"/>
      <c r="F1612" s="31" t="s">
        <v>1978</v>
      </c>
      <c r="G1612" s="625"/>
      <c r="H1612" s="689" t="n">
        <v>3.2</v>
      </c>
      <c r="I1612" s="689" t="n">
        <v>5.1</v>
      </c>
      <c r="J1612" s="689" t="n">
        <v>7.6</v>
      </c>
      <c r="K1612" s="689" t="n">
        <v>7.3</v>
      </c>
      <c r="L1612" s="689"/>
      <c r="M1612" s="689"/>
      <c r="N1612" s="689"/>
      <c r="O1612" s="689"/>
      <c r="P1612" s="689"/>
      <c r="Q1612" s="689"/>
      <c r="R1612" s="689"/>
      <c r="S1612" s="689"/>
      <c r="T1612" s="689"/>
      <c r="U1612" s="689"/>
      <c r="V1612" s="689"/>
      <c r="W1612" s="689"/>
      <c r="X1612" s="484"/>
      <c r="Y1612" s="366" t="s">
        <v>2168</v>
      </c>
      <c r="Z1612" s="366" t="s">
        <v>1401</v>
      </c>
      <c r="AA1612" s="545"/>
      <c r="AB1612" s="545"/>
      <c r="AC1612" s="644"/>
      <c r="AD1612" s="692"/>
    </row>
    <row r="1613" customFormat="false" ht="16.2" hidden="true" customHeight="true" outlineLevel="0" collapsed="false">
      <c r="A1613" s="601"/>
      <c r="B1613" s="31" t="s">
        <v>2279</v>
      </c>
      <c r="C1613" s="31"/>
      <c r="D1613" s="31" t="s">
        <v>264</v>
      </c>
      <c r="E1613" s="31"/>
      <c r="F1613" s="31" t="s">
        <v>1978</v>
      </c>
      <c r="G1613" s="625"/>
      <c r="H1613" s="689" t="n">
        <v>0</v>
      </c>
      <c r="I1613" s="689" t="n">
        <v>0</v>
      </c>
      <c r="J1613" s="689" t="n">
        <v>0.9</v>
      </c>
      <c r="K1613" s="689" t="n">
        <v>0</v>
      </c>
      <c r="L1613" s="689"/>
      <c r="M1613" s="689"/>
      <c r="N1613" s="689"/>
      <c r="O1613" s="689"/>
      <c r="P1613" s="689"/>
      <c r="Q1613" s="689"/>
      <c r="R1613" s="689"/>
      <c r="S1613" s="689"/>
      <c r="T1613" s="689"/>
      <c r="U1613" s="689"/>
      <c r="V1613" s="689"/>
      <c r="W1613" s="689"/>
      <c r="X1613" s="484"/>
      <c r="Y1613" s="366" t="s">
        <v>2303</v>
      </c>
      <c r="Z1613" s="366" t="s">
        <v>2304</v>
      </c>
      <c r="AA1613" s="545"/>
      <c r="AB1613" s="545"/>
      <c r="AC1613" s="644"/>
      <c r="AD1613" s="692"/>
    </row>
    <row r="1614" customFormat="false" ht="16.2" hidden="true" customHeight="true" outlineLevel="0" collapsed="false">
      <c r="A1614" s="601"/>
      <c r="B1614" s="31"/>
      <c r="C1614" s="31"/>
      <c r="D1614" s="31" t="s">
        <v>265</v>
      </c>
      <c r="E1614" s="31"/>
      <c r="F1614" s="31" t="s">
        <v>1978</v>
      </c>
      <c r="G1614" s="625"/>
      <c r="H1614" s="689" t="n">
        <v>0</v>
      </c>
      <c r="I1614" s="689" t="n">
        <v>0</v>
      </c>
      <c r="J1614" s="689" t="n">
        <v>0</v>
      </c>
      <c r="K1614" s="689" t="n">
        <v>0</v>
      </c>
      <c r="L1614" s="689"/>
      <c r="M1614" s="689"/>
      <c r="N1614" s="689"/>
      <c r="O1614" s="689"/>
      <c r="P1614" s="689"/>
      <c r="Q1614" s="689"/>
      <c r="R1614" s="689"/>
      <c r="S1614" s="689"/>
      <c r="T1614" s="689"/>
      <c r="U1614" s="689"/>
      <c r="V1614" s="689"/>
      <c r="W1614" s="689"/>
      <c r="X1614" s="484"/>
      <c r="Y1614" s="366" t="s">
        <v>2305</v>
      </c>
      <c r="Z1614" s="366" t="s">
        <v>2306</v>
      </c>
      <c r="AA1614" s="545"/>
      <c r="AB1614" s="545"/>
      <c r="AC1614" s="644"/>
      <c r="AD1614" s="692"/>
    </row>
    <row r="1615" customFormat="false" ht="16.2" hidden="true" customHeight="true" outlineLevel="0" collapsed="false">
      <c r="A1615" s="601"/>
      <c r="B1615" s="31" t="s">
        <v>171</v>
      </c>
      <c r="C1615" s="31"/>
      <c r="D1615" s="31" t="s">
        <v>264</v>
      </c>
      <c r="E1615" s="31"/>
      <c r="F1615" s="31" t="s">
        <v>1978</v>
      </c>
      <c r="G1615" s="625"/>
      <c r="H1615" s="689" t="n">
        <v>2.5</v>
      </c>
      <c r="I1615" s="689" t="n">
        <v>3.8</v>
      </c>
      <c r="J1615" s="689" t="n">
        <v>11.4</v>
      </c>
      <c r="K1615" s="689" t="n">
        <v>6.3</v>
      </c>
      <c r="L1615" s="689"/>
      <c r="M1615" s="689"/>
      <c r="N1615" s="689"/>
      <c r="O1615" s="689"/>
      <c r="P1615" s="689"/>
      <c r="Q1615" s="689"/>
      <c r="R1615" s="689"/>
      <c r="S1615" s="689"/>
      <c r="T1615" s="689"/>
      <c r="U1615" s="689"/>
      <c r="V1615" s="689"/>
      <c r="W1615" s="689"/>
      <c r="X1615" s="484"/>
      <c r="Y1615" s="366" t="s">
        <v>2307</v>
      </c>
      <c r="Z1615" s="366" t="s">
        <v>2191</v>
      </c>
      <c r="AA1615" s="545"/>
      <c r="AB1615" s="545"/>
      <c r="AC1615" s="644"/>
      <c r="AD1615" s="692"/>
    </row>
    <row r="1616" customFormat="false" ht="16.2" hidden="true" customHeight="true" outlineLevel="0" collapsed="false">
      <c r="A1616" s="601"/>
      <c r="B1616" s="31"/>
      <c r="C1616" s="31"/>
      <c r="D1616" s="31" t="s">
        <v>265</v>
      </c>
      <c r="E1616" s="31"/>
      <c r="F1616" s="31" t="s">
        <v>1978</v>
      </c>
      <c r="G1616" s="625"/>
      <c r="H1616" s="689" t="n">
        <v>1.3</v>
      </c>
      <c r="I1616" s="689" t="n">
        <v>1.3</v>
      </c>
      <c r="J1616" s="689" t="n">
        <v>2.6</v>
      </c>
      <c r="K1616" s="689" t="n">
        <v>2.7</v>
      </c>
      <c r="L1616" s="689"/>
      <c r="M1616" s="689"/>
      <c r="N1616" s="689"/>
      <c r="O1616" s="689"/>
      <c r="P1616" s="689"/>
      <c r="Q1616" s="689"/>
      <c r="R1616" s="689"/>
      <c r="S1616" s="689"/>
      <c r="T1616" s="689"/>
      <c r="U1616" s="689"/>
      <c r="V1616" s="689"/>
      <c r="W1616" s="689"/>
      <c r="X1616" s="484"/>
      <c r="Y1616" s="366" t="s">
        <v>2308</v>
      </c>
      <c r="Z1616" s="366" t="s">
        <v>2193</v>
      </c>
      <c r="AA1616" s="545"/>
      <c r="AB1616" s="545"/>
      <c r="AC1616" s="644"/>
      <c r="AD1616" s="692"/>
    </row>
    <row r="1617" customFormat="false" ht="16.2" hidden="true" customHeight="true" outlineLevel="0" collapsed="false">
      <c r="A1617" s="601"/>
      <c r="B1617" s="31" t="s">
        <v>317</v>
      </c>
      <c r="C1617" s="31"/>
      <c r="D1617" s="31" t="s">
        <v>264</v>
      </c>
      <c r="E1617" s="31"/>
      <c r="F1617" s="31" t="s">
        <v>1978</v>
      </c>
      <c r="G1617" s="625"/>
      <c r="H1617" s="689" t="n">
        <v>11.6</v>
      </c>
      <c r="I1617" s="689" t="n">
        <v>15.7</v>
      </c>
      <c r="J1617" s="689" t="n">
        <v>22.1</v>
      </c>
      <c r="K1617" s="689" t="n">
        <v>29.1</v>
      </c>
      <c r="L1617" s="689"/>
      <c r="M1617" s="689"/>
      <c r="N1617" s="689"/>
      <c r="O1617" s="689"/>
      <c r="P1617" s="689"/>
      <c r="Q1617" s="689"/>
      <c r="R1617" s="689"/>
      <c r="S1617" s="689"/>
      <c r="T1617" s="689"/>
      <c r="U1617" s="689"/>
      <c r="V1617" s="689"/>
      <c r="W1617" s="689"/>
      <c r="X1617" s="484"/>
      <c r="Y1617" s="366" t="s">
        <v>2309</v>
      </c>
      <c r="Z1617" s="366" t="s">
        <v>2195</v>
      </c>
      <c r="AA1617" s="545"/>
      <c r="AB1617" s="545"/>
      <c r="AC1617" s="644"/>
      <c r="AD1617" s="692"/>
    </row>
    <row r="1618" customFormat="false" ht="16.2" hidden="true" customHeight="true" outlineLevel="0" collapsed="false">
      <c r="A1618" s="601"/>
      <c r="B1618" s="31"/>
      <c r="C1618" s="31"/>
      <c r="D1618" s="31" t="s">
        <v>265</v>
      </c>
      <c r="E1618" s="31"/>
      <c r="F1618" s="31" t="s">
        <v>1978</v>
      </c>
      <c r="G1618" s="625"/>
      <c r="H1618" s="689" t="n">
        <v>5.9</v>
      </c>
      <c r="I1618" s="689" t="n">
        <v>8</v>
      </c>
      <c r="J1618" s="689" t="n">
        <v>12.6</v>
      </c>
      <c r="K1618" s="689" t="n">
        <v>7.8</v>
      </c>
      <c r="L1618" s="689"/>
      <c r="M1618" s="689"/>
      <c r="N1618" s="689"/>
      <c r="O1618" s="689"/>
      <c r="P1618" s="689"/>
      <c r="Q1618" s="689"/>
      <c r="R1618" s="689"/>
      <c r="S1618" s="689"/>
      <c r="T1618" s="689"/>
      <c r="U1618" s="689"/>
      <c r="V1618" s="689"/>
      <c r="W1618" s="689"/>
      <c r="X1618" s="484"/>
      <c r="Y1618" s="366" t="s">
        <v>2310</v>
      </c>
      <c r="Z1618" s="366" t="s">
        <v>2197</v>
      </c>
      <c r="AA1618" s="545"/>
      <c r="AB1618" s="545"/>
      <c r="AC1618" s="644"/>
      <c r="AD1618" s="692"/>
    </row>
    <row r="1619" customFormat="false" ht="16.2" hidden="true" customHeight="true" outlineLevel="0" collapsed="false">
      <c r="A1619" s="601"/>
      <c r="B1619" s="31" t="s">
        <v>318</v>
      </c>
      <c r="C1619" s="31"/>
      <c r="D1619" s="31" t="s">
        <v>264</v>
      </c>
      <c r="E1619" s="31"/>
      <c r="F1619" s="31" t="s">
        <v>1978</v>
      </c>
      <c r="G1619" s="625"/>
      <c r="H1619" s="689" t="n">
        <v>14.5</v>
      </c>
      <c r="I1619" s="689" t="n">
        <v>29.7</v>
      </c>
      <c r="J1619" s="689" t="n">
        <v>24.1</v>
      </c>
      <c r="K1619" s="689" t="n">
        <v>32.4</v>
      </c>
      <c r="L1619" s="689"/>
      <c r="M1619" s="689"/>
      <c r="N1619" s="689"/>
      <c r="O1619" s="689"/>
      <c r="P1619" s="689"/>
      <c r="Q1619" s="689"/>
      <c r="R1619" s="689"/>
      <c r="S1619" s="689"/>
      <c r="T1619" s="689"/>
      <c r="U1619" s="689"/>
      <c r="V1619" s="689"/>
      <c r="W1619" s="689"/>
      <c r="X1619" s="484"/>
      <c r="Y1619" s="366" t="s">
        <v>2311</v>
      </c>
      <c r="Z1619" s="366" t="s">
        <v>2199</v>
      </c>
      <c r="AA1619" s="545"/>
      <c r="AB1619" s="545"/>
      <c r="AC1619" s="644"/>
      <c r="AD1619" s="692"/>
    </row>
    <row r="1620" customFormat="false" ht="16.2" hidden="true" customHeight="true" outlineLevel="0" collapsed="false">
      <c r="A1620" s="601"/>
      <c r="B1620" s="31"/>
      <c r="C1620" s="31"/>
      <c r="D1620" s="31" t="s">
        <v>265</v>
      </c>
      <c r="E1620" s="31"/>
      <c r="F1620" s="31" t="s">
        <v>1978</v>
      </c>
      <c r="G1620" s="625"/>
      <c r="H1620" s="689" t="n">
        <v>3.1</v>
      </c>
      <c r="I1620" s="689" t="n">
        <v>4.9</v>
      </c>
      <c r="J1620" s="689" t="n">
        <v>4.6</v>
      </c>
      <c r="K1620" s="689" t="n">
        <v>9.7</v>
      </c>
      <c r="L1620" s="689"/>
      <c r="M1620" s="689"/>
      <c r="N1620" s="689"/>
      <c r="O1620" s="689"/>
      <c r="P1620" s="689"/>
      <c r="Q1620" s="689"/>
      <c r="R1620" s="689"/>
      <c r="S1620" s="689"/>
      <c r="T1620" s="689"/>
      <c r="U1620" s="689"/>
      <c r="V1620" s="689"/>
      <c r="W1620" s="689"/>
      <c r="X1620" s="484"/>
      <c r="Y1620" s="366" t="s">
        <v>2312</v>
      </c>
      <c r="Z1620" s="366" t="s">
        <v>2201</v>
      </c>
      <c r="AA1620" s="545"/>
      <c r="AB1620" s="545"/>
      <c r="AC1620" s="644"/>
      <c r="AD1620" s="692"/>
    </row>
    <row r="1621" customFormat="false" ht="16.2" hidden="true" customHeight="true" outlineLevel="0" collapsed="false">
      <c r="A1621" s="601"/>
      <c r="B1621" s="31" t="s">
        <v>2288</v>
      </c>
      <c r="C1621" s="31"/>
      <c r="D1621" s="31" t="s">
        <v>264</v>
      </c>
      <c r="E1621" s="31"/>
      <c r="F1621" s="31" t="s">
        <v>1978</v>
      </c>
      <c r="G1621" s="625"/>
      <c r="H1621" s="689" t="n">
        <v>28.8</v>
      </c>
      <c r="I1621" s="689" t="n">
        <v>36.5</v>
      </c>
      <c r="J1621" s="689" t="n">
        <v>32.9</v>
      </c>
      <c r="K1621" s="689" t="n">
        <v>61.3</v>
      </c>
      <c r="L1621" s="689"/>
      <c r="M1621" s="689"/>
      <c r="N1621" s="689"/>
      <c r="O1621" s="689"/>
      <c r="P1621" s="689"/>
      <c r="Q1621" s="689"/>
      <c r="R1621" s="689"/>
      <c r="S1621" s="689"/>
      <c r="T1621" s="689"/>
      <c r="U1621" s="689"/>
      <c r="V1621" s="689"/>
      <c r="W1621" s="689"/>
      <c r="X1621" s="484"/>
      <c r="Y1621" s="366" t="s">
        <v>2313</v>
      </c>
      <c r="Z1621" s="366" t="s">
        <v>2203</v>
      </c>
      <c r="AA1621" s="545"/>
      <c r="AB1621" s="545"/>
      <c r="AC1621" s="644"/>
      <c r="AD1621" s="692"/>
    </row>
    <row r="1622" customFormat="false" ht="16.2" hidden="true" customHeight="true" outlineLevel="0" collapsed="false">
      <c r="A1622" s="601"/>
      <c r="B1622" s="31"/>
      <c r="C1622" s="31"/>
      <c r="D1622" s="31" t="s">
        <v>265</v>
      </c>
      <c r="E1622" s="31"/>
      <c r="F1622" s="31" t="s">
        <v>1978</v>
      </c>
      <c r="G1622" s="625"/>
      <c r="H1622" s="689" t="n">
        <v>3.2</v>
      </c>
      <c r="I1622" s="689" t="n">
        <v>15.1</v>
      </c>
      <c r="J1622" s="689" t="n">
        <v>22.8</v>
      </c>
      <c r="K1622" s="689" t="n">
        <v>27</v>
      </c>
      <c r="L1622" s="689"/>
      <c r="M1622" s="689"/>
      <c r="N1622" s="689"/>
      <c r="O1622" s="689"/>
      <c r="P1622" s="689"/>
      <c r="Q1622" s="689"/>
      <c r="R1622" s="689"/>
      <c r="S1622" s="689"/>
      <c r="T1622" s="689"/>
      <c r="U1622" s="689"/>
      <c r="V1622" s="689"/>
      <c r="W1622" s="689"/>
      <c r="X1622" s="484"/>
      <c r="Y1622" s="366" t="s">
        <v>2314</v>
      </c>
      <c r="Z1622" s="366" t="s">
        <v>2205</v>
      </c>
      <c r="AA1622" s="545"/>
      <c r="AB1622" s="545"/>
      <c r="AC1622" s="644"/>
      <c r="AD1622" s="692"/>
    </row>
    <row r="1623" customFormat="false" ht="16.2" hidden="true" customHeight="true" outlineLevel="0" collapsed="false">
      <c r="A1623" s="601" t="s">
        <v>2315</v>
      </c>
      <c r="B1623" s="31" t="s">
        <v>2316</v>
      </c>
      <c r="C1623" s="31"/>
      <c r="D1623" s="31" t="s">
        <v>264</v>
      </c>
      <c r="E1623" s="31"/>
      <c r="F1623" s="31" t="s">
        <v>471</v>
      </c>
      <c r="G1623" s="478"/>
      <c r="H1623" s="694" t="s">
        <v>488</v>
      </c>
      <c r="I1623" s="694" t="s">
        <v>488</v>
      </c>
      <c r="J1623" s="694" t="s">
        <v>488</v>
      </c>
      <c r="K1623" s="694" t="s">
        <v>488</v>
      </c>
      <c r="L1623" s="686"/>
      <c r="M1623" s="686"/>
      <c r="N1623" s="686"/>
      <c r="O1623" s="686"/>
      <c r="P1623" s="686"/>
      <c r="Q1623" s="686"/>
      <c r="R1623" s="686"/>
      <c r="S1623" s="686"/>
      <c r="T1623" s="686"/>
      <c r="U1623" s="686"/>
      <c r="V1623" s="686"/>
      <c r="W1623" s="686"/>
      <c r="X1623" s="484"/>
      <c r="Y1623" s="366" t="s">
        <v>2317</v>
      </c>
      <c r="Z1623" s="366"/>
      <c r="AA1623" s="545" t="s">
        <v>1405</v>
      </c>
      <c r="AB1623" s="545" t="s">
        <v>1405</v>
      </c>
      <c r="AC1623" s="644"/>
      <c r="AD1623" s="692"/>
    </row>
    <row r="1624" customFormat="false" ht="16.2" hidden="true" customHeight="true" outlineLevel="0" collapsed="false">
      <c r="A1624" s="601"/>
      <c r="B1624" s="31"/>
      <c r="C1624" s="31"/>
      <c r="D1624" s="31" t="s">
        <v>265</v>
      </c>
      <c r="E1624" s="31"/>
      <c r="F1624" s="31" t="s">
        <v>471</v>
      </c>
      <c r="G1624" s="478"/>
      <c r="H1624" s="694" t="s">
        <v>488</v>
      </c>
      <c r="I1624" s="694" t="s">
        <v>488</v>
      </c>
      <c r="J1624" s="694" t="s">
        <v>488</v>
      </c>
      <c r="K1624" s="694" t="s">
        <v>488</v>
      </c>
      <c r="L1624" s="686"/>
      <c r="M1624" s="686"/>
      <c r="N1624" s="686"/>
      <c r="O1624" s="686"/>
      <c r="P1624" s="686"/>
      <c r="Q1624" s="686"/>
      <c r="R1624" s="686"/>
      <c r="S1624" s="686"/>
      <c r="T1624" s="686"/>
      <c r="U1624" s="686"/>
      <c r="V1624" s="686"/>
      <c r="W1624" s="686"/>
      <c r="X1624" s="484"/>
      <c r="Y1624" s="366" t="s">
        <v>2318</v>
      </c>
      <c r="Z1624" s="366"/>
      <c r="AA1624" s="545"/>
      <c r="AB1624" s="545"/>
      <c r="AC1624" s="644"/>
      <c r="AD1624" s="692"/>
    </row>
    <row r="1625" customFormat="false" ht="16.2" hidden="true" customHeight="true" outlineLevel="0" collapsed="false">
      <c r="A1625" s="601"/>
      <c r="B1625" s="31" t="s">
        <v>2319</v>
      </c>
      <c r="C1625" s="31"/>
      <c r="D1625" s="31" t="s">
        <v>264</v>
      </c>
      <c r="E1625" s="31"/>
      <c r="F1625" s="31" t="s">
        <v>471</v>
      </c>
      <c r="G1625" s="478"/>
      <c r="H1625" s="694" t="s">
        <v>488</v>
      </c>
      <c r="I1625" s="694" t="s">
        <v>488</v>
      </c>
      <c r="J1625" s="694" t="s">
        <v>488</v>
      </c>
      <c r="K1625" s="694" t="s">
        <v>488</v>
      </c>
      <c r="L1625" s="686"/>
      <c r="M1625" s="686"/>
      <c r="N1625" s="686"/>
      <c r="O1625" s="686"/>
      <c r="P1625" s="686"/>
      <c r="Q1625" s="686"/>
      <c r="R1625" s="686"/>
      <c r="S1625" s="686"/>
      <c r="T1625" s="686"/>
      <c r="U1625" s="686"/>
      <c r="V1625" s="686"/>
      <c r="W1625" s="686"/>
      <c r="X1625" s="484"/>
      <c r="Y1625" s="366" t="s">
        <v>2320</v>
      </c>
      <c r="Z1625" s="366"/>
      <c r="AA1625" s="545"/>
      <c r="AB1625" s="545"/>
      <c r="AC1625" s="644"/>
      <c r="AD1625" s="692"/>
    </row>
    <row r="1626" customFormat="false" ht="16.2" hidden="true" customHeight="true" outlineLevel="0" collapsed="false">
      <c r="A1626" s="601"/>
      <c r="B1626" s="31"/>
      <c r="C1626" s="31"/>
      <c r="D1626" s="31" t="s">
        <v>265</v>
      </c>
      <c r="E1626" s="31"/>
      <c r="F1626" s="31" t="s">
        <v>471</v>
      </c>
      <c r="G1626" s="478"/>
      <c r="H1626" s="694" t="s">
        <v>488</v>
      </c>
      <c r="I1626" s="694" t="s">
        <v>488</v>
      </c>
      <c r="J1626" s="694" t="s">
        <v>488</v>
      </c>
      <c r="K1626" s="694" t="s">
        <v>488</v>
      </c>
      <c r="L1626" s="686"/>
      <c r="M1626" s="686"/>
      <c r="N1626" s="686"/>
      <c r="O1626" s="686"/>
      <c r="P1626" s="686"/>
      <c r="Q1626" s="686"/>
      <c r="R1626" s="686"/>
      <c r="S1626" s="686"/>
      <c r="T1626" s="686"/>
      <c r="U1626" s="686"/>
      <c r="V1626" s="686"/>
      <c r="W1626" s="686"/>
      <c r="X1626" s="484"/>
      <c r="Y1626" s="366" t="s">
        <v>2321</v>
      </c>
      <c r="Z1626" s="366"/>
      <c r="AA1626" s="545"/>
      <c r="AB1626" s="545"/>
      <c r="AC1626" s="644"/>
      <c r="AD1626" s="692"/>
    </row>
    <row r="1627" customFormat="false" ht="16.2" hidden="true" customHeight="true" outlineLevel="0" collapsed="false">
      <c r="A1627" s="601"/>
      <c r="B1627" s="31" t="s">
        <v>2322</v>
      </c>
      <c r="C1627" s="31"/>
      <c r="D1627" s="31" t="s">
        <v>264</v>
      </c>
      <c r="E1627" s="31"/>
      <c r="F1627" s="31" t="s">
        <v>471</v>
      </c>
      <c r="G1627" s="478"/>
      <c r="H1627" s="694" t="s">
        <v>488</v>
      </c>
      <c r="I1627" s="694" t="s">
        <v>488</v>
      </c>
      <c r="J1627" s="694" t="s">
        <v>488</v>
      </c>
      <c r="K1627" s="694" t="s">
        <v>488</v>
      </c>
      <c r="L1627" s="686"/>
      <c r="M1627" s="686"/>
      <c r="N1627" s="686"/>
      <c r="O1627" s="686"/>
      <c r="P1627" s="686"/>
      <c r="Q1627" s="686"/>
      <c r="R1627" s="686"/>
      <c r="S1627" s="686"/>
      <c r="T1627" s="686"/>
      <c r="U1627" s="686"/>
      <c r="V1627" s="686"/>
      <c r="W1627" s="686"/>
      <c r="X1627" s="484"/>
      <c r="Y1627" s="366" t="s">
        <v>2323</v>
      </c>
      <c r="Z1627" s="366"/>
      <c r="AA1627" s="545"/>
      <c r="AB1627" s="545"/>
      <c r="AC1627" s="644"/>
      <c r="AD1627" s="692"/>
    </row>
    <row r="1628" customFormat="false" ht="16.2" hidden="true" customHeight="true" outlineLevel="0" collapsed="false">
      <c r="A1628" s="601"/>
      <c r="B1628" s="31"/>
      <c r="C1628" s="31"/>
      <c r="D1628" s="31" t="s">
        <v>265</v>
      </c>
      <c r="E1628" s="31"/>
      <c r="F1628" s="31" t="s">
        <v>471</v>
      </c>
      <c r="G1628" s="478"/>
      <c r="H1628" s="694" t="s">
        <v>488</v>
      </c>
      <c r="I1628" s="694" t="s">
        <v>488</v>
      </c>
      <c r="J1628" s="694" t="s">
        <v>488</v>
      </c>
      <c r="K1628" s="694" t="s">
        <v>488</v>
      </c>
      <c r="L1628" s="686"/>
      <c r="M1628" s="686"/>
      <c r="N1628" s="686"/>
      <c r="O1628" s="686"/>
      <c r="P1628" s="686"/>
      <c r="Q1628" s="686"/>
      <c r="R1628" s="686"/>
      <c r="S1628" s="686"/>
      <c r="T1628" s="686"/>
      <c r="U1628" s="686"/>
      <c r="V1628" s="686"/>
      <c r="W1628" s="686"/>
      <c r="X1628" s="484"/>
      <c r="Y1628" s="366" t="s">
        <v>2324</v>
      </c>
      <c r="Z1628" s="366"/>
      <c r="AA1628" s="545"/>
      <c r="AB1628" s="545"/>
      <c r="AC1628" s="644"/>
      <c r="AD1628" s="692"/>
    </row>
    <row r="1629" customFormat="false" ht="16.2" hidden="true" customHeight="true" outlineLevel="0" collapsed="false">
      <c r="A1629" s="601"/>
      <c r="B1629" s="31" t="s">
        <v>2325</v>
      </c>
      <c r="C1629" s="31"/>
      <c r="D1629" s="31" t="s">
        <v>264</v>
      </c>
      <c r="E1629" s="31"/>
      <c r="F1629" s="31" t="s">
        <v>471</v>
      </c>
      <c r="G1629" s="478"/>
      <c r="H1629" s="694" t="s">
        <v>488</v>
      </c>
      <c r="I1629" s="694" t="s">
        <v>488</v>
      </c>
      <c r="J1629" s="694" t="s">
        <v>488</v>
      </c>
      <c r="K1629" s="694" t="s">
        <v>488</v>
      </c>
      <c r="L1629" s="686"/>
      <c r="M1629" s="686"/>
      <c r="N1629" s="686"/>
      <c r="O1629" s="686"/>
      <c r="P1629" s="686"/>
      <c r="Q1629" s="686"/>
      <c r="R1629" s="686"/>
      <c r="S1629" s="686"/>
      <c r="T1629" s="686"/>
      <c r="U1629" s="686"/>
      <c r="V1629" s="686"/>
      <c r="W1629" s="686"/>
      <c r="X1629" s="484"/>
      <c r="Y1629" s="366" t="s">
        <v>2326</v>
      </c>
      <c r="Z1629" s="366"/>
      <c r="AA1629" s="545"/>
      <c r="AB1629" s="545"/>
      <c r="AC1629" s="644"/>
      <c r="AD1629" s="692"/>
    </row>
    <row r="1630" customFormat="false" ht="16.2" hidden="true" customHeight="true" outlineLevel="0" collapsed="false">
      <c r="A1630" s="601"/>
      <c r="B1630" s="31"/>
      <c r="C1630" s="31"/>
      <c r="D1630" s="31" t="s">
        <v>265</v>
      </c>
      <c r="E1630" s="31"/>
      <c r="F1630" s="31" t="s">
        <v>471</v>
      </c>
      <c r="G1630" s="478"/>
      <c r="H1630" s="694" t="s">
        <v>488</v>
      </c>
      <c r="I1630" s="694" t="s">
        <v>488</v>
      </c>
      <c r="J1630" s="694" t="s">
        <v>488</v>
      </c>
      <c r="K1630" s="694" t="s">
        <v>488</v>
      </c>
      <c r="L1630" s="686"/>
      <c r="M1630" s="686"/>
      <c r="N1630" s="686"/>
      <c r="O1630" s="686"/>
      <c r="P1630" s="686"/>
      <c r="Q1630" s="686"/>
      <c r="R1630" s="686"/>
      <c r="S1630" s="686"/>
      <c r="T1630" s="686"/>
      <c r="U1630" s="686"/>
      <c r="V1630" s="686"/>
      <c r="W1630" s="686"/>
      <c r="X1630" s="484"/>
      <c r="Y1630" s="366" t="s">
        <v>2327</v>
      </c>
      <c r="Z1630" s="366"/>
      <c r="AA1630" s="545"/>
      <c r="AB1630" s="545"/>
      <c r="AC1630" s="644"/>
      <c r="AD1630" s="692"/>
    </row>
    <row r="1631" customFormat="false" ht="16.2" hidden="true" customHeight="true" outlineLevel="0" collapsed="false">
      <c r="A1631" s="601"/>
      <c r="B1631" s="31" t="s">
        <v>2328</v>
      </c>
      <c r="C1631" s="31"/>
      <c r="D1631" s="31" t="s">
        <v>264</v>
      </c>
      <c r="E1631" s="31"/>
      <c r="F1631" s="31" t="s">
        <v>471</v>
      </c>
      <c r="G1631" s="478"/>
      <c r="H1631" s="694" t="s">
        <v>488</v>
      </c>
      <c r="I1631" s="694" t="s">
        <v>488</v>
      </c>
      <c r="J1631" s="694" t="s">
        <v>488</v>
      </c>
      <c r="K1631" s="694" t="s">
        <v>488</v>
      </c>
      <c r="L1631" s="686"/>
      <c r="M1631" s="686"/>
      <c r="N1631" s="686"/>
      <c r="O1631" s="686"/>
      <c r="P1631" s="686"/>
      <c r="Q1631" s="686"/>
      <c r="R1631" s="686"/>
      <c r="S1631" s="686"/>
      <c r="T1631" s="686"/>
      <c r="U1631" s="686"/>
      <c r="V1631" s="686"/>
      <c r="W1631" s="686"/>
      <c r="X1631" s="484"/>
      <c r="Y1631" s="366" t="s">
        <v>2329</v>
      </c>
      <c r="Z1631" s="366"/>
      <c r="AA1631" s="545"/>
      <c r="AB1631" s="545"/>
      <c r="AC1631" s="644"/>
      <c r="AD1631" s="692"/>
    </row>
    <row r="1632" customFormat="false" ht="16.2" hidden="true" customHeight="true" outlineLevel="0" collapsed="false">
      <c r="A1632" s="601"/>
      <c r="B1632" s="31"/>
      <c r="C1632" s="31"/>
      <c r="D1632" s="31" t="s">
        <v>265</v>
      </c>
      <c r="E1632" s="31"/>
      <c r="F1632" s="31" t="s">
        <v>471</v>
      </c>
      <c r="G1632" s="478"/>
      <c r="H1632" s="694" t="s">
        <v>488</v>
      </c>
      <c r="I1632" s="694" t="s">
        <v>488</v>
      </c>
      <c r="J1632" s="694" t="s">
        <v>488</v>
      </c>
      <c r="K1632" s="694" t="s">
        <v>488</v>
      </c>
      <c r="L1632" s="686"/>
      <c r="M1632" s="686"/>
      <c r="N1632" s="686"/>
      <c r="O1632" s="686"/>
      <c r="P1632" s="686"/>
      <c r="Q1632" s="686"/>
      <c r="R1632" s="686"/>
      <c r="S1632" s="686"/>
      <c r="T1632" s="686"/>
      <c r="U1632" s="686"/>
      <c r="V1632" s="686"/>
      <c r="W1632" s="686"/>
      <c r="X1632" s="484"/>
      <c r="Y1632" s="366" t="s">
        <v>2330</v>
      </c>
      <c r="Z1632" s="366"/>
      <c r="AA1632" s="545"/>
      <c r="AB1632" s="545"/>
      <c r="AC1632" s="644"/>
      <c r="AD1632" s="692"/>
    </row>
    <row r="1633" customFormat="false" ht="16.2" hidden="true" customHeight="true" outlineLevel="0" collapsed="false">
      <c r="A1633" s="601"/>
      <c r="B1633" s="31" t="s">
        <v>2331</v>
      </c>
      <c r="C1633" s="31"/>
      <c r="D1633" s="31" t="s">
        <v>264</v>
      </c>
      <c r="E1633" s="31"/>
      <c r="F1633" s="31" t="s">
        <v>471</v>
      </c>
      <c r="G1633" s="478"/>
      <c r="H1633" s="694" t="s">
        <v>488</v>
      </c>
      <c r="I1633" s="694" t="s">
        <v>488</v>
      </c>
      <c r="J1633" s="694" t="s">
        <v>488</v>
      </c>
      <c r="K1633" s="694" t="s">
        <v>488</v>
      </c>
      <c r="L1633" s="686"/>
      <c r="M1633" s="686"/>
      <c r="N1633" s="686"/>
      <c r="O1633" s="686"/>
      <c r="P1633" s="686"/>
      <c r="Q1633" s="686"/>
      <c r="R1633" s="686"/>
      <c r="S1633" s="686"/>
      <c r="T1633" s="686"/>
      <c r="U1633" s="686"/>
      <c r="V1633" s="686"/>
      <c r="W1633" s="686"/>
      <c r="X1633" s="484"/>
      <c r="Y1633" s="366" t="s">
        <v>2332</v>
      </c>
      <c r="Z1633" s="366"/>
      <c r="AA1633" s="545"/>
      <c r="AB1633" s="545"/>
      <c r="AC1633" s="644"/>
      <c r="AD1633" s="692"/>
    </row>
    <row r="1634" customFormat="false" ht="16.2" hidden="true" customHeight="true" outlineLevel="0" collapsed="false">
      <c r="A1634" s="601"/>
      <c r="B1634" s="31"/>
      <c r="C1634" s="31"/>
      <c r="D1634" s="31" t="s">
        <v>265</v>
      </c>
      <c r="E1634" s="31"/>
      <c r="F1634" s="31" t="s">
        <v>471</v>
      </c>
      <c r="G1634" s="478"/>
      <c r="H1634" s="694" t="s">
        <v>488</v>
      </c>
      <c r="I1634" s="694" t="s">
        <v>488</v>
      </c>
      <c r="J1634" s="694" t="s">
        <v>488</v>
      </c>
      <c r="K1634" s="694" t="s">
        <v>488</v>
      </c>
      <c r="L1634" s="686"/>
      <c r="M1634" s="686"/>
      <c r="N1634" s="686"/>
      <c r="O1634" s="686"/>
      <c r="P1634" s="686"/>
      <c r="Q1634" s="686"/>
      <c r="R1634" s="686"/>
      <c r="S1634" s="686"/>
      <c r="T1634" s="686"/>
      <c r="U1634" s="686"/>
      <c r="V1634" s="686"/>
      <c r="W1634" s="686"/>
      <c r="X1634" s="484"/>
      <c r="Y1634" s="366" t="s">
        <v>2333</v>
      </c>
      <c r="Z1634" s="366"/>
      <c r="AA1634" s="545"/>
      <c r="AB1634" s="545"/>
      <c r="AC1634" s="644"/>
      <c r="AD1634" s="692"/>
    </row>
    <row r="1635" customFormat="false" ht="16.2" hidden="true" customHeight="true" outlineLevel="0" collapsed="false">
      <c r="A1635" s="601"/>
      <c r="B1635" s="31" t="s">
        <v>2334</v>
      </c>
      <c r="C1635" s="31"/>
      <c r="D1635" s="31" t="s">
        <v>264</v>
      </c>
      <c r="E1635" s="31"/>
      <c r="F1635" s="31" t="s">
        <v>471</v>
      </c>
      <c r="G1635" s="478"/>
      <c r="H1635" s="694" t="s">
        <v>488</v>
      </c>
      <c r="I1635" s="694" t="s">
        <v>488</v>
      </c>
      <c r="J1635" s="694" t="s">
        <v>488</v>
      </c>
      <c r="K1635" s="694" t="s">
        <v>488</v>
      </c>
      <c r="L1635" s="686"/>
      <c r="M1635" s="686"/>
      <c r="N1635" s="686"/>
      <c r="O1635" s="686"/>
      <c r="P1635" s="686"/>
      <c r="Q1635" s="686"/>
      <c r="R1635" s="686"/>
      <c r="S1635" s="686"/>
      <c r="T1635" s="686"/>
      <c r="U1635" s="686"/>
      <c r="V1635" s="686"/>
      <c r="W1635" s="686"/>
      <c r="X1635" s="484"/>
      <c r="Y1635" s="366" t="s">
        <v>2335</v>
      </c>
      <c r="Z1635" s="366"/>
      <c r="AA1635" s="545"/>
      <c r="AB1635" s="545"/>
      <c r="AC1635" s="644"/>
      <c r="AD1635" s="692"/>
    </row>
    <row r="1636" customFormat="false" ht="16.2" hidden="true" customHeight="true" outlineLevel="0" collapsed="false">
      <c r="A1636" s="601"/>
      <c r="B1636" s="31"/>
      <c r="C1636" s="31"/>
      <c r="D1636" s="31" t="s">
        <v>265</v>
      </c>
      <c r="E1636" s="31"/>
      <c r="F1636" s="31" t="s">
        <v>471</v>
      </c>
      <c r="G1636" s="478"/>
      <c r="H1636" s="694" t="s">
        <v>488</v>
      </c>
      <c r="I1636" s="694" t="s">
        <v>488</v>
      </c>
      <c r="J1636" s="694" t="s">
        <v>488</v>
      </c>
      <c r="K1636" s="694" t="s">
        <v>488</v>
      </c>
      <c r="L1636" s="686"/>
      <c r="M1636" s="686"/>
      <c r="N1636" s="686"/>
      <c r="O1636" s="686"/>
      <c r="P1636" s="686"/>
      <c r="Q1636" s="686"/>
      <c r="R1636" s="686"/>
      <c r="S1636" s="686"/>
      <c r="T1636" s="686"/>
      <c r="U1636" s="686"/>
      <c r="V1636" s="686"/>
      <c r="W1636" s="686"/>
      <c r="X1636" s="484"/>
      <c r="Y1636" s="366" t="s">
        <v>2336</v>
      </c>
      <c r="Z1636" s="366"/>
      <c r="AA1636" s="545"/>
      <c r="AB1636" s="545"/>
      <c r="AC1636" s="644"/>
      <c r="AD1636" s="692"/>
    </row>
    <row r="1637" customFormat="false" ht="16.2" hidden="true" customHeight="true" outlineLevel="0" collapsed="false">
      <c r="A1637" s="601"/>
      <c r="B1637" s="31" t="s">
        <v>2337</v>
      </c>
      <c r="C1637" s="31"/>
      <c r="D1637" s="31" t="s">
        <v>264</v>
      </c>
      <c r="E1637" s="31"/>
      <c r="F1637" s="31" t="s">
        <v>471</v>
      </c>
      <c r="G1637" s="478"/>
      <c r="H1637" s="694" t="s">
        <v>488</v>
      </c>
      <c r="I1637" s="694" t="s">
        <v>488</v>
      </c>
      <c r="J1637" s="694" t="s">
        <v>488</v>
      </c>
      <c r="K1637" s="694" t="s">
        <v>488</v>
      </c>
      <c r="L1637" s="686"/>
      <c r="M1637" s="686"/>
      <c r="N1637" s="686"/>
      <c r="O1637" s="686"/>
      <c r="P1637" s="686"/>
      <c r="Q1637" s="686"/>
      <c r="R1637" s="686"/>
      <c r="S1637" s="686"/>
      <c r="T1637" s="686"/>
      <c r="U1637" s="686"/>
      <c r="V1637" s="686"/>
      <c r="W1637" s="686"/>
      <c r="X1637" s="484"/>
      <c r="Y1637" s="366" t="s">
        <v>2338</v>
      </c>
      <c r="Z1637" s="366"/>
      <c r="AA1637" s="545"/>
      <c r="AB1637" s="545"/>
      <c r="AC1637" s="644"/>
      <c r="AD1637" s="692"/>
    </row>
    <row r="1638" customFormat="false" ht="16.2" hidden="true" customHeight="true" outlineLevel="0" collapsed="false">
      <c r="A1638" s="601"/>
      <c r="B1638" s="31"/>
      <c r="C1638" s="31"/>
      <c r="D1638" s="31" t="s">
        <v>265</v>
      </c>
      <c r="E1638" s="31"/>
      <c r="F1638" s="31" t="s">
        <v>471</v>
      </c>
      <c r="G1638" s="478"/>
      <c r="H1638" s="694" t="s">
        <v>488</v>
      </c>
      <c r="I1638" s="694" t="s">
        <v>488</v>
      </c>
      <c r="J1638" s="694" t="s">
        <v>488</v>
      </c>
      <c r="K1638" s="694" t="s">
        <v>488</v>
      </c>
      <c r="L1638" s="686"/>
      <c r="M1638" s="686"/>
      <c r="N1638" s="686"/>
      <c r="O1638" s="686"/>
      <c r="P1638" s="686"/>
      <c r="Q1638" s="686"/>
      <c r="R1638" s="686"/>
      <c r="S1638" s="686"/>
      <c r="T1638" s="686"/>
      <c r="U1638" s="686"/>
      <c r="V1638" s="686"/>
      <c r="W1638" s="686"/>
      <c r="X1638" s="484"/>
      <c r="Y1638" s="366" t="s">
        <v>2339</v>
      </c>
      <c r="Z1638" s="366"/>
      <c r="AA1638" s="545"/>
      <c r="AB1638" s="545"/>
      <c r="AC1638" s="644"/>
      <c r="AD1638" s="692"/>
    </row>
    <row r="1639" customFormat="false" ht="16.2" hidden="true" customHeight="true" outlineLevel="0" collapsed="false">
      <c r="A1639" s="601" t="s">
        <v>2340</v>
      </c>
      <c r="B1639" s="31" t="s">
        <v>2341</v>
      </c>
      <c r="C1639" s="31"/>
      <c r="D1639" s="31" t="s">
        <v>264</v>
      </c>
      <c r="E1639" s="31"/>
      <c r="F1639" s="31" t="s">
        <v>471</v>
      </c>
      <c r="G1639" s="478"/>
      <c r="H1639" s="513" t="s">
        <v>488</v>
      </c>
      <c r="I1639" s="513" t="s">
        <v>488</v>
      </c>
      <c r="J1639" s="513" t="s">
        <v>488</v>
      </c>
      <c r="K1639" s="513" t="s">
        <v>488</v>
      </c>
      <c r="L1639" s="513"/>
      <c r="M1639" s="513"/>
      <c r="N1639" s="484"/>
      <c r="O1639" s="484"/>
      <c r="P1639" s="484"/>
      <c r="Q1639" s="484"/>
      <c r="R1639" s="484"/>
      <c r="S1639" s="484"/>
      <c r="T1639" s="484"/>
      <c r="U1639" s="484"/>
      <c r="V1639" s="484"/>
      <c r="W1639" s="484"/>
      <c r="X1639" s="484"/>
      <c r="Y1639" s="366" t="s">
        <v>2342</v>
      </c>
      <c r="Z1639" s="366"/>
      <c r="AA1639" s="545" t="s">
        <v>1405</v>
      </c>
      <c r="AB1639" s="545" t="s">
        <v>1405</v>
      </c>
      <c r="AC1639" s="644"/>
      <c r="AD1639" s="692"/>
    </row>
    <row r="1640" customFormat="false" ht="16.2" hidden="true" customHeight="true" outlineLevel="0" collapsed="false">
      <c r="A1640" s="601"/>
      <c r="B1640" s="31"/>
      <c r="C1640" s="31"/>
      <c r="D1640" s="31" t="s">
        <v>265</v>
      </c>
      <c r="E1640" s="31"/>
      <c r="F1640" s="31" t="s">
        <v>471</v>
      </c>
      <c r="G1640" s="478"/>
      <c r="H1640" s="513" t="s">
        <v>488</v>
      </c>
      <c r="I1640" s="513" t="s">
        <v>488</v>
      </c>
      <c r="J1640" s="513" t="s">
        <v>488</v>
      </c>
      <c r="K1640" s="513" t="s">
        <v>488</v>
      </c>
      <c r="L1640" s="513"/>
      <c r="M1640" s="513"/>
      <c r="N1640" s="484"/>
      <c r="O1640" s="484"/>
      <c r="P1640" s="484"/>
      <c r="Q1640" s="484"/>
      <c r="R1640" s="484"/>
      <c r="S1640" s="484"/>
      <c r="T1640" s="484"/>
      <c r="U1640" s="484"/>
      <c r="V1640" s="484"/>
      <c r="W1640" s="484"/>
      <c r="X1640" s="484"/>
      <c r="Y1640" s="366" t="s">
        <v>2343</v>
      </c>
      <c r="Z1640" s="366"/>
      <c r="AA1640" s="545"/>
      <c r="AB1640" s="545"/>
      <c r="AC1640" s="644"/>
      <c r="AD1640" s="692"/>
    </row>
    <row r="1641" customFormat="false" ht="16.2" hidden="true" customHeight="true" outlineLevel="0" collapsed="false">
      <c r="A1641" s="601"/>
      <c r="B1641" s="31" t="s">
        <v>2344</v>
      </c>
      <c r="C1641" s="31"/>
      <c r="D1641" s="31" t="s">
        <v>264</v>
      </c>
      <c r="E1641" s="31"/>
      <c r="F1641" s="31" t="s">
        <v>471</v>
      </c>
      <c r="G1641" s="478"/>
      <c r="H1641" s="513" t="s">
        <v>488</v>
      </c>
      <c r="I1641" s="513" t="s">
        <v>488</v>
      </c>
      <c r="J1641" s="513" t="s">
        <v>488</v>
      </c>
      <c r="K1641" s="513" t="s">
        <v>488</v>
      </c>
      <c r="L1641" s="513"/>
      <c r="M1641" s="513"/>
      <c r="N1641" s="484"/>
      <c r="O1641" s="484"/>
      <c r="P1641" s="484"/>
      <c r="Q1641" s="484"/>
      <c r="R1641" s="484"/>
      <c r="S1641" s="484"/>
      <c r="T1641" s="484"/>
      <c r="U1641" s="484"/>
      <c r="V1641" s="484"/>
      <c r="W1641" s="484"/>
      <c r="X1641" s="484"/>
      <c r="Y1641" s="366" t="s">
        <v>2345</v>
      </c>
      <c r="Z1641" s="366"/>
      <c r="AA1641" s="545"/>
      <c r="AB1641" s="545"/>
      <c r="AC1641" s="644"/>
      <c r="AD1641" s="692"/>
    </row>
    <row r="1642" customFormat="false" ht="16.2" hidden="true" customHeight="true" outlineLevel="0" collapsed="false">
      <c r="A1642" s="601"/>
      <c r="B1642" s="31"/>
      <c r="C1642" s="31"/>
      <c r="D1642" s="31" t="s">
        <v>265</v>
      </c>
      <c r="E1642" s="31"/>
      <c r="F1642" s="31" t="s">
        <v>471</v>
      </c>
      <c r="G1642" s="478"/>
      <c r="H1642" s="513" t="s">
        <v>488</v>
      </c>
      <c r="I1642" s="513" t="s">
        <v>488</v>
      </c>
      <c r="J1642" s="513" t="s">
        <v>488</v>
      </c>
      <c r="K1642" s="513" t="s">
        <v>488</v>
      </c>
      <c r="L1642" s="513"/>
      <c r="M1642" s="513"/>
      <c r="N1642" s="484"/>
      <c r="O1642" s="484"/>
      <c r="P1642" s="484"/>
      <c r="Q1642" s="484"/>
      <c r="R1642" s="484"/>
      <c r="S1642" s="484"/>
      <c r="T1642" s="484"/>
      <c r="U1642" s="484"/>
      <c r="V1642" s="484"/>
      <c r="W1642" s="484"/>
      <c r="X1642" s="484"/>
      <c r="Y1642" s="366" t="s">
        <v>2346</v>
      </c>
      <c r="Z1642" s="366"/>
      <c r="AA1642" s="545"/>
      <c r="AB1642" s="545"/>
      <c r="AC1642" s="644"/>
      <c r="AD1642" s="692"/>
    </row>
    <row r="1643" customFormat="false" ht="16.2" hidden="true" customHeight="true" outlineLevel="0" collapsed="false">
      <c r="A1643" s="601" t="s">
        <v>2347</v>
      </c>
      <c r="B1643" s="31" t="s">
        <v>2348</v>
      </c>
      <c r="C1643" s="31"/>
      <c r="D1643" s="31" t="s">
        <v>264</v>
      </c>
      <c r="E1643" s="31"/>
      <c r="F1643" s="31" t="s">
        <v>471</v>
      </c>
      <c r="G1643" s="478"/>
      <c r="H1643" s="513" t="s">
        <v>488</v>
      </c>
      <c r="I1643" s="513" t="s">
        <v>488</v>
      </c>
      <c r="J1643" s="513" t="s">
        <v>488</v>
      </c>
      <c r="K1643" s="513" t="s">
        <v>488</v>
      </c>
      <c r="L1643" s="513"/>
      <c r="M1643" s="513"/>
      <c r="N1643" s="484"/>
      <c r="O1643" s="484"/>
      <c r="P1643" s="484"/>
      <c r="Q1643" s="484"/>
      <c r="R1643" s="484"/>
      <c r="S1643" s="484"/>
      <c r="T1643" s="484"/>
      <c r="U1643" s="484"/>
      <c r="V1643" s="484"/>
      <c r="W1643" s="484"/>
      <c r="X1643" s="484"/>
      <c r="Y1643" s="366" t="s">
        <v>2349</v>
      </c>
      <c r="Z1643" s="366"/>
      <c r="AA1643" s="545" t="s">
        <v>1405</v>
      </c>
      <c r="AB1643" s="545" t="s">
        <v>1405</v>
      </c>
      <c r="AC1643" s="644"/>
      <c r="AD1643" s="696"/>
    </row>
    <row r="1644" customFormat="false" ht="16.2" hidden="true" customHeight="true" outlineLevel="0" collapsed="false">
      <c r="A1644" s="601"/>
      <c r="B1644" s="31"/>
      <c r="C1644" s="31"/>
      <c r="D1644" s="31" t="s">
        <v>265</v>
      </c>
      <c r="E1644" s="31"/>
      <c r="F1644" s="31" t="s">
        <v>471</v>
      </c>
      <c r="G1644" s="478"/>
      <c r="H1644" s="513" t="s">
        <v>488</v>
      </c>
      <c r="I1644" s="513" t="s">
        <v>488</v>
      </c>
      <c r="J1644" s="513" t="s">
        <v>488</v>
      </c>
      <c r="K1644" s="513" t="s">
        <v>488</v>
      </c>
      <c r="L1644" s="513"/>
      <c r="M1644" s="513"/>
      <c r="N1644" s="484"/>
      <c r="O1644" s="484"/>
      <c r="P1644" s="484"/>
      <c r="Q1644" s="484"/>
      <c r="R1644" s="484"/>
      <c r="S1644" s="484"/>
      <c r="T1644" s="484"/>
      <c r="U1644" s="484"/>
      <c r="V1644" s="484"/>
      <c r="W1644" s="484"/>
      <c r="X1644" s="484"/>
      <c r="Y1644" s="366" t="s">
        <v>2350</v>
      </c>
      <c r="Z1644" s="366"/>
      <c r="AA1644" s="545"/>
      <c r="AB1644" s="545"/>
      <c r="AC1644" s="644"/>
      <c r="AD1644" s="696"/>
    </row>
    <row r="1645" customFormat="false" ht="16.2" hidden="true" customHeight="true" outlineLevel="0" collapsed="false">
      <c r="A1645" s="601" t="s">
        <v>2351</v>
      </c>
      <c r="B1645" s="31" t="s">
        <v>2352</v>
      </c>
      <c r="C1645" s="31"/>
      <c r="D1645" s="31" t="s">
        <v>143</v>
      </c>
      <c r="E1645" s="31"/>
      <c r="F1645" s="31" t="s">
        <v>477</v>
      </c>
      <c r="G1645" s="478"/>
      <c r="H1645" s="513" t="s">
        <v>488</v>
      </c>
      <c r="I1645" s="513" t="s">
        <v>488</v>
      </c>
      <c r="J1645" s="513" t="s">
        <v>488</v>
      </c>
      <c r="K1645" s="513" t="s">
        <v>488</v>
      </c>
      <c r="L1645" s="513"/>
      <c r="M1645" s="513"/>
      <c r="N1645" s="484"/>
      <c r="O1645" s="484"/>
      <c r="P1645" s="484"/>
      <c r="Q1645" s="487"/>
      <c r="R1645" s="487"/>
      <c r="S1645" s="487"/>
      <c r="T1645" s="487"/>
      <c r="U1645" s="487"/>
      <c r="V1645" s="484"/>
      <c r="W1645" s="484"/>
      <c r="X1645" s="484"/>
      <c r="Y1645" s="366" t="s">
        <v>2353</v>
      </c>
      <c r="Z1645" s="366"/>
      <c r="AA1645" s="545" t="s">
        <v>1405</v>
      </c>
      <c r="AB1645" s="545" t="s">
        <v>1405</v>
      </c>
      <c r="AC1645" s="644"/>
      <c r="AD1645" s="696"/>
    </row>
    <row r="1646" customFormat="false" ht="16.2" hidden="true" customHeight="true" outlineLevel="0" collapsed="false">
      <c r="A1646" s="601"/>
      <c r="B1646" s="31"/>
      <c r="C1646" s="31"/>
      <c r="D1646" s="31" t="s">
        <v>264</v>
      </c>
      <c r="E1646" s="31"/>
      <c r="F1646" s="31" t="s">
        <v>477</v>
      </c>
      <c r="G1646" s="478"/>
      <c r="H1646" s="513"/>
      <c r="I1646" s="513"/>
      <c r="J1646" s="513"/>
      <c r="K1646" s="513"/>
      <c r="L1646" s="513"/>
      <c r="M1646" s="513"/>
      <c r="N1646" s="484"/>
      <c r="O1646" s="484"/>
      <c r="P1646" s="484"/>
      <c r="Q1646" s="487"/>
      <c r="R1646" s="487"/>
      <c r="S1646" s="487"/>
      <c r="T1646" s="487"/>
      <c r="U1646" s="487"/>
      <c r="V1646" s="484"/>
      <c r="W1646" s="484"/>
      <c r="X1646" s="484"/>
      <c r="Y1646" s="366" t="s">
        <v>2354</v>
      </c>
      <c r="Z1646" s="366"/>
      <c r="AA1646" s="545"/>
      <c r="AB1646" s="545"/>
      <c r="AC1646" s="644"/>
      <c r="AD1646" s="696"/>
    </row>
    <row r="1647" customFormat="false" ht="16.2" hidden="true" customHeight="true" outlineLevel="0" collapsed="false">
      <c r="A1647" s="601"/>
      <c r="B1647" s="31"/>
      <c r="C1647" s="31"/>
      <c r="D1647" s="31" t="s">
        <v>265</v>
      </c>
      <c r="E1647" s="31"/>
      <c r="F1647" s="31" t="s">
        <v>477</v>
      </c>
      <c r="G1647" s="478"/>
      <c r="H1647" s="513" t="s">
        <v>488</v>
      </c>
      <c r="I1647" s="513" t="s">
        <v>488</v>
      </c>
      <c r="J1647" s="513" t="s">
        <v>488</v>
      </c>
      <c r="K1647" s="513" t="s">
        <v>488</v>
      </c>
      <c r="L1647" s="513"/>
      <c r="M1647" s="513"/>
      <c r="N1647" s="484"/>
      <c r="O1647" s="484"/>
      <c r="P1647" s="484"/>
      <c r="Q1647" s="487"/>
      <c r="R1647" s="487"/>
      <c r="S1647" s="487"/>
      <c r="T1647" s="487"/>
      <c r="U1647" s="487"/>
      <c r="V1647" s="484"/>
      <c r="W1647" s="484"/>
      <c r="X1647" s="484"/>
      <c r="Y1647" s="366" t="s">
        <v>2355</v>
      </c>
      <c r="Z1647" s="366"/>
      <c r="AA1647" s="545"/>
      <c r="AB1647" s="545"/>
      <c r="AC1647" s="644"/>
      <c r="AD1647" s="696"/>
    </row>
    <row r="1648" customFormat="false" ht="16.2" hidden="true" customHeight="true" outlineLevel="0" collapsed="false">
      <c r="A1648" s="601" t="s">
        <v>2356</v>
      </c>
      <c r="B1648" s="31" t="s">
        <v>2357</v>
      </c>
      <c r="C1648" s="31"/>
      <c r="D1648" s="31" t="s">
        <v>264</v>
      </c>
      <c r="E1648" s="31"/>
      <c r="F1648" s="31" t="s">
        <v>471</v>
      </c>
      <c r="G1648" s="478"/>
      <c r="H1648" s="513" t="s">
        <v>488</v>
      </c>
      <c r="I1648" s="513" t="s">
        <v>488</v>
      </c>
      <c r="J1648" s="513" t="s">
        <v>488</v>
      </c>
      <c r="K1648" s="513" t="s">
        <v>488</v>
      </c>
      <c r="L1648" s="513"/>
      <c r="M1648" s="513"/>
      <c r="N1648" s="484"/>
      <c r="O1648" s="484"/>
      <c r="P1648" s="484"/>
      <c r="Q1648" s="484"/>
      <c r="R1648" s="484"/>
      <c r="S1648" s="484"/>
      <c r="T1648" s="484"/>
      <c r="U1648" s="484"/>
      <c r="V1648" s="484"/>
      <c r="W1648" s="484"/>
      <c r="X1648" s="484"/>
      <c r="Y1648" s="366" t="s">
        <v>2358</v>
      </c>
      <c r="Z1648" s="366"/>
      <c r="AA1648" s="545" t="s">
        <v>1405</v>
      </c>
      <c r="AB1648" s="545" t="s">
        <v>1405</v>
      </c>
      <c r="AC1648" s="644"/>
      <c r="AD1648" s="696"/>
    </row>
    <row r="1649" customFormat="false" ht="16.2" hidden="true" customHeight="true" outlineLevel="0" collapsed="false">
      <c r="A1649" s="601"/>
      <c r="B1649" s="31"/>
      <c r="C1649" s="31"/>
      <c r="D1649" s="31" t="s">
        <v>265</v>
      </c>
      <c r="E1649" s="31"/>
      <c r="F1649" s="31" t="s">
        <v>471</v>
      </c>
      <c r="G1649" s="478"/>
      <c r="H1649" s="513" t="s">
        <v>488</v>
      </c>
      <c r="I1649" s="513" t="s">
        <v>488</v>
      </c>
      <c r="J1649" s="513" t="s">
        <v>488</v>
      </c>
      <c r="K1649" s="513" t="s">
        <v>488</v>
      </c>
      <c r="L1649" s="513"/>
      <c r="M1649" s="513"/>
      <c r="N1649" s="484"/>
      <c r="O1649" s="484"/>
      <c r="P1649" s="484"/>
      <c r="Q1649" s="484"/>
      <c r="R1649" s="484"/>
      <c r="S1649" s="484"/>
      <c r="T1649" s="484"/>
      <c r="U1649" s="484"/>
      <c r="V1649" s="484"/>
      <c r="W1649" s="484"/>
      <c r="X1649" s="484"/>
      <c r="Y1649" s="366" t="s">
        <v>2359</v>
      </c>
      <c r="Z1649" s="366"/>
      <c r="AA1649" s="545"/>
      <c r="AB1649" s="545"/>
      <c r="AC1649" s="644"/>
      <c r="AD1649" s="696"/>
    </row>
    <row r="1650" customFormat="false" ht="16.2" hidden="true" customHeight="true" outlineLevel="0" collapsed="false">
      <c r="A1650" s="601" t="s">
        <v>2360</v>
      </c>
      <c r="B1650" s="31" t="s">
        <v>2361</v>
      </c>
      <c r="C1650" s="31"/>
      <c r="D1650" s="31" t="s">
        <v>264</v>
      </c>
      <c r="E1650" s="31"/>
      <c r="F1650" s="31" t="s">
        <v>471</v>
      </c>
      <c r="G1650" s="478"/>
      <c r="H1650" s="513" t="s">
        <v>488</v>
      </c>
      <c r="I1650" s="513" t="s">
        <v>488</v>
      </c>
      <c r="J1650" s="513" t="s">
        <v>488</v>
      </c>
      <c r="K1650" s="513" t="s">
        <v>488</v>
      </c>
      <c r="L1650" s="513"/>
      <c r="M1650" s="513"/>
      <c r="N1650" s="484"/>
      <c r="O1650" s="484"/>
      <c r="P1650" s="484"/>
      <c r="Q1650" s="484"/>
      <c r="R1650" s="484"/>
      <c r="S1650" s="484"/>
      <c r="T1650" s="484"/>
      <c r="U1650" s="484"/>
      <c r="V1650" s="484"/>
      <c r="W1650" s="484"/>
      <c r="X1650" s="484"/>
      <c r="Y1650" s="366" t="s">
        <v>2362</v>
      </c>
      <c r="Z1650" s="366"/>
      <c r="AA1650" s="545" t="s">
        <v>1405</v>
      </c>
      <c r="AB1650" s="545" t="s">
        <v>1405</v>
      </c>
      <c r="AC1650" s="644"/>
      <c r="AD1650" s="696"/>
    </row>
    <row r="1651" customFormat="false" ht="16.2" hidden="true" customHeight="true" outlineLevel="0" collapsed="false">
      <c r="A1651" s="601"/>
      <c r="B1651" s="31"/>
      <c r="C1651" s="31"/>
      <c r="D1651" s="31" t="s">
        <v>265</v>
      </c>
      <c r="E1651" s="31"/>
      <c r="F1651" s="31" t="s">
        <v>471</v>
      </c>
      <c r="G1651" s="478"/>
      <c r="H1651" s="513" t="s">
        <v>488</v>
      </c>
      <c r="I1651" s="513" t="s">
        <v>488</v>
      </c>
      <c r="J1651" s="513" t="s">
        <v>488</v>
      </c>
      <c r="K1651" s="513" t="s">
        <v>488</v>
      </c>
      <c r="L1651" s="513"/>
      <c r="M1651" s="513"/>
      <c r="N1651" s="484"/>
      <c r="O1651" s="484"/>
      <c r="P1651" s="484"/>
      <c r="Q1651" s="484"/>
      <c r="R1651" s="484"/>
      <c r="S1651" s="484"/>
      <c r="T1651" s="484"/>
      <c r="U1651" s="484"/>
      <c r="V1651" s="484"/>
      <c r="W1651" s="484"/>
      <c r="X1651" s="484"/>
      <c r="Y1651" s="366" t="s">
        <v>2363</v>
      </c>
      <c r="Z1651" s="366"/>
      <c r="AA1651" s="545"/>
      <c r="AB1651" s="545"/>
      <c r="AC1651" s="644"/>
      <c r="AD1651" s="696"/>
    </row>
    <row r="1652" customFormat="false" ht="16.2" hidden="true" customHeight="true" outlineLevel="0" collapsed="false">
      <c r="A1652" s="601" t="s">
        <v>2364</v>
      </c>
      <c r="B1652" s="31" t="s">
        <v>2365</v>
      </c>
      <c r="C1652" s="31"/>
      <c r="D1652" s="31"/>
      <c r="E1652" s="31"/>
      <c r="F1652" s="31" t="s">
        <v>469</v>
      </c>
      <c r="G1652" s="478"/>
      <c r="H1652" s="513" t="s">
        <v>488</v>
      </c>
      <c r="I1652" s="513" t="s">
        <v>488</v>
      </c>
      <c r="J1652" s="513" t="s">
        <v>488</v>
      </c>
      <c r="K1652" s="513" t="s">
        <v>488</v>
      </c>
      <c r="L1652" s="513"/>
      <c r="M1652" s="513"/>
      <c r="N1652" s="484"/>
      <c r="O1652" s="484"/>
      <c r="P1652" s="484"/>
      <c r="Q1652" s="484"/>
      <c r="R1652" s="484"/>
      <c r="S1652" s="484"/>
      <c r="T1652" s="484"/>
      <c r="U1652" s="484"/>
      <c r="V1652" s="484"/>
      <c r="W1652" s="484"/>
      <c r="X1652" s="484"/>
      <c r="Y1652" s="366" t="s">
        <v>2366</v>
      </c>
      <c r="Z1652" s="366"/>
      <c r="AA1652" s="545" t="s">
        <v>1405</v>
      </c>
      <c r="AB1652" s="545" t="s">
        <v>1405</v>
      </c>
      <c r="AC1652" s="644"/>
      <c r="AD1652" s="696"/>
    </row>
    <row r="1653" customFormat="false" ht="16.2" hidden="true" customHeight="true" outlineLevel="0" collapsed="false">
      <c r="A1653" s="601" t="s">
        <v>2367</v>
      </c>
      <c r="B1653" s="31" t="s">
        <v>2368</v>
      </c>
      <c r="C1653" s="31"/>
      <c r="D1653" s="31" t="s">
        <v>2369</v>
      </c>
      <c r="E1653" s="31" t="s">
        <v>264</v>
      </c>
      <c r="F1653" s="31" t="s">
        <v>474</v>
      </c>
      <c r="G1653" s="478"/>
      <c r="H1653" s="513" t="s">
        <v>488</v>
      </c>
      <c r="I1653" s="513" t="s">
        <v>488</v>
      </c>
      <c r="J1653" s="513" t="s">
        <v>488</v>
      </c>
      <c r="K1653" s="513" t="s">
        <v>488</v>
      </c>
      <c r="L1653" s="513"/>
      <c r="M1653" s="513"/>
      <c r="N1653" s="484"/>
      <c r="O1653" s="484"/>
      <c r="P1653" s="484"/>
      <c r="Q1653" s="484"/>
      <c r="R1653" s="484"/>
      <c r="S1653" s="484"/>
      <c r="T1653" s="484"/>
      <c r="U1653" s="484"/>
      <c r="V1653" s="484"/>
      <c r="W1653" s="484"/>
      <c r="X1653" s="484"/>
      <c r="Y1653" s="366" t="s">
        <v>2370</v>
      </c>
      <c r="Z1653" s="366"/>
      <c r="AA1653" s="545" t="s">
        <v>2371</v>
      </c>
      <c r="AB1653" s="545" t="s">
        <v>1405</v>
      </c>
      <c r="AC1653" s="644"/>
      <c r="AD1653" s="696"/>
    </row>
    <row r="1654" customFormat="false" ht="16.2" hidden="true" customHeight="true" outlineLevel="0" collapsed="false">
      <c r="A1654" s="601"/>
      <c r="B1654" s="31"/>
      <c r="C1654" s="31"/>
      <c r="D1654" s="31"/>
      <c r="E1654" s="31" t="s">
        <v>265</v>
      </c>
      <c r="F1654" s="31" t="s">
        <v>474</v>
      </c>
      <c r="G1654" s="478"/>
      <c r="H1654" s="513" t="s">
        <v>488</v>
      </c>
      <c r="I1654" s="513" t="s">
        <v>488</v>
      </c>
      <c r="J1654" s="513" t="s">
        <v>488</v>
      </c>
      <c r="K1654" s="513" t="s">
        <v>488</v>
      </c>
      <c r="L1654" s="513"/>
      <c r="M1654" s="513"/>
      <c r="N1654" s="484"/>
      <c r="O1654" s="484"/>
      <c r="P1654" s="484"/>
      <c r="Q1654" s="484"/>
      <c r="R1654" s="484"/>
      <c r="S1654" s="484"/>
      <c r="T1654" s="484"/>
      <c r="U1654" s="484"/>
      <c r="V1654" s="484"/>
      <c r="W1654" s="484"/>
      <c r="X1654" s="484"/>
      <c r="Y1654" s="366" t="s">
        <v>2372</v>
      </c>
      <c r="Z1654" s="366"/>
      <c r="AA1654" s="545"/>
      <c r="AB1654" s="545"/>
      <c r="AC1654" s="644"/>
      <c r="AD1654" s="696"/>
    </row>
    <row r="1655" customFormat="false" ht="16.2" hidden="true" customHeight="true" outlineLevel="0" collapsed="false">
      <c r="A1655" s="601"/>
      <c r="B1655" s="31"/>
      <c r="C1655" s="31"/>
      <c r="D1655" s="31" t="s">
        <v>2373</v>
      </c>
      <c r="E1655" s="31" t="s">
        <v>264</v>
      </c>
      <c r="F1655" s="31" t="s">
        <v>474</v>
      </c>
      <c r="G1655" s="478"/>
      <c r="H1655" s="513" t="s">
        <v>488</v>
      </c>
      <c r="I1655" s="513" t="s">
        <v>488</v>
      </c>
      <c r="J1655" s="513" t="s">
        <v>488</v>
      </c>
      <c r="K1655" s="513" t="s">
        <v>488</v>
      </c>
      <c r="L1655" s="513"/>
      <c r="M1655" s="513"/>
      <c r="N1655" s="484"/>
      <c r="O1655" s="484"/>
      <c r="P1655" s="484"/>
      <c r="Q1655" s="484"/>
      <c r="R1655" s="484"/>
      <c r="S1655" s="484"/>
      <c r="T1655" s="484"/>
      <c r="U1655" s="484"/>
      <c r="V1655" s="484"/>
      <c r="W1655" s="484"/>
      <c r="X1655" s="484"/>
      <c r="Y1655" s="366" t="s">
        <v>2374</v>
      </c>
      <c r="Z1655" s="366"/>
      <c r="AA1655" s="545"/>
      <c r="AB1655" s="545"/>
      <c r="AC1655" s="644"/>
      <c r="AD1655" s="696"/>
    </row>
    <row r="1656" customFormat="false" ht="16.2" hidden="true" customHeight="true" outlineLevel="0" collapsed="false">
      <c r="A1656" s="601"/>
      <c r="B1656" s="31"/>
      <c r="C1656" s="31"/>
      <c r="D1656" s="31"/>
      <c r="E1656" s="31" t="s">
        <v>265</v>
      </c>
      <c r="F1656" s="31" t="s">
        <v>474</v>
      </c>
      <c r="G1656" s="478"/>
      <c r="H1656" s="513" t="s">
        <v>488</v>
      </c>
      <c r="I1656" s="513" t="s">
        <v>488</v>
      </c>
      <c r="J1656" s="513" t="s">
        <v>488</v>
      </c>
      <c r="K1656" s="513" t="s">
        <v>488</v>
      </c>
      <c r="L1656" s="513"/>
      <c r="M1656" s="513"/>
      <c r="N1656" s="484"/>
      <c r="O1656" s="484"/>
      <c r="P1656" s="484"/>
      <c r="Q1656" s="484"/>
      <c r="R1656" s="484"/>
      <c r="S1656" s="484"/>
      <c r="T1656" s="484"/>
      <c r="U1656" s="484"/>
      <c r="V1656" s="484"/>
      <c r="W1656" s="484"/>
      <c r="X1656" s="484"/>
      <c r="Y1656" s="366" t="s">
        <v>2375</v>
      </c>
      <c r="Z1656" s="366"/>
      <c r="AA1656" s="545"/>
      <c r="AB1656" s="545"/>
      <c r="AC1656" s="644"/>
      <c r="AD1656" s="696"/>
    </row>
    <row r="1657" customFormat="false" ht="16.2" hidden="true" customHeight="true" outlineLevel="0" collapsed="false">
      <c r="A1657" s="601"/>
      <c r="B1657" s="31" t="s">
        <v>2376</v>
      </c>
      <c r="C1657" s="31"/>
      <c r="D1657" s="31" t="s">
        <v>2369</v>
      </c>
      <c r="E1657" s="31" t="s">
        <v>264</v>
      </c>
      <c r="F1657" s="31" t="s">
        <v>474</v>
      </c>
      <c r="G1657" s="478"/>
      <c r="H1657" s="513" t="s">
        <v>488</v>
      </c>
      <c r="I1657" s="513" t="s">
        <v>488</v>
      </c>
      <c r="J1657" s="513" t="s">
        <v>488</v>
      </c>
      <c r="K1657" s="513" t="s">
        <v>488</v>
      </c>
      <c r="L1657" s="513"/>
      <c r="M1657" s="513"/>
      <c r="N1657" s="484"/>
      <c r="O1657" s="484"/>
      <c r="P1657" s="484"/>
      <c r="Q1657" s="484"/>
      <c r="R1657" s="484"/>
      <c r="S1657" s="484"/>
      <c r="T1657" s="484"/>
      <c r="U1657" s="484"/>
      <c r="V1657" s="484"/>
      <c r="W1657" s="484"/>
      <c r="X1657" s="484"/>
      <c r="Y1657" s="366" t="s">
        <v>2377</v>
      </c>
      <c r="Z1657" s="366"/>
      <c r="AA1657" s="545"/>
      <c r="AB1657" s="545"/>
      <c r="AC1657" s="644"/>
      <c r="AD1657" s="696"/>
    </row>
    <row r="1658" customFormat="false" ht="16.2" hidden="true" customHeight="true" outlineLevel="0" collapsed="false">
      <c r="A1658" s="601"/>
      <c r="B1658" s="31"/>
      <c r="C1658" s="31"/>
      <c r="D1658" s="31"/>
      <c r="E1658" s="31" t="s">
        <v>265</v>
      </c>
      <c r="F1658" s="31" t="s">
        <v>474</v>
      </c>
      <c r="G1658" s="478"/>
      <c r="H1658" s="513" t="s">
        <v>488</v>
      </c>
      <c r="I1658" s="513" t="s">
        <v>488</v>
      </c>
      <c r="J1658" s="513" t="s">
        <v>488</v>
      </c>
      <c r="K1658" s="513" t="s">
        <v>488</v>
      </c>
      <c r="L1658" s="513"/>
      <c r="M1658" s="513"/>
      <c r="N1658" s="484"/>
      <c r="O1658" s="484"/>
      <c r="P1658" s="484"/>
      <c r="Q1658" s="484"/>
      <c r="R1658" s="484"/>
      <c r="S1658" s="484"/>
      <c r="T1658" s="484"/>
      <c r="U1658" s="484"/>
      <c r="V1658" s="484"/>
      <c r="W1658" s="484"/>
      <c r="X1658" s="484"/>
      <c r="Y1658" s="366" t="s">
        <v>2378</v>
      </c>
      <c r="Z1658" s="366"/>
      <c r="AA1658" s="545"/>
      <c r="AB1658" s="545"/>
      <c r="AC1658" s="644"/>
      <c r="AD1658" s="696"/>
    </row>
    <row r="1659" customFormat="false" ht="16.2" hidden="true" customHeight="true" outlineLevel="0" collapsed="false">
      <c r="A1659" s="601"/>
      <c r="B1659" s="31"/>
      <c r="C1659" s="31"/>
      <c r="D1659" s="31" t="s">
        <v>2373</v>
      </c>
      <c r="E1659" s="31" t="s">
        <v>264</v>
      </c>
      <c r="F1659" s="31" t="s">
        <v>474</v>
      </c>
      <c r="G1659" s="478"/>
      <c r="H1659" s="513" t="s">
        <v>488</v>
      </c>
      <c r="I1659" s="513" t="s">
        <v>488</v>
      </c>
      <c r="J1659" s="513" t="s">
        <v>488</v>
      </c>
      <c r="K1659" s="513" t="s">
        <v>488</v>
      </c>
      <c r="L1659" s="513"/>
      <c r="M1659" s="513"/>
      <c r="N1659" s="484"/>
      <c r="O1659" s="484"/>
      <c r="P1659" s="484"/>
      <c r="Q1659" s="484"/>
      <c r="R1659" s="484"/>
      <c r="S1659" s="484"/>
      <c r="T1659" s="484"/>
      <c r="U1659" s="484"/>
      <c r="V1659" s="484"/>
      <c r="W1659" s="484"/>
      <c r="X1659" s="484"/>
      <c r="Y1659" s="366" t="s">
        <v>2379</v>
      </c>
      <c r="Z1659" s="366"/>
      <c r="AA1659" s="545"/>
      <c r="AB1659" s="545"/>
      <c r="AC1659" s="644"/>
      <c r="AD1659" s="696"/>
    </row>
    <row r="1660" customFormat="false" ht="16.2" hidden="true" customHeight="true" outlineLevel="0" collapsed="false">
      <c r="A1660" s="601"/>
      <c r="B1660" s="31"/>
      <c r="C1660" s="31"/>
      <c r="D1660" s="31"/>
      <c r="E1660" s="31" t="s">
        <v>265</v>
      </c>
      <c r="F1660" s="31" t="s">
        <v>474</v>
      </c>
      <c r="G1660" s="478"/>
      <c r="H1660" s="513" t="s">
        <v>488</v>
      </c>
      <c r="I1660" s="513" t="s">
        <v>488</v>
      </c>
      <c r="J1660" s="513" t="s">
        <v>488</v>
      </c>
      <c r="K1660" s="513" t="s">
        <v>488</v>
      </c>
      <c r="L1660" s="513"/>
      <c r="M1660" s="513"/>
      <c r="N1660" s="484"/>
      <c r="O1660" s="484"/>
      <c r="P1660" s="484"/>
      <c r="Q1660" s="484"/>
      <c r="R1660" s="484"/>
      <c r="S1660" s="484"/>
      <c r="T1660" s="484"/>
      <c r="U1660" s="484"/>
      <c r="V1660" s="484"/>
      <c r="W1660" s="484"/>
      <c r="X1660" s="484"/>
      <c r="Y1660" s="366" t="s">
        <v>2380</v>
      </c>
      <c r="Z1660" s="366"/>
      <c r="AA1660" s="545"/>
      <c r="AB1660" s="545"/>
      <c r="AC1660" s="644"/>
      <c r="AD1660" s="696"/>
    </row>
    <row r="1661" customFormat="false" ht="16.2" hidden="true" customHeight="true" outlineLevel="0" collapsed="false">
      <c r="A1661" s="601" t="s">
        <v>2381</v>
      </c>
      <c r="B1661" s="31" t="s">
        <v>2382</v>
      </c>
      <c r="C1661" s="31" t="s">
        <v>2383</v>
      </c>
      <c r="D1661" s="31"/>
      <c r="E1661" s="31" t="s">
        <v>2384</v>
      </c>
      <c r="F1661" s="31" t="s">
        <v>471</v>
      </c>
      <c r="G1661" s="478"/>
      <c r="H1661" s="513" t="s">
        <v>488</v>
      </c>
      <c r="I1661" s="513" t="s">
        <v>488</v>
      </c>
      <c r="J1661" s="513" t="s">
        <v>488</v>
      </c>
      <c r="K1661" s="513" t="s">
        <v>488</v>
      </c>
      <c r="L1661" s="513"/>
      <c r="M1661" s="513"/>
      <c r="N1661" s="484"/>
      <c r="O1661" s="484"/>
      <c r="P1661" s="484"/>
      <c r="Q1661" s="484"/>
      <c r="R1661" s="484"/>
      <c r="S1661" s="484"/>
      <c r="T1661" s="484"/>
      <c r="U1661" s="484"/>
      <c r="V1661" s="484"/>
      <c r="W1661" s="484"/>
      <c r="X1661" s="484"/>
      <c r="Y1661" s="366" t="s">
        <v>2385</v>
      </c>
      <c r="Z1661" s="366"/>
      <c r="AA1661" s="545" t="s">
        <v>1405</v>
      </c>
      <c r="AB1661" s="545" t="s">
        <v>1405</v>
      </c>
      <c r="AC1661" s="644"/>
      <c r="AD1661" s="696"/>
    </row>
    <row r="1662" customFormat="false" ht="21.6" hidden="true" customHeight="false" outlineLevel="0" collapsed="false">
      <c r="A1662" s="601"/>
      <c r="B1662" s="31"/>
      <c r="C1662" s="31"/>
      <c r="D1662" s="31"/>
      <c r="E1662" s="31" t="s">
        <v>2386</v>
      </c>
      <c r="F1662" s="31" t="s">
        <v>477</v>
      </c>
      <c r="G1662" s="478"/>
      <c r="H1662" s="513" t="s">
        <v>488</v>
      </c>
      <c r="I1662" s="513" t="s">
        <v>488</v>
      </c>
      <c r="J1662" s="500" t="s">
        <v>488</v>
      </c>
      <c r="K1662" s="500" t="s">
        <v>488</v>
      </c>
      <c r="L1662" s="500"/>
      <c r="M1662" s="500"/>
      <c r="N1662" s="500"/>
      <c r="O1662" s="500"/>
      <c r="P1662" s="500"/>
      <c r="Q1662" s="500"/>
      <c r="R1662" s="500"/>
      <c r="S1662" s="500"/>
      <c r="T1662" s="500"/>
      <c r="U1662" s="500"/>
      <c r="V1662" s="500"/>
      <c r="W1662" s="500"/>
      <c r="X1662" s="484"/>
      <c r="Y1662" s="366" t="s">
        <v>2387</v>
      </c>
      <c r="Z1662" s="366" t="s">
        <v>2385</v>
      </c>
      <c r="AA1662" s="545"/>
      <c r="AB1662" s="545"/>
      <c r="AC1662" s="644"/>
      <c r="AD1662" s="696"/>
    </row>
    <row r="1663" customFormat="false" ht="21.6" hidden="true" customHeight="false" outlineLevel="0" collapsed="false">
      <c r="A1663" s="601"/>
      <c r="B1663" s="31"/>
      <c r="C1663" s="31"/>
      <c r="D1663" s="31"/>
      <c r="E1663" s="496" t="s">
        <v>2388</v>
      </c>
      <c r="F1663" s="31" t="s">
        <v>477</v>
      </c>
      <c r="G1663" s="478"/>
      <c r="H1663" s="513" t="s">
        <v>488</v>
      </c>
      <c r="I1663" s="513" t="s">
        <v>488</v>
      </c>
      <c r="J1663" s="500" t="s">
        <v>488</v>
      </c>
      <c r="K1663" s="500" t="s">
        <v>488</v>
      </c>
      <c r="L1663" s="500"/>
      <c r="M1663" s="500"/>
      <c r="N1663" s="500"/>
      <c r="O1663" s="500"/>
      <c r="P1663" s="500"/>
      <c r="Q1663" s="500"/>
      <c r="R1663" s="500"/>
      <c r="S1663" s="500"/>
      <c r="T1663" s="500"/>
      <c r="U1663" s="500"/>
      <c r="V1663" s="500"/>
      <c r="W1663" s="500"/>
      <c r="X1663" s="484"/>
      <c r="Y1663" s="366" t="s">
        <v>2389</v>
      </c>
      <c r="Z1663" s="366" t="s">
        <v>2385</v>
      </c>
      <c r="AA1663" s="545"/>
      <c r="AB1663" s="545"/>
      <c r="AC1663" s="644"/>
      <c r="AD1663" s="696"/>
    </row>
    <row r="1664" customFormat="false" ht="21.6" hidden="true" customHeight="false" outlineLevel="0" collapsed="false">
      <c r="A1664" s="601"/>
      <c r="B1664" s="31"/>
      <c r="C1664" s="31"/>
      <c r="D1664" s="31"/>
      <c r="E1664" s="496" t="s">
        <v>318</v>
      </c>
      <c r="F1664" s="31" t="s">
        <v>477</v>
      </c>
      <c r="G1664" s="478"/>
      <c r="H1664" s="513" t="s">
        <v>488</v>
      </c>
      <c r="I1664" s="513" t="s">
        <v>488</v>
      </c>
      <c r="J1664" s="500" t="s">
        <v>488</v>
      </c>
      <c r="K1664" s="500" t="s">
        <v>488</v>
      </c>
      <c r="L1664" s="500"/>
      <c r="M1664" s="500"/>
      <c r="N1664" s="500"/>
      <c r="O1664" s="500"/>
      <c r="P1664" s="500"/>
      <c r="Q1664" s="500"/>
      <c r="R1664" s="500"/>
      <c r="S1664" s="500"/>
      <c r="T1664" s="500"/>
      <c r="U1664" s="500"/>
      <c r="V1664" s="500"/>
      <c r="W1664" s="500"/>
      <c r="X1664" s="484"/>
      <c r="Y1664" s="366" t="s">
        <v>2390</v>
      </c>
      <c r="Z1664" s="366" t="s">
        <v>2391</v>
      </c>
      <c r="AA1664" s="545"/>
      <c r="AB1664" s="545"/>
      <c r="AC1664" s="644"/>
      <c r="AD1664" s="696"/>
    </row>
    <row r="1665" customFormat="false" ht="21.6" hidden="true" customHeight="false" outlineLevel="0" collapsed="false">
      <c r="A1665" s="601"/>
      <c r="B1665" s="31"/>
      <c r="C1665" s="31"/>
      <c r="D1665" s="31"/>
      <c r="E1665" s="31" t="s">
        <v>175</v>
      </c>
      <c r="F1665" s="31" t="s">
        <v>477</v>
      </c>
      <c r="G1665" s="478"/>
      <c r="H1665" s="513" t="s">
        <v>488</v>
      </c>
      <c r="I1665" s="513" t="s">
        <v>488</v>
      </c>
      <c r="J1665" s="500" t="s">
        <v>488</v>
      </c>
      <c r="K1665" s="500" t="s">
        <v>488</v>
      </c>
      <c r="L1665" s="500"/>
      <c r="M1665" s="500"/>
      <c r="N1665" s="500"/>
      <c r="O1665" s="500"/>
      <c r="P1665" s="500"/>
      <c r="Q1665" s="500"/>
      <c r="R1665" s="500"/>
      <c r="S1665" s="500"/>
      <c r="T1665" s="500"/>
      <c r="U1665" s="500"/>
      <c r="V1665" s="500"/>
      <c r="W1665" s="500"/>
      <c r="X1665" s="484"/>
      <c r="Y1665" s="366" t="s">
        <v>2392</v>
      </c>
      <c r="Z1665" s="366" t="s">
        <v>2385</v>
      </c>
      <c r="AA1665" s="545"/>
      <c r="AB1665" s="545"/>
      <c r="AC1665" s="644"/>
      <c r="AD1665" s="696"/>
    </row>
    <row r="1666" customFormat="false" ht="16.2" hidden="true" customHeight="true" outlineLevel="0" collapsed="false">
      <c r="A1666" s="601"/>
      <c r="B1666" s="31"/>
      <c r="C1666" s="31" t="s">
        <v>2393</v>
      </c>
      <c r="D1666" s="31"/>
      <c r="E1666" s="31" t="s">
        <v>2384</v>
      </c>
      <c r="F1666" s="31" t="s">
        <v>471</v>
      </c>
      <c r="G1666" s="478"/>
      <c r="H1666" s="513" t="s">
        <v>488</v>
      </c>
      <c r="I1666" s="513" t="s">
        <v>488</v>
      </c>
      <c r="J1666" s="500" t="s">
        <v>488</v>
      </c>
      <c r="K1666" s="500" t="s">
        <v>488</v>
      </c>
      <c r="L1666" s="500"/>
      <c r="M1666" s="500"/>
      <c r="N1666" s="500"/>
      <c r="O1666" s="500"/>
      <c r="P1666" s="500"/>
      <c r="Q1666" s="500"/>
      <c r="R1666" s="576"/>
      <c r="S1666" s="576"/>
      <c r="T1666" s="500"/>
      <c r="U1666" s="500"/>
      <c r="V1666" s="500"/>
      <c r="W1666" s="500"/>
      <c r="X1666" s="484"/>
      <c r="Y1666" s="366" t="s">
        <v>2394</v>
      </c>
      <c r="Z1666" s="366"/>
      <c r="AA1666" s="545"/>
      <c r="AB1666" s="545"/>
      <c r="AC1666" s="644"/>
      <c r="AD1666" s="696"/>
    </row>
    <row r="1667" customFormat="false" ht="21.6" hidden="true" customHeight="false" outlineLevel="0" collapsed="false">
      <c r="A1667" s="601"/>
      <c r="B1667" s="31"/>
      <c r="C1667" s="31"/>
      <c r="D1667" s="31"/>
      <c r="E1667" s="31" t="s">
        <v>2386</v>
      </c>
      <c r="F1667" s="31" t="s">
        <v>477</v>
      </c>
      <c r="G1667" s="478"/>
      <c r="H1667" s="513" t="s">
        <v>488</v>
      </c>
      <c r="I1667" s="513" t="s">
        <v>488</v>
      </c>
      <c r="J1667" s="500" t="s">
        <v>488</v>
      </c>
      <c r="K1667" s="500" t="s">
        <v>488</v>
      </c>
      <c r="L1667" s="500"/>
      <c r="M1667" s="500"/>
      <c r="N1667" s="500"/>
      <c r="O1667" s="500"/>
      <c r="P1667" s="500"/>
      <c r="Q1667" s="500"/>
      <c r="R1667" s="500"/>
      <c r="S1667" s="500"/>
      <c r="T1667" s="500"/>
      <c r="U1667" s="500"/>
      <c r="V1667" s="500"/>
      <c r="W1667" s="500"/>
      <c r="X1667" s="484"/>
      <c r="Y1667" s="366" t="s">
        <v>2395</v>
      </c>
      <c r="Z1667" s="366" t="s">
        <v>2394</v>
      </c>
      <c r="AA1667" s="545"/>
      <c r="AB1667" s="545"/>
      <c r="AC1667" s="644"/>
      <c r="AD1667" s="696"/>
    </row>
    <row r="1668" customFormat="false" ht="21.6" hidden="true" customHeight="false" outlineLevel="0" collapsed="false">
      <c r="A1668" s="601"/>
      <c r="B1668" s="31"/>
      <c r="C1668" s="31"/>
      <c r="D1668" s="31"/>
      <c r="E1668" s="31" t="s">
        <v>2388</v>
      </c>
      <c r="F1668" s="31" t="s">
        <v>477</v>
      </c>
      <c r="G1668" s="478"/>
      <c r="H1668" s="513" t="s">
        <v>488</v>
      </c>
      <c r="I1668" s="513" t="s">
        <v>488</v>
      </c>
      <c r="J1668" s="500" t="s">
        <v>488</v>
      </c>
      <c r="K1668" s="500" t="s">
        <v>488</v>
      </c>
      <c r="L1668" s="500"/>
      <c r="M1668" s="500"/>
      <c r="N1668" s="500"/>
      <c r="O1668" s="500"/>
      <c r="P1668" s="500"/>
      <c r="Q1668" s="500"/>
      <c r="R1668" s="500"/>
      <c r="S1668" s="500"/>
      <c r="T1668" s="500"/>
      <c r="U1668" s="500"/>
      <c r="V1668" s="500"/>
      <c r="W1668" s="500"/>
      <c r="X1668" s="484"/>
      <c r="Y1668" s="366" t="s">
        <v>2396</v>
      </c>
      <c r="Z1668" s="366" t="s">
        <v>2394</v>
      </c>
      <c r="AA1668" s="545"/>
      <c r="AB1668" s="545"/>
      <c r="AC1668" s="644"/>
      <c r="AD1668" s="696"/>
    </row>
    <row r="1669" customFormat="false" ht="21.6" hidden="true" customHeight="false" outlineLevel="0" collapsed="false">
      <c r="A1669" s="601"/>
      <c r="B1669" s="31"/>
      <c r="C1669" s="31"/>
      <c r="D1669" s="31"/>
      <c r="E1669" s="31" t="s">
        <v>318</v>
      </c>
      <c r="F1669" s="31" t="s">
        <v>477</v>
      </c>
      <c r="G1669" s="478"/>
      <c r="H1669" s="513" t="s">
        <v>488</v>
      </c>
      <c r="I1669" s="513" t="s">
        <v>488</v>
      </c>
      <c r="J1669" s="513" t="s">
        <v>488</v>
      </c>
      <c r="K1669" s="513" t="s">
        <v>488</v>
      </c>
      <c r="L1669" s="513"/>
      <c r="M1669" s="513"/>
      <c r="N1669" s="484"/>
      <c r="O1669" s="484"/>
      <c r="P1669" s="484"/>
      <c r="Q1669" s="484"/>
      <c r="R1669" s="484"/>
      <c r="S1669" s="484"/>
      <c r="T1669" s="484"/>
      <c r="U1669" s="484"/>
      <c r="V1669" s="484"/>
      <c r="W1669" s="484"/>
      <c r="X1669" s="484"/>
      <c r="Y1669" s="366" t="s">
        <v>2397</v>
      </c>
      <c r="Z1669" s="366" t="s">
        <v>2394</v>
      </c>
      <c r="AA1669" s="545"/>
      <c r="AB1669" s="545"/>
      <c r="AC1669" s="644"/>
      <c r="AD1669" s="696"/>
    </row>
    <row r="1670" customFormat="false" ht="21.6" hidden="true" customHeight="false" outlineLevel="0" collapsed="false">
      <c r="A1670" s="601"/>
      <c r="B1670" s="31"/>
      <c r="C1670" s="31"/>
      <c r="D1670" s="31"/>
      <c r="E1670" s="31" t="s">
        <v>175</v>
      </c>
      <c r="F1670" s="31" t="s">
        <v>477</v>
      </c>
      <c r="G1670" s="478"/>
      <c r="H1670" s="513" t="s">
        <v>488</v>
      </c>
      <c r="I1670" s="513" t="s">
        <v>488</v>
      </c>
      <c r="J1670" s="500" t="s">
        <v>488</v>
      </c>
      <c r="K1670" s="500" t="s">
        <v>488</v>
      </c>
      <c r="L1670" s="500"/>
      <c r="M1670" s="500"/>
      <c r="N1670" s="500"/>
      <c r="O1670" s="500"/>
      <c r="P1670" s="500"/>
      <c r="Q1670" s="500"/>
      <c r="R1670" s="500"/>
      <c r="S1670" s="500"/>
      <c r="T1670" s="500"/>
      <c r="U1670" s="500"/>
      <c r="V1670" s="500"/>
      <c r="W1670" s="500"/>
      <c r="X1670" s="484"/>
      <c r="Y1670" s="366" t="s">
        <v>2398</v>
      </c>
      <c r="Z1670" s="366" t="s">
        <v>2394</v>
      </c>
      <c r="AA1670" s="545"/>
      <c r="AB1670" s="545"/>
      <c r="AC1670" s="644"/>
      <c r="AD1670" s="696"/>
    </row>
    <row r="1671" customFormat="false" ht="16.2" hidden="true" customHeight="true" outlineLevel="0" collapsed="false">
      <c r="A1671" s="601"/>
      <c r="B1671" s="31" t="s">
        <v>2399</v>
      </c>
      <c r="C1671" s="31" t="s">
        <v>2400</v>
      </c>
      <c r="D1671" s="31"/>
      <c r="E1671" s="31" t="s">
        <v>2384</v>
      </c>
      <c r="F1671" s="31" t="s">
        <v>471</v>
      </c>
      <c r="G1671" s="478"/>
      <c r="H1671" s="513" t="s">
        <v>488</v>
      </c>
      <c r="I1671" s="513" t="s">
        <v>488</v>
      </c>
      <c r="J1671" s="500" t="s">
        <v>488</v>
      </c>
      <c r="K1671" s="500" t="s">
        <v>488</v>
      </c>
      <c r="L1671" s="500"/>
      <c r="M1671" s="500"/>
      <c r="N1671" s="500"/>
      <c r="O1671" s="500"/>
      <c r="P1671" s="500"/>
      <c r="Q1671" s="500"/>
      <c r="R1671" s="576"/>
      <c r="S1671" s="576"/>
      <c r="T1671" s="500"/>
      <c r="U1671" s="500"/>
      <c r="V1671" s="500"/>
      <c r="W1671" s="500"/>
      <c r="X1671" s="484"/>
      <c r="Y1671" s="366" t="s">
        <v>2401</v>
      </c>
      <c r="Z1671" s="366"/>
      <c r="AA1671" s="545"/>
      <c r="AB1671" s="545"/>
      <c r="AC1671" s="644"/>
      <c r="AD1671" s="696"/>
    </row>
    <row r="1672" customFormat="false" ht="16.2" hidden="true" customHeight="false" outlineLevel="0" collapsed="false">
      <c r="A1672" s="601"/>
      <c r="B1672" s="31"/>
      <c r="C1672" s="31"/>
      <c r="D1672" s="31"/>
      <c r="E1672" s="31" t="s">
        <v>2386</v>
      </c>
      <c r="F1672" s="31" t="s">
        <v>477</v>
      </c>
      <c r="G1672" s="478"/>
      <c r="H1672" s="513" t="s">
        <v>488</v>
      </c>
      <c r="I1672" s="513" t="s">
        <v>488</v>
      </c>
      <c r="J1672" s="500" t="s">
        <v>488</v>
      </c>
      <c r="K1672" s="500" t="s">
        <v>488</v>
      </c>
      <c r="L1672" s="500"/>
      <c r="M1672" s="500"/>
      <c r="N1672" s="500"/>
      <c r="O1672" s="500"/>
      <c r="P1672" s="500"/>
      <c r="Q1672" s="500"/>
      <c r="R1672" s="500"/>
      <c r="S1672" s="500"/>
      <c r="T1672" s="500"/>
      <c r="U1672" s="500"/>
      <c r="V1672" s="500"/>
      <c r="W1672" s="500"/>
      <c r="X1672" s="484"/>
      <c r="Y1672" s="366" t="s">
        <v>2402</v>
      </c>
      <c r="Z1672" s="366" t="s">
        <v>2401</v>
      </c>
      <c r="AA1672" s="545"/>
      <c r="AB1672" s="545"/>
      <c r="AC1672" s="644"/>
      <c r="AD1672" s="696"/>
    </row>
    <row r="1673" customFormat="false" ht="16.2" hidden="true" customHeight="false" outlineLevel="0" collapsed="false">
      <c r="A1673" s="601"/>
      <c r="B1673" s="31"/>
      <c r="C1673" s="31"/>
      <c r="D1673" s="31"/>
      <c r="E1673" s="31" t="s">
        <v>2388</v>
      </c>
      <c r="F1673" s="31" t="s">
        <v>477</v>
      </c>
      <c r="G1673" s="478"/>
      <c r="H1673" s="513" t="s">
        <v>488</v>
      </c>
      <c r="I1673" s="513" t="s">
        <v>488</v>
      </c>
      <c r="J1673" s="500" t="s">
        <v>488</v>
      </c>
      <c r="K1673" s="500" t="s">
        <v>488</v>
      </c>
      <c r="L1673" s="500"/>
      <c r="M1673" s="500"/>
      <c r="N1673" s="500"/>
      <c r="O1673" s="500"/>
      <c r="P1673" s="500"/>
      <c r="Q1673" s="500"/>
      <c r="R1673" s="500"/>
      <c r="S1673" s="500"/>
      <c r="T1673" s="500"/>
      <c r="U1673" s="500"/>
      <c r="V1673" s="500"/>
      <c r="W1673" s="500"/>
      <c r="X1673" s="484"/>
      <c r="Y1673" s="366" t="s">
        <v>2403</v>
      </c>
      <c r="Z1673" s="366" t="s">
        <v>2401</v>
      </c>
      <c r="AA1673" s="545"/>
      <c r="AB1673" s="545"/>
      <c r="AC1673" s="644"/>
      <c r="AD1673" s="696"/>
    </row>
    <row r="1674" customFormat="false" ht="16.2" hidden="true" customHeight="false" outlineLevel="0" collapsed="false">
      <c r="A1674" s="601"/>
      <c r="B1674" s="31"/>
      <c r="C1674" s="31"/>
      <c r="D1674" s="31"/>
      <c r="E1674" s="31" t="s">
        <v>318</v>
      </c>
      <c r="F1674" s="31" t="s">
        <v>477</v>
      </c>
      <c r="G1674" s="478"/>
      <c r="H1674" s="513" t="s">
        <v>488</v>
      </c>
      <c r="I1674" s="513" t="s">
        <v>488</v>
      </c>
      <c r="J1674" s="500" t="s">
        <v>488</v>
      </c>
      <c r="K1674" s="500" t="s">
        <v>488</v>
      </c>
      <c r="L1674" s="500"/>
      <c r="M1674" s="500"/>
      <c r="N1674" s="500"/>
      <c r="O1674" s="500"/>
      <c r="P1674" s="500"/>
      <c r="Q1674" s="500"/>
      <c r="R1674" s="500"/>
      <c r="S1674" s="500"/>
      <c r="T1674" s="500"/>
      <c r="U1674" s="500"/>
      <c r="V1674" s="500"/>
      <c r="W1674" s="500"/>
      <c r="X1674" s="484"/>
      <c r="Y1674" s="366" t="s">
        <v>2404</v>
      </c>
      <c r="Z1674" s="366" t="s">
        <v>2401</v>
      </c>
      <c r="AA1674" s="545"/>
      <c r="AB1674" s="545"/>
      <c r="AC1674" s="644"/>
      <c r="AD1674" s="696"/>
    </row>
    <row r="1675" customFormat="false" ht="16.2" hidden="true" customHeight="false" outlineLevel="0" collapsed="false">
      <c r="A1675" s="601"/>
      <c r="B1675" s="31"/>
      <c r="C1675" s="31"/>
      <c r="D1675" s="31"/>
      <c r="E1675" s="31" t="s">
        <v>175</v>
      </c>
      <c r="F1675" s="31" t="s">
        <v>477</v>
      </c>
      <c r="G1675" s="478"/>
      <c r="H1675" s="513" t="s">
        <v>488</v>
      </c>
      <c r="I1675" s="513" t="s">
        <v>488</v>
      </c>
      <c r="J1675" s="500" t="s">
        <v>488</v>
      </c>
      <c r="K1675" s="500" t="s">
        <v>488</v>
      </c>
      <c r="L1675" s="500"/>
      <c r="M1675" s="500"/>
      <c r="N1675" s="500"/>
      <c r="O1675" s="500"/>
      <c r="P1675" s="500"/>
      <c r="Q1675" s="500"/>
      <c r="R1675" s="500"/>
      <c r="S1675" s="500"/>
      <c r="T1675" s="500"/>
      <c r="U1675" s="500"/>
      <c r="V1675" s="500"/>
      <c r="W1675" s="500"/>
      <c r="X1675" s="484"/>
      <c r="Y1675" s="366" t="s">
        <v>2405</v>
      </c>
      <c r="Z1675" s="366" t="s">
        <v>2401</v>
      </c>
      <c r="AA1675" s="545"/>
      <c r="AB1675" s="545"/>
      <c r="AC1675" s="644"/>
      <c r="AD1675" s="696"/>
    </row>
    <row r="1676" customFormat="false" ht="16.2" hidden="true" customHeight="true" outlineLevel="0" collapsed="false">
      <c r="A1676" s="697" t="s">
        <v>2406</v>
      </c>
      <c r="B1676" s="31" t="s">
        <v>2407</v>
      </c>
      <c r="C1676" s="31" t="s">
        <v>2408</v>
      </c>
      <c r="D1676" s="31"/>
      <c r="E1676" s="31"/>
      <c r="F1676" s="31" t="s">
        <v>471</v>
      </c>
      <c r="G1676" s="620" t="s">
        <v>488</v>
      </c>
      <c r="H1676" s="620"/>
      <c r="I1676" s="620"/>
      <c r="J1676" s="620"/>
      <c r="K1676" s="620"/>
      <c r="L1676" s="620"/>
      <c r="M1676" s="620"/>
      <c r="N1676" s="620"/>
      <c r="O1676" s="620"/>
      <c r="P1676" s="620"/>
      <c r="Q1676" s="620"/>
      <c r="R1676" s="620"/>
      <c r="S1676" s="620"/>
      <c r="T1676" s="620"/>
      <c r="U1676" s="620"/>
      <c r="V1676" s="620"/>
      <c r="W1676" s="620"/>
      <c r="X1676" s="628"/>
      <c r="Y1676" s="366" t="s">
        <v>2409</v>
      </c>
      <c r="Z1676" s="366"/>
      <c r="AA1676" s="505" t="s">
        <v>2410</v>
      </c>
      <c r="AB1676" s="505" t="s">
        <v>1405</v>
      </c>
      <c r="AC1676" s="698" t="s">
        <v>2411</v>
      </c>
      <c r="AD1676" s="699" t="s">
        <v>2412</v>
      </c>
    </row>
    <row r="1677" customFormat="false" ht="16.2" hidden="true" customHeight="true" outlineLevel="0" collapsed="false">
      <c r="A1677" s="697"/>
      <c r="B1677" s="31"/>
      <c r="C1677" s="31" t="s">
        <v>2413</v>
      </c>
      <c r="D1677" s="31"/>
      <c r="E1677" s="31"/>
      <c r="F1677" s="31" t="s">
        <v>477</v>
      </c>
      <c r="G1677" s="620" t="s">
        <v>488</v>
      </c>
      <c r="H1677" s="620"/>
      <c r="I1677" s="620"/>
      <c r="J1677" s="620"/>
      <c r="K1677" s="620"/>
      <c r="L1677" s="620"/>
      <c r="M1677" s="620"/>
      <c r="N1677" s="620"/>
      <c r="O1677" s="700"/>
      <c r="P1677" s="700"/>
      <c r="Q1677" s="700"/>
      <c r="R1677" s="700"/>
      <c r="S1677" s="700"/>
      <c r="T1677" s="700"/>
      <c r="U1677" s="700"/>
      <c r="V1677" s="620"/>
      <c r="W1677" s="620"/>
      <c r="X1677" s="628"/>
      <c r="Y1677" s="366" t="s">
        <v>2409</v>
      </c>
      <c r="Z1677" s="366" t="s">
        <v>2414</v>
      </c>
      <c r="AA1677" s="505"/>
      <c r="AB1677" s="505"/>
      <c r="AC1677" s="698"/>
      <c r="AD1677" s="699"/>
    </row>
    <row r="1678" customFormat="false" ht="16.2" hidden="true" customHeight="true" outlineLevel="0" collapsed="false">
      <c r="A1678" s="701" t="s">
        <v>2415</v>
      </c>
      <c r="B1678" s="31" t="s">
        <v>138</v>
      </c>
      <c r="C1678" s="31" t="s">
        <v>265</v>
      </c>
      <c r="D1678" s="31"/>
      <c r="E1678" s="31"/>
      <c r="F1678" s="31" t="s">
        <v>469</v>
      </c>
      <c r="G1678" s="620" t="s">
        <v>488</v>
      </c>
      <c r="H1678" s="620"/>
      <c r="I1678" s="620"/>
      <c r="J1678" s="620"/>
      <c r="K1678" s="620"/>
      <c r="L1678" s="620"/>
      <c r="M1678" s="620"/>
      <c r="N1678" s="620"/>
      <c r="O1678" s="620"/>
      <c r="P1678" s="620"/>
      <c r="Q1678" s="620"/>
      <c r="R1678" s="620"/>
      <c r="S1678" s="620"/>
      <c r="T1678" s="620"/>
      <c r="U1678" s="620"/>
      <c r="V1678" s="620"/>
      <c r="W1678" s="620"/>
      <c r="X1678" s="628"/>
      <c r="Y1678" s="366" t="s">
        <v>2416</v>
      </c>
      <c r="Z1678" s="366"/>
      <c r="AA1678" s="505" t="s">
        <v>2410</v>
      </c>
      <c r="AB1678" s="505" t="s">
        <v>1405</v>
      </c>
      <c r="AC1678" s="698" t="s">
        <v>2417</v>
      </c>
    </row>
    <row r="1679" customFormat="false" ht="16.2" hidden="true" customHeight="true" outlineLevel="0" collapsed="false">
      <c r="A1679" s="697" t="s">
        <v>2418</v>
      </c>
      <c r="B1679" s="521" t="s">
        <v>2419</v>
      </c>
      <c r="C1679" s="521"/>
      <c r="D1679" s="521"/>
      <c r="E1679" s="521" t="s">
        <v>264</v>
      </c>
      <c r="F1679" s="521" t="s">
        <v>2420</v>
      </c>
      <c r="G1679" s="702" t="s">
        <v>488</v>
      </c>
      <c r="H1679" s="702"/>
      <c r="I1679" s="702"/>
      <c r="J1679" s="702"/>
      <c r="K1679" s="702"/>
      <c r="L1679" s="702"/>
      <c r="M1679" s="702"/>
      <c r="N1679" s="702"/>
      <c r="O1679" s="702"/>
      <c r="P1679" s="702"/>
      <c r="Q1679" s="702"/>
      <c r="R1679" s="702"/>
      <c r="S1679" s="702"/>
      <c r="T1679" s="702"/>
      <c r="U1679" s="702"/>
      <c r="V1679" s="702"/>
      <c r="W1679" s="702"/>
      <c r="X1679" s="703"/>
      <c r="Y1679" s="590" t="s">
        <v>2421</v>
      </c>
      <c r="Z1679" s="590"/>
      <c r="AA1679" s="505" t="s">
        <v>2410</v>
      </c>
      <c r="AB1679" s="505" t="s">
        <v>1405</v>
      </c>
      <c r="AC1679" s="698" t="s">
        <v>2422</v>
      </c>
      <c r="AD1679" s="704"/>
    </row>
    <row r="1680" customFormat="false" ht="16.2" hidden="true" customHeight="true" outlineLevel="0" collapsed="false">
      <c r="A1680" s="697"/>
      <c r="B1680" s="521"/>
      <c r="C1680" s="521"/>
      <c r="D1680" s="521"/>
      <c r="E1680" s="521" t="s">
        <v>265</v>
      </c>
      <c r="F1680" s="521" t="s">
        <v>2420</v>
      </c>
      <c r="G1680" s="702"/>
      <c r="H1680" s="702"/>
      <c r="I1680" s="702"/>
      <c r="J1680" s="702"/>
      <c r="K1680" s="702"/>
      <c r="L1680" s="702"/>
      <c r="M1680" s="702"/>
      <c r="N1680" s="702"/>
      <c r="O1680" s="702"/>
      <c r="P1680" s="702"/>
      <c r="Q1680" s="702"/>
      <c r="R1680" s="702"/>
      <c r="S1680" s="702"/>
      <c r="T1680" s="702"/>
      <c r="U1680" s="702"/>
      <c r="V1680" s="702"/>
      <c r="W1680" s="702"/>
      <c r="X1680" s="703"/>
      <c r="Y1680" s="590" t="s">
        <v>2423</v>
      </c>
      <c r="Z1680" s="590"/>
      <c r="AA1680" s="505"/>
      <c r="AB1680" s="505"/>
      <c r="AC1680" s="698"/>
      <c r="AD1680" s="704"/>
    </row>
    <row r="1681" customFormat="false" ht="16.2" hidden="true" customHeight="true" outlineLevel="0" collapsed="false">
      <c r="A1681" s="697"/>
      <c r="B1681" s="521" t="s">
        <v>2424</v>
      </c>
      <c r="C1681" s="521"/>
      <c r="D1681" s="521"/>
      <c r="E1681" s="521" t="s">
        <v>264</v>
      </c>
      <c r="F1681" s="521" t="s">
        <v>2420</v>
      </c>
      <c r="G1681" s="702"/>
      <c r="H1681" s="702"/>
      <c r="I1681" s="702"/>
      <c r="J1681" s="702"/>
      <c r="K1681" s="702"/>
      <c r="L1681" s="702"/>
      <c r="M1681" s="702"/>
      <c r="N1681" s="702"/>
      <c r="O1681" s="702"/>
      <c r="P1681" s="702"/>
      <c r="Q1681" s="702"/>
      <c r="R1681" s="702"/>
      <c r="S1681" s="702"/>
      <c r="T1681" s="702"/>
      <c r="U1681" s="702"/>
      <c r="V1681" s="702"/>
      <c r="W1681" s="702"/>
      <c r="X1681" s="703"/>
      <c r="Y1681" s="590" t="s">
        <v>2425</v>
      </c>
      <c r="Z1681" s="590"/>
      <c r="AA1681" s="505"/>
      <c r="AB1681" s="505"/>
      <c r="AC1681" s="698"/>
      <c r="AD1681" s="704"/>
    </row>
    <row r="1682" customFormat="false" ht="16.2" hidden="true" customHeight="true" outlineLevel="0" collapsed="false">
      <c r="A1682" s="697"/>
      <c r="B1682" s="521"/>
      <c r="C1682" s="521"/>
      <c r="D1682" s="521"/>
      <c r="E1682" s="521" t="s">
        <v>265</v>
      </c>
      <c r="F1682" s="521" t="s">
        <v>2420</v>
      </c>
      <c r="G1682" s="702" t="s">
        <v>488</v>
      </c>
      <c r="H1682" s="702"/>
      <c r="I1682" s="702"/>
      <c r="J1682" s="702"/>
      <c r="K1682" s="702"/>
      <c r="L1682" s="702"/>
      <c r="M1682" s="702"/>
      <c r="N1682" s="702"/>
      <c r="O1682" s="705"/>
      <c r="P1682" s="705"/>
      <c r="Q1682" s="705"/>
      <c r="R1682" s="705"/>
      <c r="S1682" s="705"/>
      <c r="T1682" s="705"/>
      <c r="U1682" s="705"/>
      <c r="V1682" s="702"/>
      <c r="W1682" s="702"/>
      <c r="X1682" s="703"/>
      <c r="Y1682" s="590" t="s">
        <v>2426</v>
      </c>
      <c r="Z1682" s="590"/>
      <c r="AA1682" s="505"/>
      <c r="AB1682" s="505"/>
      <c r="AC1682" s="698"/>
      <c r="AD1682" s="704"/>
    </row>
    <row r="1683" customFormat="false" ht="16.2" hidden="true" customHeight="true" outlineLevel="0" collapsed="false">
      <c r="A1683" s="706" t="s">
        <v>2427</v>
      </c>
      <c r="B1683" s="521" t="s">
        <v>2428</v>
      </c>
      <c r="C1683" s="521"/>
      <c r="D1683" s="521"/>
      <c r="E1683" s="521"/>
      <c r="F1683" s="521" t="s">
        <v>484</v>
      </c>
      <c r="G1683" s="702" t="s">
        <v>488</v>
      </c>
      <c r="H1683" s="702"/>
      <c r="I1683" s="702"/>
      <c r="J1683" s="702"/>
      <c r="K1683" s="702"/>
      <c r="L1683" s="702"/>
      <c r="M1683" s="702"/>
      <c r="N1683" s="702"/>
      <c r="O1683" s="702"/>
      <c r="P1683" s="702"/>
      <c r="Q1683" s="702"/>
      <c r="R1683" s="702"/>
      <c r="S1683" s="702"/>
      <c r="T1683" s="702"/>
      <c r="U1683" s="702"/>
      <c r="V1683" s="702"/>
      <c r="W1683" s="702"/>
      <c r="X1683" s="703"/>
      <c r="Y1683" s="590" t="s">
        <v>2428</v>
      </c>
      <c r="Z1683" s="590"/>
      <c r="AA1683" s="505" t="s">
        <v>2410</v>
      </c>
      <c r="AB1683" s="505" t="s">
        <v>1405</v>
      </c>
      <c r="AC1683" s="698" t="s">
        <v>2429</v>
      </c>
      <c r="AD1683" s="707" t="s">
        <v>2430</v>
      </c>
    </row>
    <row r="1684" customFormat="false" ht="16.5" hidden="true" customHeight="true" outlineLevel="0" collapsed="false">
      <c r="A1684" s="706"/>
      <c r="B1684" s="521" t="s">
        <v>2431</v>
      </c>
      <c r="C1684" s="521"/>
      <c r="D1684" s="521"/>
      <c r="E1684" s="521"/>
      <c r="F1684" s="521" t="s">
        <v>2432</v>
      </c>
      <c r="G1684" s="702" t="s">
        <v>488</v>
      </c>
      <c r="H1684" s="702"/>
      <c r="I1684" s="702"/>
      <c r="J1684" s="702"/>
      <c r="K1684" s="702"/>
      <c r="L1684" s="702"/>
      <c r="M1684" s="702"/>
      <c r="N1684" s="702"/>
      <c r="O1684" s="705"/>
      <c r="P1684" s="705"/>
      <c r="Q1684" s="705"/>
      <c r="R1684" s="705"/>
      <c r="S1684" s="705"/>
      <c r="T1684" s="705"/>
      <c r="U1684" s="705"/>
      <c r="V1684" s="702"/>
      <c r="W1684" s="702"/>
      <c r="X1684" s="703"/>
      <c r="Y1684" s="590" t="s">
        <v>2431</v>
      </c>
      <c r="Z1684" s="590"/>
      <c r="AA1684" s="505"/>
      <c r="AB1684" s="505"/>
      <c r="AC1684" s="698"/>
      <c r="AD1684" s="707"/>
    </row>
    <row r="1685" customFormat="false" ht="16.2" hidden="true" customHeight="true" outlineLevel="0" collapsed="false">
      <c r="A1685" s="483" t="s">
        <v>2433</v>
      </c>
      <c r="B1685" s="31" t="s">
        <v>2434</v>
      </c>
      <c r="C1685" s="31" t="s">
        <v>2435</v>
      </c>
      <c r="D1685" s="37" t="s">
        <v>2436</v>
      </c>
      <c r="E1685" s="37" t="s">
        <v>264</v>
      </c>
      <c r="F1685" s="37" t="s">
        <v>481</v>
      </c>
      <c r="G1685" s="542"/>
      <c r="H1685" s="513" t="s">
        <v>488</v>
      </c>
      <c r="I1685" s="513" t="s">
        <v>488</v>
      </c>
      <c r="J1685" s="513" t="s">
        <v>488</v>
      </c>
      <c r="K1685" s="513" t="s">
        <v>488</v>
      </c>
      <c r="L1685" s="513"/>
      <c r="M1685" s="513"/>
      <c r="N1685" s="513"/>
      <c r="O1685" s="513"/>
      <c r="P1685" s="513"/>
      <c r="Q1685" s="484"/>
      <c r="R1685" s="484"/>
      <c r="S1685" s="484"/>
      <c r="T1685" s="484"/>
      <c r="U1685" s="484"/>
      <c r="V1685" s="484"/>
      <c r="W1685" s="484"/>
      <c r="X1685" s="484"/>
      <c r="Y1685" s="366" t="s">
        <v>2437</v>
      </c>
      <c r="Z1685" s="366"/>
      <c r="AA1685" s="426" t="s">
        <v>1416</v>
      </c>
      <c r="AB1685" s="426" t="s">
        <v>1416</v>
      </c>
      <c r="AC1685" s="426"/>
      <c r="AD1685" s="708"/>
    </row>
    <row r="1686" customFormat="false" ht="16.2" hidden="true" customHeight="true" outlineLevel="0" collapsed="false">
      <c r="A1686" s="483"/>
      <c r="B1686" s="31"/>
      <c r="C1686" s="31"/>
      <c r="D1686" s="31"/>
      <c r="E1686" s="37" t="s">
        <v>265</v>
      </c>
      <c r="F1686" s="37" t="s">
        <v>481</v>
      </c>
      <c r="G1686" s="542"/>
      <c r="H1686" s="513"/>
      <c r="I1686" s="513"/>
      <c r="J1686" s="513"/>
      <c r="K1686" s="513"/>
      <c r="L1686" s="513"/>
      <c r="M1686" s="513"/>
      <c r="N1686" s="513"/>
      <c r="O1686" s="513"/>
      <c r="P1686" s="513"/>
      <c r="Q1686" s="484"/>
      <c r="R1686" s="484"/>
      <c r="S1686" s="484"/>
      <c r="T1686" s="484"/>
      <c r="U1686" s="484"/>
      <c r="V1686" s="484"/>
      <c r="W1686" s="484"/>
      <c r="X1686" s="484"/>
      <c r="Y1686" s="366" t="s">
        <v>2438</v>
      </c>
      <c r="Z1686" s="366"/>
      <c r="AA1686" s="426"/>
      <c r="AB1686" s="426"/>
      <c r="AC1686" s="426"/>
      <c r="AD1686" s="708"/>
    </row>
    <row r="1687" customFormat="false" ht="16.2" hidden="true" customHeight="true" outlineLevel="0" collapsed="false">
      <c r="A1687" s="483"/>
      <c r="B1687" s="31"/>
      <c r="C1687" s="31"/>
      <c r="D1687" s="37" t="s">
        <v>2439</v>
      </c>
      <c r="E1687" s="37" t="s">
        <v>264</v>
      </c>
      <c r="F1687" s="37" t="s">
        <v>481</v>
      </c>
      <c r="G1687" s="542"/>
      <c r="H1687" s="513"/>
      <c r="I1687" s="513"/>
      <c r="J1687" s="513"/>
      <c r="K1687" s="513"/>
      <c r="L1687" s="513"/>
      <c r="M1687" s="513"/>
      <c r="N1687" s="513"/>
      <c r="O1687" s="513"/>
      <c r="P1687" s="513"/>
      <c r="Q1687" s="484"/>
      <c r="R1687" s="484"/>
      <c r="S1687" s="484"/>
      <c r="T1687" s="484"/>
      <c r="U1687" s="484"/>
      <c r="V1687" s="484"/>
      <c r="W1687" s="484"/>
      <c r="X1687" s="484"/>
      <c r="Y1687" s="366" t="s">
        <v>2440</v>
      </c>
      <c r="Z1687" s="366"/>
      <c r="AA1687" s="426"/>
      <c r="AB1687" s="426"/>
      <c r="AC1687" s="426"/>
      <c r="AD1687" s="708"/>
    </row>
    <row r="1688" customFormat="false" ht="16.2" hidden="true" customHeight="true" outlineLevel="0" collapsed="false">
      <c r="A1688" s="483"/>
      <c r="B1688" s="31"/>
      <c r="C1688" s="31"/>
      <c r="D1688" s="31"/>
      <c r="E1688" s="37" t="s">
        <v>265</v>
      </c>
      <c r="F1688" s="37" t="s">
        <v>481</v>
      </c>
      <c r="G1688" s="542"/>
      <c r="H1688" s="513"/>
      <c r="I1688" s="513"/>
      <c r="J1688" s="513"/>
      <c r="K1688" s="513"/>
      <c r="L1688" s="513"/>
      <c r="M1688" s="513"/>
      <c r="N1688" s="513"/>
      <c r="O1688" s="513"/>
      <c r="P1688" s="513"/>
      <c r="Q1688" s="484"/>
      <c r="R1688" s="484"/>
      <c r="S1688" s="484"/>
      <c r="T1688" s="484"/>
      <c r="U1688" s="484"/>
      <c r="V1688" s="484"/>
      <c r="W1688" s="484"/>
      <c r="X1688" s="484"/>
      <c r="Y1688" s="366" t="s">
        <v>2441</v>
      </c>
      <c r="Z1688" s="366"/>
      <c r="AA1688" s="426"/>
      <c r="AB1688" s="426"/>
      <c r="AC1688" s="426"/>
      <c r="AD1688" s="708"/>
    </row>
    <row r="1689" customFormat="false" ht="16.2" hidden="true" customHeight="true" outlineLevel="0" collapsed="false">
      <c r="A1689" s="483"/>
      <c r="B1689" s="31"/>
      <c r="C1689" s="31"/>
      <c r="D1689" s="31" t="s">
        <v>2442</v>
      </c>
      <c r="E1689" s="31" t="s">
        <v>264</v>
      </c>
      <c r="F1689" s="31" t="s">
        <v>471</v>
      </c>
      <c r="G1689" s="478"/>
      <c r="H1689" s="513" t="s">
        <v>488</v>
      </c>
      <c r="I1689" s="513" t="s">
        <v>488</v>
      </c>
      <c r="J1689" s="513" t="s">
        <v>488</v>
      </c>
      <c r="K1689" s="513" t="s">
        <v>488</v>
      </c>
      <c r="L1689" s="513"/>
      <c r="M1689" s="513"/>
      <c r="N1689" s="513"/>
      <c r="O1689" s="513"/>
      <c r="P1689" s="513"/>
      <c r="Q1689" s="484"/>
      <c r="R1689" s="522"/>
      <c r="S1689" s="522"/>
      <c r="T1689" s="522"/>
      <c r="U1689" s="522"/>
      <c r="V1689" s="522"/>
      <c r="W1689" s="522"/>
      <c r="X1689" s="484"/>
      <c r="Y1689" s="366" t="s">
        <v>2443</v>
      </c>
      <c r="Z1689" s="366"/>
      <c r="AA1689" s="426"/>
      <c r="AB1689" s="426"/>
      <c r="AC1689" s="426"/>
      <c r="AD1689" s="708"/>
    </row>
    <row r="1690" customFormat="false" ht="16.2" hidden="true" customHeight="true" outlineLevel="0" collapsed="false">
      <c r="A1690" s="483"/>
      <c r="B1690" s="31"/>
      <c r="C1690" s="31"/>
      <c r="D1690" s="31"/>
      <c r="E1690" s="31" t="s">
        <v>265</v>
      </c>
      <c r="F1690" s="31" t="s">
        <v>471</v>
      </c>
      <c r="G1690" s="478"/>
      <c r="H1690" s="513" t="s">
        <v>488</v>
      </c>
      <c r="I1690" s="513" t="s">
        <v>488</v>
      </c>
      <c r="J1690" s="513" t="s">
        <v>488</v>
      </c>
      <c r="K1690" s="513" t="s">
        <v>488</v>
      </c>
      <c r="L1690" s="513"/>
      <c r="M1690" s="513"/>
      <c r="N1690" s="513"/>
      <c r="O1690" s="513"/>
      <c r="P1690" s="513"/>
      <c r="Q1690" s="484"/>
      <c r="R1690" s="484"/>
      <c r="S1690" s="484"/>
      <c r="T1690" s="484"/>
      <c r="U1690" s="484"/>
      <c r="V1690" s="484"/>
      <c r="W1690" s="484"/>
      <c r="X1690" s="484"/>
      <c r="Y1690" s="366" t="s">
        <v>2444</v>
      </c>
      <c r="Z1690" s="366"/>
      <c r="AA1690" s="426"/>
      <c r="AB1690" s="426"/>
      <c r="AC1690" s="426"/>
      <c r="AD1690" s="708"/>
    </row>
    <row r="1691" customFormat="false" ht="16.2" hidden="true" customHeight="true" outlineLevel="0" collapsed="false">
      <c r="A1691" s="483"/>
      <c r="B1691" s="31"/>
      <c r="C1691" s="31"/>
      <c r="D1691" s="31" t="s">
        <v>2445</v>
      </c>
      <c r="E1691" s="31" t="s">
        <v>264</v>
      </c>
      <c r="F1691" s="31" t="s">
        <v>471</v>
      </c>
      <c r="G1691" s="478"/>
      <c r="H1691" s="513" t="s">
        <v>488</v>
      </c>
      <c r="I1691" s="513" t="s">
        <v>488</v>
      </c>
      <c r="J1691" s="513" t="s">
        <v>488</v>
      </c>
      <c r="K1691" s="513" t="s">
        <v>488</v>
      </c>
      <c r="L1691" s="513"/>
      <c r="M1691" s="513"/>
      <c r="N1691" s="513"/>
      <c r="O1691" s="513"/>
      <c r="P1691" s="513"/>
      <c r="Q1691" s="484"/>
      <c r="R1691" s="484"/>
      <c r="S1691" s="484"/>
      <c r="T1691" s="484"/>
      <c r="U1691" s="484"/>
      <c r="V1691" s="484"/>
      <c r="W1691" s="484"/>
      <c r="X1691" s="484"/>
      <c r="Y1691" s="366" t="s">
        <v>2446</v>
      </c>
      <c r="Z1691" s="366"/>
      <c r="AA1691" s="426"/>
      <c r="AB1691" s="426"/>
      <c r="AC1691" s="426"/>
      <c r="AD1691" s="708"/>
    </row>
    <row r="1692" customFormat="false" ht="16.2" hidden="true" customHeight="true" outlineLevel="0" collapsed="false">
      <c r="A1692" s="483"/>
      <c r="B1692" s="31"/>
      <c r="C1692" s="31"/>
      <c r="D1692" s="31"/>
      <c r="E1692" s="31" t="s">
        <v>265</v>
      </c>
      <c r="F1692" s="31" t="s">
        <v>471</v>
      </c>
      <c r="G1692" s="478"/>
      <c r="H1692" s="513" t="s">
        <v>488</v>
      </c>
      <c r="I1692" s="513" t="s">
        <v>488</v>
      </c>
      <c r="J1692" s="513" t="s">
        <v>488</v>
      </c>
      <c r="K1692" s="513" t="s">
        <v>488</v>
      </c>
      <c r="L1692" s="513"/>
      <c r="M1692" s="513"/>
      <c r="N1692" s="513"/>
      <c r="O1692" s="513"/>
      <c r="P1692" s="513"/>
      <c r="Q1692" s="484"/>
      <c r="R1692" s="484"/>
      <c r="S1692" s="522"/>
      <c r="T1692" s="522"/>
      <c r="U1692" s="522"/>
      <c r="V1692" s="522"/>
      <c r="W1692" s="522"/>
      <c r="X1692" s="484"/>
      <c r="Y1692" s="366" t="s">
        <v>2447</v>
      </c>
      <c r="Z1692" s="366"/>
      <c r="AA1692" s="426"/>
      <c r="AB1692" s="426"/>
      <c r="AC1692" s="426"/>
      <c r="AD1692" s="708"/>
    </row>
    <row r="1693" customFormat="false" ht="16.2" hidden="true" customHeight="true" outlineLevel="0" collapsed="false">
      <c r="A1693" s="483"/>
      <c r="B1693" s="31"/>
      <c r="C1693" s="31" t="s">
        <v>2448</v>
      </c>
      <c r="D1693" s="31" t="s">
        <v>2436</v>
      </c>
      <c r="E1693" s="31"/>
      <c r="F1693" s="37" t="s">
        <v>481</v>
      </c>
      <c r="G1693" s="542"/>
      <c r="H1693" s="513" t="s">
        <v>488</v>
      </c>
      <c r="I1693" s="513" t="s">
        <v>488</v>
      </c>
      <c r="J1693" s="513" t="s">
        <v>488</v>
      </c>
      <c r="K1693" s="513" t="s">
        <v>488</v>
      </c>
      <c r="L1693" s="513"/>
      <c r="M1693" s="513"/>
      <c r="N1693" s="513"/>
      <c r="O1693" s="513"/>
      <c r="P1693" s="513"/>
      <c r="Q1693" s="484"/>
      <c r="R1693" s="484"/>
      <c r="S1693" s="484"/>
      <c r="T1693" s="484"/>
      <c r="U1693" s="484"/>
      <c r="V1693" s="484"/>
      <c r="W1693" s="484"/>
      <c r="X1693" s="484"/>
      <c r="Y1693" s="366" t="s">
        <v>2449</v>
      </c>
      <c r="Z1693" s="366"/>
      <c r="AA1693" s="426"/>
      <c r="AB1693" s="426"/>
      <c r="AC1693" s="426"/>
      <c r="AD1693" s="708"/>
    </row>
    <row r="1694" customFormat="false" ht="16.2" hidden="true" customHeight="true" outlineLevel="0" collapsed="false">
      <c r="A1694" s="483"/>
      <c r="B1694" s="31"/>
      <c r="C1694" s="31"/>
      <c r="D1694" s="31" t="s">
        <v>2450</v>
      </c>
      <c r="E1694" s="31" t="s">
        <v>264</v>
      </c>
      <c r="F1694" s="31" t="s">
        <v>471</v>
      </c>
      <c r="G1694" s="478"/>
      <c r="H1694" s="513" t="s">
        <v>488</v>
      </c>
      <c r="I1694" s="513" t="s">
        <v>488</v>
      </c>
      <c r="J1694" s="513" t="s">
        <v>488</v>
      </c>
      <c r="K1694" s="513" t="s">
        <v>488</v>
      </c>
      <c r="L1694" s="513"/>
      <c r="M1694" s="513"/>
      <c r="N1694" s="513"/>
      <c r="O1694" s="513"/>
      <c r="P1694" s="513"/>
      <c r="Q1694" s="484"/>
      <c r="R1694" s="522"/>
      <c r="S1694" s="522"/>
      <c r="T1694" s="522"/>
      <c r="U1694" s="522"/>
      <c r="V1694" s="522"/>
      <c r="W1694" s="522"/>
      <c r="X1694" s="484"/>
      <c r="Y1694" s="366" t="s">
        <v>2451</v>
      </c>
      <c r="Z1694" s="366"/>
      <c r="AA1694" s="426"/>
      <c r="AB1694" s="426"/>
      <c r="AC1694" s="426"/>
      <c r="AD1694" s="708"/>
    </row>
    <row r="1695" customFormat="false" ht="16.2" hidden="true" customHeight="true" outlineLevel="0" collapsed="false">
      <c r="A1695" s="483"/>
      <c r="B1695" s="31"/>
      <c r="C1695" s="31"/>
      <c r="D1695" s="31"/>
      <c r="E1695" s="31" t="s">
        <v>265</v>
      </c>
      <c r="F1695" s="31" t="s">
        <v>471</v>
      </c>
      <c r="G1695" s="478"/>
      <c r="H1695" s="513" t="s">
        <v>488</v>
      </c>
      <c r="I1695" s="513" t="s">
        <v>488</v>
      </c>
      <c r="J1695" s="513" t="s">
        <v>488</v>
      </c>
      <c r="K1695" s="513" t="s">
        <v>488</v>
      </c>
      <c r="L1695" s="513"/>
      <c r="M1695" s="513"/>
      <c r="N1695" s="513"/>
      <c r="O1695" s="513"/>
      <c r="P1695" s="513"/>
      <c r="Q1695" s="484"/>
      <c r="R1695" s="522"/>
      <c r="S1695" s="522"/>
      <c r="T1695" s="522"/>
      <c r="U1695" s="522"/>
      <c r="V1695" s="522"/>
      <c r="W1695" s="522"/>
      <c r="X1695" s="484"/>
      <c r="Y1695" s="366" t="s">
        <v>2452</v>
      </c>
      <c r="Z1695" s="366"/>
      <c r="AA1695" s="426"/>
      <c r="AB1695" s="426"/>
      <c r="AC1695" s="426"/>
      <c r="AD1695" s="708"/>
    </row>
    <row r="1696" customFormat="false" ht="16.2" hidden="true" customHeight="true" outlineLevel="0" collapsed="false">
      <c r="A1696" s="483"/>
      <c r="B1696" s="31"/>
      <c r="C1696" s="31"/>
      <c r="D1696" s="31" t="s">
        <v>2445</v>
      </c>
      <c r="E1696" s="31" t="s">
        <v>264</v>
      </c>
      <c r="F1696" s="31" t="s">
        <v>471</v>
      </c>
      <c r="G1696" s="478"/>
      <c r="H1696" s="513" t="s">
        <v>488</v>
      </c>
      <c r="I1696" s="513" t="s">
        <v>488</v>
      </c>
      <c r="J1696" s="513" t="s">
        <v>488</v>
      </c>
      <c r="K1696" s="513" t="s">
        <v>488</v>
      </c>
      <c r="L1696" s="513"/>
      <c r="M1696" s="513"/>
      <c r="N1696" s="513"/>
      <c r="O1696" s="513"/>
      <c r="P1696" s="513"/>
      <c r="Q1696" s="484"/>
      <c r="R1696" s="484"/>
      <c r="S1696" s="484"/>
      <c r="T1696" s="484"/>
      <c r="U1696" s="484"/>
      <c r="V1696" s="484"/>
      <c r="W1696" s="484"/>
      <c r="X1696" s="484"/>
      <c r="Y1696" s="366" t="s">
        <v>2453</v>
      </c>
      <c r="Z1696" s="366"/>
      <c r="AA1696" s="426"/>
      <c r="AB1696" s="426"/>
      <c r="AC1696" s="426"/>
      <c r="AD1696" s="708"/>
    </row>
    <row r="1697" customFormat="false" ht="16.2" hidden="true" customHeight="true" outlineLevel="0" collapsed="false">
      <c r="A1697" s="483"/>
      <c r="B1697" s="31"/>
      <c r="C1697" s="31"/>
      <c r="D1697" s="31"/>
      <c r="E1697" s="31" t="s">
        <v>265</v>
      </c>
      <c r="F1697" s="31" t="s">
        <v>471</v>
      </c>
      <c r="G1697" s="478"/>
      <c r="H1697" s="513" t="s">
        <v>488</v>
      </c>
      <c r="I1697" s="513" t="s">
        <v>488</v>
      </c>
      <c r="J1697" s="513" t="s">
        <v>488</v>
      </c>
      <c r="K1697" s="513" t="s">
        <v>488</v>
      </c>
      <c r="L1697" s="513"/>
      <c r="M1697" s="513"/>
      <c r="N1697" s="513"/>
      <c r="O1697" s="513"/>
      <c r="P1697" s="513"/>
      <c r="Q1697" s="484"/>
      <c r="R1697" s="522"/>
      <c r="S1697" s="522"/>
      <c r="T1697" s="522"/>
      <c r="U1697" s="522"/>
      <c r="V1697" s="522"/>
      <c r="W1697" s="522"/>
      <c r="X1697" s="484"/>
      <c r="Y1697" s="366" t="s">
        <v>2454</v>
      </c>
      <c r="Z1697" s="366"/>
      <c r="AA1697" s="426"/>
      <c r="AB1697" s="426"/>
      <c r="AC1697" s="426"/>
      <c r="AD1697" s="708"/>
    </row>
    <row r="1698" customFormat="false" ht="16.2" hidden="true" customHeight="true" outlineLevel="0" collapsed="false">
      <c r="A1698" s="483"/>
      <c r="B1698" s="31" t="s">
        <v>2455</v>
      </c>
      <c r="C1698" s="31" t="s">
        <v>2442</v>
      </c>
      <c r="D1698" s="31"/>
      <c r="E1698" s="31" t="s">
        <v>264</v>
      </c>
      <c r="F1698" s="31" t="s">
        <v>471</v>
      </c>
      <c r="G1698" s="478"/>
      <c r="H1698" s="513" t="s">
        <v>488</v>
      </c>
      <c r="I1698" s="513" t="s">
        <v>488</v>
      </c>
      <c r="J1698" s="513" t="s">
        <v>488</v>
      </c>
      <c r="K1698" s="513" t="s">
        <v>488</v>
      </c>
      <c r="L1698" s="513"/>
      <c r="M1698" s="513"/>
      <c r="N1698" s="513"/>
      <c r="O1698" s="513"/>
      <c r="P1698" s="513"/>
      <c r="Q1698" s="522"/>
      <c r="R1698" s="522"/>
      <c r="S1698" s="522"/>
      <c r="T1698" s="522"/>
      <c r="U1698" s="522"/>
      <c r="V1698" s="522"/>
      <c r="W1698" s="522"/>
      <c r="X1698" s="484"/>
      <c r="Y1698" s="366" t="s">
        <v>2456</v>
      </c>
      <c r="Z1698" s="366"/>
      <c r="AA1698" s="426" t="s">
        <v>1417</v>
      </c>
      <c r="AB1698" s="426" t="s">
        <v>1417</v>
      </c>
      <c r="AC1698" s="538" t="s">
        <v>2457</v>
      </c>
      <c r="AD1698" s="708"/>
    </row>
    <row r="1699" customFormat="false" ht="16.2" hidden="true" customHeight="true" outlineLevel="0" collapsed="false">
      <c r="A1699" s="483"/>
      <c r="B1699" s="31"/>
      <c r="C1699" s="31"/>
      <c r="D1699" s="31"/>
      <c r="E1699" s="31" t="s">
        <v>265</v>
      </c>
      <c r="F1699" s="31" t="s">
        <v>471</v>
      </c>
      <c r="G1699" s="478"/>
      <c r="H1699" s="513" t="s">
        <v>488</v>
      </c>
      <c r="I1699" s="513" t="s">
        <v>488</v>
      </c>
      <c r="J1699" s="513" t="s">
        <v>488</v>
      </c>
      <c r="K1699" s="513" t="s">
        <v>488</v>
      </c>
      <c r="L1699" s="513"/>
      <c r="M1699" s="513"/>
      <c r="N1699" s="513"/>
      <c r="O1699" s="513"/>
      <c r="P1699" s="513"/>
      <c r="Q1699" s="522"/>
      <c r="R1699" s="522"/>
      <c r="S1699" s="522"/>
      <c r="T1699" s="522"/>
      <c r="U1699" s="522"/>
      <c r="V1699" s="522"/>
      <c r="W1699" s="522"/>
      <c r="X1699" s="484"/>
      <c r="Y1699" s="366" t="s">
        <v>2458</v>
      </c>
      <c r="Z1699" s="366"/>
      <c r="AA1699" s="426"/>
      <c r="AB1699" s="426"/>
      <c r="AC1699" s="538"/>
      <c r="AD1699" s="708"/>
    </row>
    <row r="1700" customFormat="false" ht="16.2" hidden="true" customHeight="true" outlineLevel="0" collapsed="false">
      <c r="A1700" s="483"/>
      <c r="B1700" s="31"/>
      <c r="C1700" s="31" t="s">
        <v>2459</v>
      </c>
      <c r="D1700" s="31"/>
      <c r="E1700" s="31" t="s">
        <v>264</v>
      </c>
      <c r="F1700" s="31" t="s">
        <v>471</v>
      </c>
      <c r="G1700" s="478"/>
      <c r="H1700" s="513" t="s">
        <v>488</v>
      </c>
      <c r="I1700" s="513" t="s">
        <v>488</v>
      </c>
      <c r="J1700" s="513" t="s">
        <v>488</v>
      </c>
      <c r="K1700" s="513" t="s">
        <v>488</v>
      </c>
      <c r="L1700" s="513"/>
      <c r="M1700" s="513"/>
      <c r="N1700" s="513"/>
      <c r="O1700" s="513"/>
      <c r="P1700" s="513"/>
      <c r="Q1700" s="522"/>
      <c r="R1700" s="522"/>
      <c r="S1700" s="522"/>
      <c r="T1700" s="522"/>
      <c r="U1700" s="522"/>
      <c r="V1700" s="522"/>
      <c r="W1700" s="522"/>
      <c r="X1700" s="484"/>
      <c r="Y1700" s="366" t="s">
        <v>2460</v>
      </c>
      <c r="Z1700" s="366"/>
      <c r="AA1700" s="426"/>
      <c r="AB1700" s="426"/>
      <c r="AC1700" s="538"/>
      <c r="AD1700" s="708"/>
    </row>
    <row r="1701" customFormat="false" ht="16.2" hidden="true" customHeight="true" outlineLevel="0" collapsed="false">
      <c r="A1701" s="483"/>
      <c r="B1701" s="31"/>
      <c r="C1701" s="31"/>
      <c r="D1701" s="31"/>
      <c r="E1701" s="31" t="s">
        <v>265</v>
      </c>
      <c r="F1701" s="31" t="s">
        <v>471</v>
      </c>
      <c r="G1701" s="478"/>
      <c r="H1701" s="513" t="s">
        <v>488</v>
      </c>
      <c r="I1701" s="513" t="s">
        <v>488</v>
      </c>
      <c r="J1701" s="513" t="s">
        <v>488</v>
      </c>
      <c r="K1701" s="513" t="s">
        <v>488</v>
      </c>
      <c r="L1701" s="513"/>
      <c r="M1701" s="513"/>
      <c r="N1701" s="513"/>
      <c r="O1701" s="513"/>
      <c r="P1701" s="513"/>
      <c r="Q1701" s="522"/>
      <c r="R1701" s="522"/>
      <c r="S1701" s="522"/>
      <c r="T1701" s="522"/>
      <c r="U1701" s="522"/>
      <c r="V1701" s="522"/>
      <c r="W1701" s="522"/>
      <c r="X1701" s="484"/>
      <c r="Y1701" s="366" t="s">
        <v>2461</v>
      </c>
      <c r="Z1701" s="366"/>
      <c r="AA1701" s="426"/>
      <c r="AB1701" s="426"/>
      <c r="AC1701" s="538"/>
      <c r="AD1701" s="708"/>
    </row>
    <row r="1702" customFormat="false" ht="16.2" hidden="true" customHeight="true" outlineLevel="0" collapsed="false">
      <c r="A1702" s="483" t="s">
        <v>2462</v>
      </c>
      <c r="B1702" s="31" t="s">
        <v>2463</v>
      </c>
      <c r="C1702" s="31"/>
      <c r="D1702" s="31" t="s">
        <v>143</v>
      </c>
      <c r="E1702" s="31"/>
      <c r="F1702" s="31" t="s">
        <v>481</v>
      </c>
      <c r="G1702" s="478"/>
      <c r="H1702" s="591" t="n">
        <v>3799</v>
      </c>
      <c r="I1702" s="591" t="n">
        <v>3559</v>
      </c>
      <c r="J1702" s="591" t="n">
        <v>4506</v>
      </c>
      <c r="K1702" s="591" t="n">
        <v>5535</v>
      </c>
      <c r="L1702" s="591"/>
      <c r="M1702" s="643"/>
      <c r="N1702" s="643"/>
      <c r="O1702" s="643"/>
      <c r="P1702" s="643"/>
      <c r="Q1702" s="522"/>
      <c r="R1702" s="522"/>
      <c r="S1702" s="522"/>
      <c r="T1702" s="522"/>
      <c r="U1702" s="522"/>
      <c r="V1702" s="522"/>
      <c r="W1702" s="522"/>
      <c r="X1702" s="535"/>
      <c r="Y1702" s="366" t="s">
        <v>2464</v>
      </c>
      <c r="Z1702" s="366"/>
      <c r="AA1702" s="545" t="s">
        <v>1416</v>
      </c>
      <c r="AB1702" s="545" t="s">
        <v>1416</v>
      </c>
      <c r="AC1702" s="545"/>
      <c r="AD1702" s="486"/>
    </row>
    <row r="1703" customFormat="false" ht="16.2" hidden="true" customHeight="true" outlineLevel="0" collapsed="false">
      <c r="A1703" s="483"/>
      <c r="B1703" s="31"/>
      <c r="C1703" s="31"/>
      <c r="D1703" s="31" t="s">
        <v>2465</v>
      </c>
      <c r="E1703" s="31"/>
      <c r="F1703" s="31" t="s">
        <v>481</v>
      </c>
      <c r="G1703" s="478"/>
      <c r="H1703" s="591" t="n">
        <v>2872</v>
      </c>
      <c r="I1703" s="591" t="n">
        <v>2516</v>
      </c>
      <c r="J1703" s="591" t="n">
        <v>2885</v>
      </c>
      <c r="K1703" s="591" t="n">
        <v>3568</v>
      </c>
      <c r="L1703" s="591"/>
      <c r="M1703" s="643"/>
      <c r="N1703" s="643"/>
      <c r="O1703" s="643"/>
      <c r="P1703" s="643"/>
      <c r="Q1703" s="522"/>
      <c r="R1703" s="522"/>
      <c r="S1703" s="522"/>
      <c r="T1703" s="522"/>
      <c r="U1703" s="522"/>
      <c r="V1703" s="522"/>
      <c r="W1703" s="522"/>
      <c r="X1703" s="535"/>
      <c r="Y1703" s="366" t="s">
        <v>2466</v>
      </c>
      <c r="Z1703" s="366"/>
      <c r="AA1703" s="545"/>
      <c r="AB1703" s="545"/>
      <c r="AC1703" s="545"/>
      <c r="AD1703" s="486"/>
    </row>
    <row r="1704" customFormat="false" ht="16.2" hidden="true" customHeight="true" outlineLevel="0" collapsed="false">
      <c r="A1704" s="483"/>
      <c r="B1704" s="31"/>
      <c r="C1704" s="31"/>
      <c r="D1704" s="31" t="s">
        <v>2467</v>
      </c>
      <c r="E1704" s="31"/>
      <c r="F1704" s="31" t="s">
        <v>481</v>
      </c>
      <c r="G1704" s="478"/>
      <c r="H1704" s="591" t="n">
        <v>402</v>
      </c>
      <c r="I1704" s="591" t="n">
        <v>564</v>
      </c>
      <c r="J1704" s="591" t="n">
        <v>828</v>
      </c>
      <c r="K1704" s="591" t="n">
        <v>1242</v>
      </c>
      <c r="L1704" s="591"/>
      <c r="M1704" s="643"/>
      <c r="N1704" s="643"/>
      <c r="O1704" s="643"/>
      <c r="P1704" s="643"/>
      <c r="Q1704" s="522"/>
      <c r="R1704" s="522"/>
      <c r="S1704" s="522"/>
      <c r="T1704" s="522"/>
      <c r="U1704" s="522"/>
      <c r="V1704" s="522"/>
      <c r="W1704" s="522"/>
      <c r="X1704" s="535"/>
      <c r="Y1704" s="366" t="s">
        <v>2468</v>
      </c>
      <c r="Z1704" s="366"/>
      <c r="AA1704" s="545"/>
      <c r="AB1704" s="545"/>
      <c r="AC1704" s="545"/>
      <c r="AD1704" s="486"/>
    </row>
    <row r="1705" customFormat="false" ht="16.2" hidden="true" customHeight="true" outlineLevel="0" collapsed="false">
      <c r="A1705" s="483"/>
      <c r="B1705" s="31"/>
      <c r="C1705" s="31"/>
      <c r="D1705" s="31" t="s">
        <v>2469</v>
      </c>
      <c r="E1705" s="31"/>
      <c r="F1705" s="31" t="s">
        <v>481</v>
      </c>
      <c r="G1705" s="478"/>
      <c r="H1705" s="591" t="n">
        <v>145</v>
      </c>
      <c r="I1705" s="591" t="n">
        <v>121</v>
      </c>
      <c r="J1705" s="591" t="n">
        <v>112</v>
      </c>
      <c r="K1705" s="591" t="n">
        <v>168</v>
      </c>
      <c r="L1705" s="591"/>
      <c r="M1705" s="643"/>
      <c r="N1705" s="643"/>
      <c r="O1705" s="643"/>
      <c r="P1705" s="643"/>
      <c r="Q1705" s="522"/>
      <c r="R1705" s="522"/>
      <c r="S1705" s="522"/>
      <c r="T1705" s="522"/>
      <c r="U1705" s="522"/>
      <c r="V1705" s="522"/>
      <c r="W1705" s="522"/>
      <c r="X1705" s="535"/>
      <c r="Y1705" s="366" t="s">
        <v>2470</v>
      </c>
      <c r="Z1705" s="366"/>
      <c r="AA1705" s="545"/>
      <c r="AB1705" s="545"/>
      <c r="AC1705" s="545"/>
      <c r="AD1705" s="486"/>
    </row>
    <row r="1706" customFormat="false" ht="16.2" hidden="true" customHeight="true" outlineLevel="0" collapsed="false">
      <c r="A1706" s="483"/>
      <c r="B1706" s="31"/>
      <c r="C1706" s="31"/>
      <c r="D1706" s="31" t="s">
        <v>2471</v>
      </c>
      <c r="E1706" s="31"/>
      <c r="F1706" s="31" t="s">
        <v>481</v>
      </c>
      <c r="G1706" s="478"/>
      <c r="H1706" s="591" t="n">
        <v>380</v>
      </c>
      <c r="I1706" s="591" t="n">
        <v>358</v>
      </c>
      <c r="J1706" s="591" t="n">
        <v>681</v>
      </c>
      <c r="K1706" s="591" t="n">
        <v>557</v>
      </c>
      <c r="L1706" s="591"/>
      <c r="M1706" s="643"/>
      <c r="N1706" s="643"/>
      <c r="O1706" s="643"/>
      <c r="P1706" s="643"/>
      <c r="Q1706" s="522"/>
      <c r="R1706" s="522"/>
      <c r="S1706" s="522"/>
      <c r="T1706" s="522"/>
      <c r="U1706" s="522"/>
      <c r="V1706" s="522"/>
      <c r="W1706" s="522"/>
      <c r="X1706" s="535"/>
      <c r="Y1706" s="366" t="s">
        <v>2472</v>
      </c>
      <c r="Z1706" s="366"/>
      <c r="AA1706" s="545"/>
      <c r="AB1706" s="545"/>
      <c r="AC1706" s="545"/>
      <c r="AD1706" s="486"/>
    </row>
    <row r="1707" customFormat="false" ht="16.2" hidden="true" customHeight="true" outlineLevel="0" collapsed="false">
      <c r="A1707" s="483"/>
      <c r="B1707" s="31" t="s">
        <v>2473</v>
      </c>
      <c r="C1707" s="31" t="s">
        <v>2474</v>
      </c>
      <c r="D1707" s="31" t="s">
        <v>2475</v>
      </c>
      <c r="E1707" s="31"/>
      <c r="F1707" s="31" t="s">
        <v>481</v>
      </c>
      <c r="G1707" s="478"/>
      <c r="H1707" s="709" t="s">
        <v>488</v>
      </c>
      <c r="I1707" s="709" t="s">
        <v>488</v>
      </c>
      <c r="J1707" s="710" t="n">
        <v>2126</v>
      </c>
      <c r="K1707" s="710" t="n">
        <v>2606</v>
      </c>
      <c r="L1707" s="710"/>
      <c r="M1707" s="711"/>
      <c r="N1707" s="711"/>
      <c r="O1707" s="711"/>
      <c r="P1707" s="711"/>
      <c r="Q1707" s="712"/>
      <c r="R1707" s="712"/>
      <c r="S1707" s="712"/>
      <c r="T1707" s="712"/>
      <c r="U1707" s="522"/>
      <c r="V1707" s="522"/>
      <c r="W1707" s="522"/>
      <c r="X1707" s="535"/>
      <c r="Y1707" s="366" t="s">
        <v>2476</v>
      </c>
      <c r="Z1707" s="366"/>
      <c r="AA1707" s="545"/>
      <c r="AB1707" s="545"/>
      <c r="AC1707" s="545"/>
      <c r="AD1707" s="486"/>
    </row>
    <row r="1708" customFormat="false" ht="16.2" hidden="true" customHeight="true" outlineLevel="0" collapsed="false">
      <c r="A1708" s="483"/>
      <c r="B1708" s="31"/>
      <c r="C1708" s="31"/>
      <c r="D1708" s="31" t="s">
        <v>2477</v>
      </c>
      <c r="E1708" s="31"/>
      <c r="F1708" s="31" t="s">
        <v>481</v>
      </c>
      <c r="G1708" s="478"/>
      <c r="H1708" s="709"/>
      <c r="I1708" s="709"/>
      <c r="J1708" s="709"/>
      <c r="K1708" s="709"/>
      <c r="L1708" s="709"/>
      <c r="M1708" s="709"/>
      <c r="N1708" s="709"/>
      <c r="O1708" s="709"/>
      <c r="P1708" s="709"/>
      <c r="Q1708" s="709"/>
      <c r="R1708" s="709"/>
      <c r="S1708" s="709"/>
      <c r="T1708" s="709"/>
      <c r="U1708" s="522"/>
      <c r="V1708" s="522"/>
      <c r="W1708" s="522"/>
      <c r="X1708" s="535"/>
      <c r="Y1708" s="366" t="s">
        <v>2478</v>
      </c>
      <c r="Z1708" s="366"/>
      <c r="AA1708" s="545"/>
      <c r="AB1708" s="545"/>
      <c r="AC1708" s="545"/>
      <c r="AD1708" s="486"/>
    </row>
    <row r="1709" customFormat="false" ht="16.2" hidden="true" customHeight="true" outlineLevel="0" collapsed="false">
      <c r="A1709" s="483"/>
      <c r="B1709" s="31"/>
      <c r="C1709" s="31" t="s">
        <v>2479</v>
      </c>
      <c r="D1709" s="31" t="s">
        <v>2475</v>
      </c>
      <c r="E1709" s="31"/>
      <c r="F1709" s="31" t="s">
        <v>481</v>
      </c>
      <c r="G1709" s="478"/>
      <c r="H1709" s="709" t="s">
        <v>488</v>
      </c>
      <c r="I1709" s="709" t="s">
        <v>488</v>
      </c>
      <c r="J1709" s="710" t="n">
        <v>1501</v>
      </c>
      <c r="K1709" s="710" t="n">
        <v>1820</v>
      </c>
      <c r="L1709" s="710"/>
      <c r="M1709" s="711"/>
      <c r="N1709" s="711"/>
      <c r="O1709" s="711"/>
      <c r="P1709" s="711"/>
      <c r="Q1709" s="712"/>
      <c r="R1709" s="712"/>
      <c r="S1709" s="712"/>
      <c r="T1709" s="712"/>
      <c r="U1709" s="522"/>
      <c r="V1709" s="522"/>
      <c r="W1709" s="522"/>
      <c r="X1709" s="535"/>
      <c r="Y1709" s="366" t="s">
        <v>2480</v>
      </c>
      <c r="Z1709" s="366"/>
      <c r="AA1709" s="545"/>
      <c r="AB1709" s="545"/>
      <c r="AC1709" s="545"/>
      <c r="AD1709" s="486"/>
    </row>
    <row r="1710" customFormat="false" ht="16.2" hidden="true" customHeight="true" outlineLevel="0" collapsed="false">
      <c r="A1710" s="483"/>
      <c r="B1710" s="31"/>
      <c r="C1710" s="31"/>
      <c r="D1710" s="31" t="s">
        <v>2477</v>
      </c>
      <c r="E1710" s="31"/>
      <c r="F1710" s="31" t="s">
        <v>481</v>
      </c>
      <c r="G1710" s="478"/>
      <c r="H1710" s="709"/>
      <c r="I1710" s="709"/>
      <c r="J1710" s="709"/>
      <c r="K1710" s="709"/>
      <c r="L1710" s="709"/>
      <c r="M1710" s="709"/>
      <c r="N1710" s="709"/>
      <c r="O1710" s="709"/>
      <c r="P1710" s="709"/>
      <c r="Q1710" s="709"/>
      <c r="R1710" s="709"/>
      <c r="S1710" s="709"/>
      <c r="T1710" s="709"/>
      <c r="U1710" s="522"/>
      <c r="V1710" s="522"/>
      <c r="W1710" s="522"/>
      <c r="X1710" s="535"/>
      <c r="Y1710" s="366" t="s">
        <v>2481</v>
      </c>
      <c r="Z1710" s="366"/>
      <c r="AA1710" s="545"/>
      <c r="AB1710" s="545"/>
      <c r="AC1710" s="545"/>
      <c r="AD1710" s="486"/>
    </row>
    <row r="1711" customFormat="false" ht="16.2" hidden="true" customHeight="true" outlineLevel="0" collapsed="false">
      <c r="A1711" s="483"/>
      <c r="B1711" s="31"/>
      <c r="C1711" s="31" t="s">
        <v>2482</v>
      </c>
      <c r="D1711" s="31" t="s">
        <v>2475</v>
      </c>
      <c r="E1711" s="31"/>
      <c r="F1711" s="31" t="s">
        <v>477</v>
      </c>
      <c r="G1711" s="478"/>
      <c r="H1711" s="709" t="s">
        <v>488</v>
      </c>
      <c r="I1711" s="709" t="s">
        <v>488</v>
      </c>
      <c r="J1711" s="709" t="s">
        <v>488</v>
      </c>
      <c r="K1711" s="709" t="s">
        <v>488</v>
      </c>
      <c r="L1711" s="709"/>
      <c r="M1711" s="709"/>
      <c r="N1711" s="709"/>
      <c r="O1711" s="709"/>
      <c r="P1711" s="709"/>
      <c r="Q1711" s="709"/>
      <c r="R1711" s="709"/>
      <c r="S1711" s="709"/>
      <c r="T1711" s="712"/>
      <c r="U1711" s="522"/>
      <c r="V1711" s="522"/>
      <c r="W1711" s="522"/>
      <c r="X1711" s="535"/>
      <c r="Y1711" s="366" t="s">
        <v>2483</v>
      </c>
      <c r="Z1711" s="366" t="s">
        <v>2476</v>
      </c>
      <c r="AA1711" s="545"/>
      <c r="AB1711" s="545"/>
      <c r="AC1711" s="545"/>
      <c r="AD1711" s="486"/>
    </row>
    <row r="1712" customFormat="false" ht="16.2" hidden="true" customHeight="true" outlineLevel="0" collapsed="false">
      <c r="A1712" s="483"/>
      <c r="B1712" s="31"/>
      <c r="C1712" s="31"/>
      <c r="D1712" s="31" t="s">
        <v>2477</v>
      </c>
      <c r="E1712" s="31"/>
      <c r="F1712" s="31" t="s">
        <v>477</v>
      </c>
      <c r="G1712" s="478"/>
      <c r="H1712" s="709"/>
      <c r="I1712" s="709"/>
      <c r="J1712" s="709"/>
      <c r="K1712" s="709"/>
      <c r="L1712" s="709"/>
      <c r="M1712" s="709"/>
      <c r="N1712" s="709"/>
      <c r="O1712" s="709"/>
      <c r="P1712" s="709"/>
      <c r="Q1712" s="709"/>
      <c r="R1712" s="709"/>
      <c r="S1712" s="709"/>
      <c r="T1712" s="709"/>
      <c r="U1712" s="522"/>
      <c r="V1712" s="522"/>
      <c r="W1712" s="522"/>
      <c r="X1712" s="535"/>
      <c r="Y1712" s="366" t="s">
        <v>2484</v>
      </c>
      <c r="Z1712" s="366" t="s">
        <v>2478</v>
      </c>
      <c r="AA1712" s="545"/>
      <c r="AB1712" s="545"/>
      <c r="AC1712" s="545"/>
      <c r="AD1712" s="486"/>
    </row>
    <row r="1713" customFormat="false" ht="16.2" hidden="true" customHeight="true" outlineLevel="0" collapsed="false">
      <c r="A1713" s="483"/>
      <c r="B1713" s="31" t="s">
        <v>2485</v>
      </c>
      <c r="C1713" s="31"/>
      <c r="D1713" s="31" t="s">
        <v>264</v>
      </c>
      <c r="E1713" s="31"/>
      <c r="F1713" s="31" t="s">
        <v>471</v>
      </c>
      <c r="G1713" s="478"/>
      <c r="H1713" s="591" t="s">
        <v>488</v>
      </c>
      <c r="I1713" s="591" t="s">
        <v>488</v>
      </c>
      <c r="J1713" s="591" t="s">
        <v>488</v>
      </c>
      <c r="K1713" s="591" t="s">
        <v>488</v>
      </c>
      <c r="L1713" s="591"/>
      <c r="M1713" s="643"/>
      <c r="N1713" s="643"/>
      <c r="O1713" s="643"/>
      <c r="P1713" s="643"/>
      <c r="Q1713" s="522"/>
      <c r="R1713" s="522"/>
      <c r="S1713" s="522"/>
      <c r="T1713" s="522"/>
      <c r="U1713" s="522"/>
      <c r="V1713" s="522"/>
      <c r="W1713" s="522"/>
      <c r="X1713" s="535"/>
      <c r="Y1713" s="366" t="s">
        <v>2486</v>
      </c>
      <c r="Z1713" s="366"/>
      <c r="AA1713" s="545"/>
      <c r="AB1713" s="545"/>
      <c r="AC1713" s="545"/>
      <c r="AD1713" s="486"/>
    </row>
    <row r="1714" customFormat="false" ht="16.2" hidden="true" customHeight="true" outlineLevel="0" collapsed="false">
      <c r="A1714" s="483"/>
      <c r="B1714" s="31"/>
      <c r="C1714" s="31"/>
      <c r="D1714" s="31" t="s">
        <v>265</v>
      </c>
      <c r="E1714" s="31"/>
      <c r="F1714" s="31" t="s">
        <v>471</v>
      </c>
      <c r="G1714" s="478"/>
      <c r="H1714" s="591" t="s">
        <v>488</v>
      </c>
      <c r="I1714" s="591" t="s">
        <v>488</v>
      </c>
      <c r="J1714" s="591" t="s">
        <v>488</v>
      </c>
      <c r="K1714" s="591" t="s">
        <v>488</v>
      </c>
      <c r="L1714" s="591"/>
      <c r="M1714" s="643"/>
      <c r="N1714" s="643"/>
      <c r="O1714" s="643"/>
      <c r="P1714" s="643"/>
      <c r="Q1714" s="522"/>
      <c r="R1714" s="522"/>
      <c r="S1714" s="522"/>
      <c r="T1714" s="522"/>
      <c r="U1714" s="522"/>
      <c r="V1714" s="522"/>
      <c r="W1714" s="522"/>
      <c r="X1714" s="535"/>
      <c r="Y1714" s="366" t="s">
        <v>2487</v>
      </c>
      <c r="Z1714" s="366"/>
      <c r="AA1714" s="545"/>
      <c r="AB1714" s="545"/>
      <c r="AC1714" s="545"/>
      <c r="AD1714" s="486"/>
    </row>
    <row r="1715" customFormat="false" ht="16.2" hidden="true" customHeight="true" outlineLevel="0" collapsed="false">
      <c r="A1715" s="483" t="s">
        <v>2488</v>
      </c>
      <c r="B1715" s="31" t="s">
        <v>163</v>
      </c>
      <c r="C1715" s="31"/>
      <c r="D1715" s="31"/>
      <c r="E1715" s="31" t="s">
        <v>264</v>
      </c>
      <c r="F1715" s="31" t="s">
        <v>471</v>
      </c>
      <c r="G1715" s="478"/>
      <c r="H1715" s="591" t="n">
        <v>465</v>
      </c>
      <c r="I1715" s="591" t="n">
        <v>530</v>
      </c>
      <c r="J1715" s="591" t="n">
        <v>663</v>
      </c>
      <c r="K1715" s="591" t="n">
        <v>957</v>
      </c>
      <c r="L1715" s="591"/>
      <c r="M1715" s="643"/>
      <c r="N1715" s="643"/>
      <c r="O1715" s="643"/>
      <c r="P1715" s="643"/>
      <c r="Q1715" s="522"/>
      <c r="R1715" s="522"/>
      <c r="S1715" s="522"/>
      <c r="T1715" s="522"/>
      <c r="U1715" s="522"/>
      <c r="V1715" s="522"/>
      <c r="W1715" s="522"/>
      <c r="X1715" s="535"/>
      <c r="Y1715" s="366" t="s">
        <v>2489</v>
      </c>
      <c r="Z1715" s="366"/>
      <c r="AA1715" s="426" t="s">
        <v>1416</v>
      </c>
      <c r="AB1715" s="426" t="s">
        <v>1416</v>
      </c>
      <c r="AC1715" s="426"/>
      <c r="AD1715" s="486"/>
    </row>
    <row r="1716" customFormat="false" ht="16.2" hidden="true" customHeight="true" outlineLevel="0" collapsed="false">
      <c r="A1716" s="483"/>
      <c r="B1716" s="31"/>
      <c r="C1716" s="31"/>
      <c r="D1716" s="31"/>
      <c r="E1716" s="31" t="s">
        <v>265</v>
      </c>
      <c r="F1716" s="31" t="s">
        <v>471</v>
      </c>
      <c r="G1716" s="478"/>
      <c r="H1716" s="591" t="n">
        <v>3000</v>
      </c>
      <c r="I1716" s="591" t="n">
        <v>2840</v>
      </c>
      <c r="J1716" s="591" t="n">
        <v>3382</v>
      </c>
      <c r="K1716" s="591" t="n">
        <v>4312</v>
      </c>
      <c r="L1716" s="591"/>
      <c r="M1716" s="643"/>
      <c r="N1716" s="643"/>
      <c r="O1716" s="643"/>
      <c r="P1716" s="643"/>
      <c r="Q1716" s="522"/>
      <c r="R1716" s="522"/>
      <c r="S1716" s="522"/>
      <c r="T1716" s="522"/>
      <c r="U1716" s="522"/>
      <c r="V1716" s="522"/>
      <c r="W1716" s="522"/>
      <c r="X1716" s="535"/>
      <c r="Y1716" s="366" t="s">
        <v>2490</v>
      </c>
      <c r="Z1716" s="366"/>
      <c r="AA1716" s="426"/>
      <c r="AB1716" s="426"/>
      <c r="AC1716" s="426"/>
      <c r="AD1716" s="486"/>
    </row>
    <row r="1717" customFormat="false" ht="16.2" hidden="true" customHeight="true" outlineLevel="0" collapsed="false">
      <c r="A1717" s="483"/>
      <c r="B1717" s="31" t="s">
        <v>2491</v>
      </c>
      <c r="C1717" s="31" t="s">
        <v>2465</v>
      </c>
      <c r="D1717" s="31"/>
      <c r="E1717" s="31" t="s">
        <v>264</v>
      </c>
      <c r="F1717" s="31" t="s">
        <v>471</v>
      </c>
      <c r="G1717" s="478"/>
      <c r="H1717" s="591" t="n">
        <v>106</v>
      </c>
      <c r="I1717" s="591" t="n">
        <v>117</v>
      </c>
      <c r="J1717" s="591" t="n">
        <v>115</v>
      </c>
      <c r="K1717" s="591" t="n">
        <v>138</v>
      </c>
      <c r="L1717" s="591"/>
      <c r="M1717" s="643"/>
      <c r="N1717" s="643"/>
      <c r="O1717" s="643"/>
      <c r="P1717" s="643"/>
      <c r="Q1717" s="522"/>
      <c r="R1717" s="522"/>
      <c r="S1717" s="522"/>
      <c r="T1717" s="522"/>
      <c r="U1717" s="522"/>
      <c r="V1717" s="522"/>
      <c r="W1717" s="522"/>
      <c r="X1717" s="535"/>
      <c r="Y1717" s="366" t="s">
        <v>2492</v>
      </c>
      <c r="Z1717" s="366"/>
      <c r="AA1717" s="426"/>
      <c r="AB1717" s="426"/>
      <c r="AC1717" s="426"/>
      <c r="AD1717" s="486"/>
    </row>
    <row r="1718" customFormat="false" ht="16.2" hidden="true" customHeight="true" outlineLevel="0" collapsed="false">
      <c r="A1718" s="483"/>
      <c r="B1718" s="31"/>
      <c r="C1718" s="31"/>
      <c r="D1718" s="31"/>
      <c r="E1718" s="31" t="s">
        <v>265</v>
      </c>
      <c r="F1718" s="31" t="s">
        <v>471</v>
      </c>
      <c r="G1718" s="478"/>
      <c r="H1718" s="591" t="n">
        <v>2496</v>
      </c>
      <c r="I1718" s="591" t="n">
        <v>2241</v>
      </c>
      <c r="J1718" s="591" t="n">
        <v>2456</v>
      </c>
      <c r="K1718" s="591" t="n">
        <v>3183</v>
      </c>
      <c r="L1718" s="591"/>
      <c r="M1718" s="643"/>
      <c r="N1718" s="643"/>
      <c r="O1718" s="643"/>
      <c r="P1718" s="643"/>
      <c r="Q1718" s="522"/>
      <c r="R1718" s="522"/>
      <c r="S1718" s="522"/>
      <c r="T1718" s="522"/>
      <c r="U1718" s="522"/>
      <c r="V1718" s="522"/>
      <c r="W1718" s="522"/>
      <c r="X1718" s="535"/>
      <c r="Y1718" s="366" t="s">
        <v>2493</v>
      </c>
      <c r="Z1718" s="366"/>
      <c r="AA1718" s="426"/>
      <c r="AB1718" s="426"/>
      <c r="AC1718" s="426"/>
      <c r="AD1718" s="486"/>
    </row>
    <row r="1719" customFormat="false" ht="16.2" hidden="true" customHeight="true" outlineLevel="0" collapsed="false">
      <c r="A1719" s="483"/>
      <c r="B1719" s="31"/>
      <c r="C1719" s="31" t="s">
        <v>2467</v>
      </c>
      <c r="D1719" s="31"/>
      <c r="E1719" s="31" t="s">
        <v>264</v>
      </c>
      <c r="F1719" s="31" t="s">
        <v>471</v>
      </c>
      <c r="G1719" s="478"/>
      <c r="H1719" s="591" t="n">
        <v>183</v>
      </c>
      <c r="I1719" s="591" t="n">
        <v>272</v>
      </c>
      <c r="J1719" s="591" t="n">
        <v>368</v>
      </c>
      <c r="K1719" s="591" t="n">
        <v>595</v>
      </c>
      <c r="L1719" s="591"/>
      <c r="M1719" s="643"/>
      <c r="N1719" s="643"/>
      <c r="O1719" s="643"/>
      <c r="P1719" s="643"/>
      <c r="Q1719" s="522"/>
      <c r="R1719" s="522"/>
      <c r="S1719" s="522"/>
      <c r="T1719" s="522"/>
      <c r="U1719" s="522"/>
      <c r="V1719" s="522"/>
      <c r="W1719" s="522"/>
      <c r="X1719" s="535"/>
      <c r="Y1719" s="366" t="s">
        <v>2494</v>
      </c>
      <c r="Z1719" s="366"/>
      <c r="AA1719" s="426"/>
      <c r="AB1719" s="426"/>
      <c r="AC1719" s="426"/>
      <c r="AD1719" s="486"/>
    </row>
    <row r="1720" customFormat="false" ht="16.2" hidden="true" customHeight="true" outlineLevel="0" collapsed="false">
      <c r="A1720" s="483"/>
      <c r="B1720" s="31"/>
      <c r="C1720" s="31"/>
      <c r="D1720" s="31"/>
      <c r="E1720" s="31" t="s">
        <v>265</v>
      </c>
      <c r="F1720" s="31" t="s">
        <v>471</v>
      </c>
      <c r="G1720" s="478"/>
      <c r="H1720" s="591" t="n">
        <v>191</v>
      </c>
      <c r="I1720" s="591" t="n">
        <v>274</v>
      </c>
      <c r="J1720" s="591" t="n">
        <v>404</v>
      </c>
      <c r="K1720" s="591" t="n">
        <v>651</v>
      </c>
      <c r="L1720" s="591"/>
      <c r="M1720" s="643"/>
      <c r="N1720" s="643"/>
      <c r="O1720" s="643"/>
      <c r="P1720" s="643"/>
      <c r="Q1720" s="522"/>
      <c r="R1720" s="522"/>
      <c r="S1720" s="522"/>
      <c r="T1720" s="522"/>
      <c r="U1720" s="522"/>
      <c r="V1720" s="522"/>
      <c r="W1720" s="522"/>
      <c r="X1720" s="535"/>
      <c r="Y1720" s="366" t="s">
        <v>2495</v>
      </c>
      <c r="Z1720" s="366"/>
      <c r="AA1720" s="426"/>
      <c r="AB1720" s="426"/>
      <c r="AC1720" s="426"/>
      <c r="AD1720" s="486"/>
    </row>
    <row r="1721" customFormat="false" ht="16.2" hidden="true" customHeight="true" outlineLevel="0" collapsed="false">
      <c r="A1721" s="483"/>
      <c r="B1721" s="31"/>
      <c r="C1721" s="31" t="s">
        <v>2469</v>
      </c>
      <c r="D1721" s="31"/>
      <c r="E1721" s="31" t="s">
        <v>264</v>
      </c>
      <c r="F1721" s="31" t="s">
        <v>471</v>
      </c>
      <c r="G1721" s="478"/>
      <c r="H1721" s="643" t="n">
        <v>69</v>
      </c>
      <c r="I1721" s="643" t="n">
        <v>53</v>
      </c>
      <c r="J1721" s="643" t="n">
        <v>44</v>
      </c>
      <c r="K1721" s="643" t="n">
        <v>69</v>
      </c>
      <c r="L1721" s="643"/>
      <c r="M1721" s="643"/>
      <c r="N1721" s="643"/>
      <c r="O1721" s="643"/>
      <c r="P1721" s="643"/>
      <c r="Q1721" s="643"/>
      <c r="R1721" s="643"/>
      <c r="S1721" s="643"/>
      <c r="T1721" s="643"/>
      <c r="U1721" s="643"/>
      <c r="V1721" s="643"/>
      <c r="W1721" s="643"/>
      <c r="X1721" s="535"/>
      <c r="Y1721" s="366" t="s">
        <v>2496</v>
      </c>
      <c r="Z1721" s="366"/>
      <c r="AA1721" s="426"/>
      <c r="AB1721" s="426"/>
      <c r="AC1721" s="426"/>
      <c r="AD1721" s="486"/>
    </row>
    <row r="1722" customFormat="false" ht="16.2" hidden="true" customHeight="true" outlineLevel="0" collapsed="false">
      <c r="A1722" s="483"/>
      <c r="B1722" s="31"/>
      <c r="C1722" s="31"/>
      <c r="D1722" s="31"/>
      <c r="E1722" s="31" t="s">
        <v>265</v>
      </c>
      <c r="F1722" s="31" t="s">
        <v>471</v>
      </c>
      <c r="G1722" s="478"/>
      <c r="H1722" s="643" t="n">
        <v>64</v>
      </c>
      <c r="I1722" s="643" t="n">
        <v>64</v>
      </c>
      <c r="J1722" s="643" t="n">
        <v>50</v>
      </c>
      <c r="K1722" s="643" t="n">
        <v>91</v>
      </c>
      <c r="L1722" s="643"/>
      <c r="M1722" s="643"/>
      <c r="N1722" s="643"/>
      <c r="O1722" s="643"/>
      <c r="P1722" s="643"/>
      <c r="Q1722" s="643"/>
      <c r="R1722" s="643"/>
      <c r="S1722" s="643"/>
      <c r="T1722" s="643"/>
      <c r="U1722" s="643"/>
      <c r="V1722" s="643"/>
      <c r="W1722" s="643"/>
      <c r="X1722" s="535"/>
      <c r="Y1722" s="366" t="s">
        <v>2497</v>
      </c>
      <c r="Z1722" s="366"/>
      <c r="AA1722" s="426"/>
      <c r="AB1722" s="426"/>
      <c r="AC1722" s="426"/>
      <c r="AD1722" s="486"/>
    </row>
    <row r="1723" customFormat="false" ht="16.2" hidden="true" customHeight="true" outlineLevel="0" collapsed="false">
      <c r="A1723" s="483"/>
      <c r="B1723" s="31"/>
      <c r="C1723" s="31" t="s">
        <v>2471</v>
      </c>
      <c r="D1723" s="31"/>
      <c r="E1723" s="31" t="s">
        <v>264</v>
      </c>
      <c r="F1723" s="31" t="s">
        <v>471</v>
      </c>
      <c r="G1723" s="478"/>
      <c r="H1723" s="643" t="n">
        <v>107</v>
      </c>
      <c r="I1723" s="643" t="n">
        <v>88</v>
      </c>
      <c r="J1723" s="643" t="n">
        <v>136</v>
      </c>
      <c r="K1723" s="643" t="n">
        <v>155</v>
      </c>
      <c r="L1723" s="643"/>
      <c r="M1723" s="643"/>
      <c r="N1723" s="643"/>
      <c r="O1723" s="643"/>
      <c r="P1723" s="643"/>
      <c r="Q1723" s="643"/>
      <c r="R1723" s="643"/>
      <c r="S1723" s="643"/>
      <c r="T1723" s="643"/>
      <c r="U1723" s="643"/>
      <c r="V1723" s="643"/>
      <c r="W1723" s="643"/>
      <c r="X1723" s="535"/>
      <c r="Y1723" s="366" t="s">
        <v>2498</v>
      </c>
      <c r="Z1723" s="366"/>
      <c r="AA1723" s="426"/>
      <c r="AB1723" s="426"/>
      <c r="AC1723" s="426"/>
      <c r="AD1723" s="486"/>
    </row>
    <row r="1724" customFormat="false" ht="16.2" hidden="true" customHeight="true" outlineLevel="0" collapsed="false">
      <c r="A1724" s="483"/>
      <c r="B1724" s="31"/>
      <c r="C1724" s="31"/>
      <c r="D1724" s="31"/>
      <c r="E1724" s="31" t="s">
        <v>265</v>
      </c>
      <c r="F1724" s="31" t="s">
        <v>471</v>
      </c>
      <c r="G1724" s="478"/>
      <c r="H1724" s="643" t="n">
        <v>249</v>
      </c>
      <c r="I1724" s="643" t="n">
        <v>261</v>
      </c>
      <c r="J1724" s="643" t="n">
        <v>472</v>
      </c>
      <c r="K1724" s="643" t="n">
        <v>387</v>
      </c>
      <c r="L1724" s="643"/>
      <c r="M1724" s="643"/>
      <c r="N1724" s="643"/>
      <c r="O1724" s="643"/>
      <c r="P1724" s="643"/>
      <c r="Q1724" s="643"/>
      <c r="R1724" s="643"/>
      <c r="S1724" s="643"/>
      <c r="T1724" s="643"/>
      <c r="U1724" s="643"/>
      <c r="V1724" s="643"/>
      <c r="W1724" s="643"/>
      <c r="X1724" s="535"/>
      <c r="Y1724" s="366" t="s">
        <v>2499</v>
      </c>
      <c r="Z1724" s="366"/>
      <c r="AA1724" s="426"/>
      <c r="AB1724" s="426"/>
      <c r="AC1724" s="426"/>
      <c r="AD1724" s="486"/>
    </row>
    <row r="1725" customFormat="false" ht="16.2" hidden="true" customHeight="true" outlineLevel="0" collapsed="false">
      <c r="A1725" s="483"/>
      <c r="B1725" s="31" t="s">
        <v>2500</v>
      </c>
      <c r="C1725" s="31" t="s">
        <v>2501</v>
      </c>
      <c r="D1725" s="31"/>
      <c r="E1725" s="31" t="s">
        <v>264</v>
      </c>
      <c r="F1725" s="31" t="s">
        <v>471</v>
      </c>
      <c r="G1725" s="478"/>
      <c r="H1725" s="643" t="n">
        <v>38</v>
      </c>
      <c r="I1725" s="643" t="n">
        <v>63</v>
      </c>
      <c r="J1725" s="643" t="n">
        <v>103</v>
      </c>
      <c r="K1725" s="643" t="n">
        <v>129</v>
      </c>
      <c r="L1725" s="643"/>
      <c r="M1725" s="643"/>
      <c r="N1725" s="643"/>
      <c r="O1725" s="643"/>
      <c r="P1725" s="643"/>
      <c r="Q1725" s="643"/>
      <c r="R1725" s="643"/>
      <c r="S1725" s="643"/>
      <c r="T1725" s="643"/>
      <c r="U1725" s="643"/>
      <c r="V1725" s="643"/>
      <c r="W1725" s="643"/>
      <c r="X1725" s="535"/>
      <c r="Y1725" s="366" t="s">
        <v>2502</v>
      </c>
      <c r="Z1725" s="366"/>
      <c r="AA1725" s="426"/>
      <c r="AB1725" s="426"/>
      <c r="AC1725" s="426"/>
      <c r="AD1725" s="486"/>
    </row>
    <row r="1726" customFormat="false" ht="16.2" hidden="true" customHeight="true" outlineLevel="0" collapsed="false">
      <c r="A1726" s="483"/>
      <c r="B1726" s="31"/>
      <c r="C1726" s="31"/>
      <c r="D1726" s="31"/>
      <c r="E1726" s="31" t="s">
        <v>265</v>
      </c>
      <c r="F1726" s="31" t="s">
        <v>471</v>
      </c>
      <c r="G1726" s="478"/>
      <c r="H1726" s="643" t="n">
        <v>28</v>
      </c>
      <c r="I1726" s="643" t="n">
        <v>58</v>
      </c>
      <c r="J1726" s="643" t="n">
        <v>83</v>
      </c>
      <c r="K1726" s="643" t="n">
        <v>117</v>
      </c>
      <c r="L1726" s="643"/>
      <c r="M1726" s="643"/>
      <c r="N1726" s="643"/>
      <c r="O1726" s="643"/>
      <c r="P1726" s="643"/>
      <c r="Q1726" s="643"/>
      <c r="R1726" s="643"/>
      <c r="S1726" s="643"/>
      <c r="T1726" s="643"/>
      <c r="U1726" s="643"/>
      <c r="V1726" s="643"/>
      <c r="W1726" s="643"/>
      <c r="X1726" s="535"/>
      <c r="Y1726" s="366" t="s">
        <v>2503</v>
      </c>
      <c r="Z1726" s="366"/>
      <c r="AA1726" s="426"/>
      <c r="AB1726" s="426"/>
      <c r="AC1726" s="426"/>
      <c r="AD1726" s="486"/>
    </row>
    <row r="1727" customFormat="false" ht="16.2" hidden="true" customHeight="true" outlineLevel="0" collapsed="false">
      <c r="A1727" s="483"/>
      <c r="B1727" s="31"/>
      <c r="C1727" s="31" t="s">
        <v>2504</v>
      </c>
      <c r="D1727" s="31"/>
      <c r="E1727" s="31" t="s">
        <v>264</v>
      </c>
      <c r="F1727" s="31" t="s">
        <v>471</v>
      </c>
      <c r="G1727" s="478"/>
      <c r="H1727" s="643" t="n">
        <v>57</v>
      </c>
      <c r="I1727" s="643" t="n">
        <v>77</v>
      </c>
      <c r="J1727" s="643" t="n">
        <v>132</v>
      </c>
      <c r="K1727" s="643" t="n">
        <v>182</v>
      </c>
      <c r="L1727" s="643"/>
      <c r="M1727" s="643"/>
      <c r="N1727" s="643"/>
      <c r="O1727" s="643"/>
      <c r="P1727" s="643"/>
      <c r="Q1727" s="643"/>
      <c r="R1727" s="643"/>
      <c r="S1727" s="643"/>
      <c r="T1727" s="643"/>
      <c r="U1727" s="643"/>
      <c r="V1727" s="643"/>
      <c r="W1727" s="643"/>
      <c r="X1727" s="535"/>
      <c r="Y1727" s="366" t="s">
        <v>2505</v>
      </c>
      <c r="Z1727" s="366"/>
      <c r="AA1727" s="426"/>
      <c r="AB1727" s="426"/>
      <c r="AC1727" s="426"/>
      <c r="AD1727" s="486"/>
    </row>
    <row r="1728" customFormat="false" ht="16.2" hidden="true" customHeight="true" outlineLevel="0" collapsed="false">
      <c r="A1728" s="483"/>
      <c r="B1728" s="31"/>
      <c r="C1728" s="31"/>
      <c r="D1728" s="31"/>
      <c r="E1728" s="31" t="s">
        <v>265</v>
      </c>
      <c r="F1728" s="31" t="s">
        <v>471</v>
      </c>
      <c r="G1728" s="478"/>
      <c r="H1728" s="643" t="n">
        <v>40</v>
      </c>
      <c r="I1728" s="643" t="n">
        <v>81</v>
      </c>
      <c r="J1728" s="643" t="n">
        <v>106</v>
      </c>
      <c r="K1728" s="643" t="n">
        <v>201</v>
      </c>
      <c r="L1728" s="643"/>
      <c r="M1728" s="643"/>
      <c r="N1728" s="643"/>
      <c r="O1728" s="643"/>
      <c r="P1728" s="643"/>
      <c r="Q1728" s="643"/>
      <c r="R1728" s="643"/>
      <c r="S1728" s="643"/>
      <c r="T1728" s="643"/>
      <c r="U1728" s="643"/>
      <c r="V1728" s="643"/>
      <c r="W1728" s="643"/>
      <c r="X1728" s="535"/>
      <c r="Y1728" s="366" t="s">
        <v>2506</v>
      </c>
      <c r="Z1728" s="366"/>
      <c r="AA1728" s="426"/>
      <c r="AB1728" s="426"/>
      <c r="AC1728" s="426"/>
      <c r="AD1728" s="486"/>
    </row>
    <row r="1729" customFormat="false" ht="16.2" hidden="true" customHeight="true" outlineLevel="0" collapsed="false">
      <c r="A1729" s="483"/>
      <c r="B1729" s="31"/>
      <c r="C1729" s="31" t="s">
        <v>2507</v>
      </c>
      <c r="D1729" s="31"/>
      <c r="E1729" s="31" t="s">
        <v>264</v>
      </c>
      <c r="F1729" s="31" t="s">
        <v>471</v>
      </c>
      <c r="G1729" s="478"/>
      <c r="H1729" s="643" t="n">
        <v>54</v>
      </c>
      <c r="I1729" s="643" t="n">
        <v>62</v>
      </c>
      <c r="J1729" s="643" t="n">
        <v>82</v>
      </c>
      <c r="K1729" s="643" t="n">
        <v>135</v>
      </c>
      <c r="L1729" s="643"/>
      <c r="M1729" s="643"/>
      <c r="N1729" s="643"/>
      <c r="O1729" s="643"/>
      <c r="P1729" s="643"/>
      <c r="Q1729" s="643"/>
      <c r="R1729" s="643"/>
      <c r="S1729" s="643"/>
      <c r="T1729" s="643"/>
      <c r="U1729" s="643"/>
      <c r="V1729" s="643"/>
      <c r="W1729" s="643"/>
      <c r="X1729" s="535"/>
      <c r="Y1729" s="366" t="s">
        <v>2508</v>
      </c>
      <c r="Z1729" s="366"/>
      <c r="AA1729" s="426"/>
      <c r="AB1729" s="426"/>
      <c r="AC1729" s="426"/>
      <c r="AD1729" s="486"/>
    </row>
    <row r="1730" customFormat="false" ht="16.2" hidden="true" customHeight="true" outlineLevel="0" collapsed="false">
      <c r="A1730" s="483"/>
      <c r="B1730" s="31"/>
      <c r="C1730" s="31"/>
      <c r="D1730" s="31"/>
      <c r="E1730" s="31" t="s">
        <v>265</v>
      </c>
      <c r="F1730" s="31" t="s">
        <v>471</v>
      </c>
      <c r="G1730" s="478"/>
      <c r="H1730" s="643" t="n">
        <v>81</v>
      </c>
      <c r="I1730" s="643" t="n">
        <v>87</v>
      </c>
      <c r="J1730" s="643" t="n">
        <v>156</v>
      </c>
      <c r="K1730" s="643" t="n">
        <v>219</v>
      </c>
      <c r="L1730" s="643"/>
      <c r="M1730" s="643"/>
      <c r="N1730" s="643"/>
      <c r="O1730" s="643"/>
      <c r="P1730" s="643"/>
      <c r="Q1730" s="643"/>
      <c r="R1730" s="643"/>
      <c r="S1730" s="643"/>
      <c r="T1730" s="643"/>
      <c r="U1730" s="643"/>
      <c r="V1730" s="643"/>
      <c r="W1730" s="643"/>
      <c r="X1730" s="535"/>
      <c r="Y1730" s="366" t="s">
        <v>2509</v>
      </c>
      <c r="Z1730" s="366"/>
      <c r="AA1730" s="426"/>
      <c r="AB1730" s="426"/>
      <c r="AC1730" s="426"/>
      <c r="AD1730" s="486"/>
    </row>
    <row r="1731" customFormat="false" ht="16.2" hidden="true" customHeight="true" outlineLevel="0" collapsed="false">
      <c r="A1731" s="483"/>
      <c r="B1731" s="31"/>
      <c r="C1731" s="31" t="s">
        <v>2510</v>
      </c>
      <c r="D1731" s="31"/>
      <c r="E1731" s="31" t="s">
        <v>264</v>
      </c>
      <c r="F1731" s="31" t="s">
        <v>471</v>
      </c>
      <c r="G1731" s="478"/>
      <c r="H1731" s="643" t="n">
        <v>17</v>
      </c>
      <c r="I1731" s="643" t="n">
        <v>16</v>
      </c>
      <c r="J1731" s="643" t="n">
        <v>12</v>
      </c>
      <c r="K1731" s="643" t="n">
        <v>25</v>
      </c>
      <c r="L1731" s="643"/>
      <c r="M1731" s="643"/>
      <c r="N1731" s="643"/>
      <c r="O1731" s="643"/>
      <c r="P1731" s="643"/>
      <c r="Q1731" s="643"/>
      <c r="R1731" s="643"/>
      <c r="S1731" s="643"/>
      <c r="T1731" s="643"/>
      <c r="U1731" s="643"/>
      <c r="V1731" s="643"/>
      <c r="W1731" s="643"/>
      <c r="X1731" s="535"/>
      <c r="Y1731" s="366" t="s">
        <v>2511</v>
      </c>
      <c r="Z1731" s="366"/>
      <c r="AA1731" s="426"/>
      <c r="AB1731" s="426"/>
      <c r="AC1731" s="426"/>
      <c r="AD1731" s="486"/>
    </row>
    <row r="1732" customFormat="false" ht="16.2" hidden="true" customHeight="true" outlineLevel="0" collapsed="false">
      <c r="A1732" s="483"/>
      <c r="B1732" s="31"/>
      <c r="C1732" s="31"/>
      <c r="D1732" s="31"/>
      <c r="E1732" s="31" t="s">
        <v>265</v>
      </c>
      <c r="F1732" s="31" t="s">
        <v>471</v>
      </c>
      <c r="G1732" s="478"/>
      <c r="H1732" s="643" t="n">
        <v>185</v>
      </c>
      <c r="I1732" s="643" t="n">
        <v>176</v>
      </c>
      <c r="J1732" s="643" t="n">
        <v>233</v>
      </c>
      <c r="K1732" s="643" t="n">
        <v>257</v>
      </c>
      <c r="L1732" s="643"/>
      <c r="M1732" s="643"/>
      <c r="N1732" s="643"/>
      <c r="O1732" s="643"/>
      <c r="P1732" s="643"/>
      <c r="Q1732" s="643"/>
      <c r="R1732" s="643"/>
      <c r="S1732" s="643"/>
      <c r="T1732" s="643"/>
      <c r="U1732" s="643"/>
      <c r="V1732" s="643"/>
      <c r="W1732" s="643"/>
      <c r="X1732" s="535"/>
      <c r="Y1732" s="366" t="s">
        <v>2512</v>
      </c>
      <c r="Z1732" s="366"/>
      <c r="AA1732" s="426"/>
      <c r="AB1732" s="426"/>
      <c r="AC1732" s="426"/>
      <c r="AD1732" s="486"/>
    </row>
    <row r="1733" customFormat="false" ht="16.2" hidden="true" customHeight="true" outlineLevel="0" collapsed="false">
      <c r="A1733" s="483"/>
      <c r="B1733" s="31"/>
      <c r="C1733" s="31" t="s">
        <v>2513</v>
      </c>
      <c r="D1733" s="31"/>
      <c r="E1733" s="31" t="s">
        <v>264</v>
      </c>
      <c r="F1733" s="31" t="s">
        <v>471</v>
      </c>
      <c r="G1733" s="478"/>
      <c r="H1733" s="643" t="n">
        <v>17</v>
      </c>
      <c r="I1733" s="643" t="n">
        <v>26</v>
      </c>
      <c r="J1733" s="643" t="n">
        <v>64</v>
      </c>
      <c r="K1733" s="643" t="n">
        <v>82</v>
      </c>
      <c r="L1733" s="643"/>
      <c r="M1733" s="643"/>
      <c r="N1733" s="643"/>
      <c r="O1733" s="643"/>
      <c r="P1733" s="643"/>
      <c r="Q1733" s="643"/>
      <c r="R1733" s="643"/>
      <c r="S1733" s="643"/>
      <c r="T1733" s="643"/>
      <c r="U1733" s="643"/>
      <c r="V1733" s="643"/>
      <c r="W1733" s="643"/>
      <c r="X1733" s="535"/>
      <c r="Y1733" s="366" t="s">
        <v>2514</v>
      </c>
      <c r="Z1733" s="366"/>
      <c r="AA1733" s="426"/>
      <c r="AB1733" s="426"/>
      <c r="AC1733" s="426"/>
      <c r="AD1733" s="486"/>
    </row>
    <row r="1734" customFormat="false" ht="16.2" hidden="true" customHeight="true" outlineLevel="0" collapsed="false">
      <c r="A1734" s="483"/>
      <c r="B1734" s="31"/>
      <c r="C1734" s="31"/>
      <c r="D1734" s="31"/>
      <c r="E1734" s="31" t="s">
        <v>265</v>
      </c>
      <c r="F1734" s="31" t="s">
        <v>471</v>
      </c>
      <c r="G1734" s="478"/>
      <c r="H1734" s="643" t="n">
        <v>756</v>
      </c>
      <c r="I1734" s="643" t="n">
        <v>723</v>
      </c>
      <c r="J1734" s="643" t="n">
        <v>1450</v>
      </c>
      <c r="K1734" s="643" t="n">
        <v>1842</v>
      </c>
      <c r="L1734" s="643"/>
      <c r="M1734" s="643"/>
      <c r="N1734" s="643"/>
      <c r="O1734" s="643"/>
      <c r="P1734" s="643"/>
      <c r="Q1734" s="643"/>
      <c r="R1734" s="643"/>
      <c r="S1734" s="643"/>
      <c r="T1734" s="643"/>
      <c r="U1734" s="643"/>
      <c r="V1734" s="643"/>
      <c r="W1734" s="643"/>
      <c r="X1734" s="535"/>
      <c r="Y1734" s="366" t="s">
        <v>2515</v>
      </c>
      <c r="Z1734" s="366"/>
      <c r="AA1734" s="426"/>
      <c r="AB1734" s="426"/>
      <c r="AC1734" s="426"/>
      <c r="AD1734" s="486"/>
    </row>
    <row r="1735" customFormat="false" ht="16.2" hidden="true" customHeight="true" outlineLevel="0" collapsed="false">
      <c r="A1735" s="483"/>
      <c r="B1735" s="31"/>
      <c r="C1735" s="31" t="s">
        <v>2516</v>
      </c>
      <c r="D1735" s="31"/>
      <c r="E1735" s="31" t="s">
        <v>264</v>
      </c>
      <c r="F1735" s="31" t="s">
        <v>471</v>
      </c>
      <c r="G1735" s="478"/>
      <c r="H1735" s="643" t="n">
        <v>0</v>
      </c>
      <c r="I1735" s="643" t="n">
        <v>0</v>
      </c>
      <c r="J1735" s="643" t="n">
        <v>111</v>
      </c>
      <c r="K1735" s="643" t="n">
        <v>141</v>
      </c>
      <c r="L1735" s="643"/>
      <c r="M1735" s="643"/>
      <c r="N1735" s="643"/>
      <c r="O1735" s="643"/>
      <c r="P1735" s="643"/>
      <c r="Q1735" s="643"/>
      <c r="R1735" s="643"/>
      <c r="S1735" s="643"/>
      <c r="T1735" s="643"/>
      <c r="U1735" s="643"/>
      <c r="V1735" s="643"/>
      <c r="W1735" s="643"/>
      <c r="X1735" s="535"/>
      <c r="Y1735" s="366" t="s">
        <v>2517</v>
      </c>
      <c r="Z1735" s="366"/>
      <c r="AA1735" s="426"/>
      <c r="AB1735" s="426"/>
      <c r="AC1735" s="426"/>
      <c r="AD1735" s="486"/>
    </row>
    <row r="1736" customFormat="false" ht="16.2" hidden="true" customHeight="true" outlineLevel="0" collapsed="false">
      <c r="A1736" s="483"/>
      <c r="B1736" s="31"/>
      <c r="C1736" s="31"/>
      <c r="D1736" s="31"/>
      <c r="E1736" s="31" t="s">
        <v>265</v>
      </c>
      <c r="F1736" s="31" t="s">
        <v>471</v>
      </c>
      <c r="G1736" s="478"/>
      <c r="H1736" s="643" t="n">
        <v>0</v>
      </c>
      <c r="I1736" s="643" t="n">
        <v>2</v>
      </c>
      <c r="J1736" s="643" t="n">
        <v>1006</v>
      </c>
      <c r="K1736" s="643" t="n">
        <v>1263</v>
      </c>
      <c r="L1736" s="643"/>
      <c r="M1736" s="643"/>
      <c r="N1736" s="643"/>
      <c r="O1736" s="643"/>
      <c r="P1736" s="643"/>
      <c r="Q1736" s="643"/>
      <c r="R1736" s="643"/>
      <c r="S1736" s="643"/>
      <c r="T1736" s="643"/>
      <c r="U1736" s="643"/>
      <c r="V1736" s="643"/>
      <c r="W1736" s="643"/>
      <c r="X1736" s="535"/>
      <c r="Y1736" s="366" t="s">
        <v>2518</v>
      </c>
      <c r="Z1736" s="366"/>
      <c r="AA1736" s="426"/>
      <c r="AB1736" s="426"/>
      <c r="AC1736" s="426"/>
      <c r="AD1736" s="486"/>
    </row>
    <row r="1737" customFormat="false" ht="16.2" hidden="true" customHeight="true" outlineLevel="0" collapsed="false">
      <c r="A1737" s="483"/>
      <c r="B1737" s="31"/>
      <c r="C1737" s="31" t="s">
        <v>175</v>
      </c>
      <c r="D1737" s="31"/>
      <c r="E1737" s="31" t="s">
        <v>264</v>
      </c>
      <c r="F1737" s="31" t="s">
        <v>471</v>
      </c>
      <c r="G1737" s="478"/>
      <c r="H1737" s="643" t="n">
        <v>74</v>
      </c>
      <c r="I1737" s="643" t="n">
        <v>108</v>
      </c>
      <c r="J1737" s="643" t="n">
        <v>64</v>
      </c>
      <c r="K1737" s="643" t="n">
        <v>86</v>
      </c>
      <c r="L1737" s="643"/>
      <c r="M1737" s="643"/>
      <c r="N1737" s="643"/>
      <c r="O1737" s="643"/>
      <c r="P1737" s="643"/>
      <c r="Q1737" s="643"/>
      <c r="R1737" s="643"/>
      <c r="S1737" s="643"/>
      <c r="T1737" s="643"/>
      <c r="U1737" s="643"/>
      <c r="V1737" s="643"/>
      <c r="W1737" s="643"/>
      <c r="X1737" s="535"/>
      <c r="Y1737" s="366" t="s">
        <v>2519</v>
      </c>
      <c r="Z1737" s="366"/>
      <c r="AA1737" s="426"/>
      <c r="AB1737" s="426"/>
      <c r="AC1737" s="426"/>
      <c r="AD1737" s="486"/>
    </row>
    <row r="1738" customFormat="false" ht="16.2" hidden="true" customHeight="true" outlineLevel="0" collapsed="false">
      <c r="A1738" s="483"/>
      <c r="B1738" s="31"/>
      <c r="C1738" s="31"/>
      <c r="D1738" s="31"/>
      <c r="E1738" s="31" t="s">
        <v>265</v>
      </c>
      <c r="F1738" s="31" t="s">
        <v>471</v>
      </c>
      <c r="G1738" s="478"/>
      <c r="H1738" s="591" t="n">
        <v>229</v>
      </c>
      <c r="I1738" s="591" t="n">
        <v>240</v>
      </c>
      <c r="J1738" s="591" t="n">
        <v>73</v>
      </c>
      <c r="K1738" s="591" t="n">
        <v>112</v>
      </c>
      <c r="L1738" s="591"/>
      <c r="M1738" s="643"/>
      <c r="N1738" s="643"/>
      <c r="O1738" s="643"/>
      <c r="P1738" s="643"/>
      <c r="Q1738" s="522"/>
      <c r="R1738" s="522"/>
      <c r="S1738" s="522"/>
      <c r="T1738" s="522"/>
      <c r="U1738" s="522"/>
      <c r="V1738" s="522"/>
      <c r="W1738" s="522"/>
      <c r="X1738" s="535"/>
      <c r="Y1738" s="366" t="s">
        <v>2520</v>
      </c>
      <c r="Z1738" s="366"/>
      <c r="AA1738" s="426"/>
      <c r="AB1738" s="426"/>
      <c r="AC1738" s="426"/>
      <c r="AD1738" s="486"/>
    </row>
    <row r="1739" customFormat="false" ht="16.2" hidden="true" customHeight="true" outlineLevel="0" collapsed="false">
      <c r="A1739" s="483"/>
      <c r="B1739" s="31"/>
      <c r="C1739" s="31" t="s">
        <v>2029</v>
      </c>
      <c r="D1739" s="31"/>
      <c r="E1739" s="31" t="s">
        <v>264</v>
      </c>
      <c r="F1739" s="31" t="s">
        <v>471</v>
      </c>
      <c r="G1739" s="478"/>
      <c r="H1739" s="643" t="n">
        <v>208</v>
      </c>
      <c r="I1739" s="643" t="n">
        <v>178</v>
      </c>
      <c r="J1739" s="643" t="n">
        <v>95</v>
      </c>
      <c r="K1739" s="643" t="n">
        <v>177</v>
      </c>
      <c r="L1739" s="643"/>
      <c r="M1739" s="643"/>
      <c r="N1739" s="643"/>
      <c r="O1739" s="643"/>
      <c r="P1739" s="643"/>
      <c r="Q1739" s="643"/>
      <c r="R1739" s="643"/>
      <c r="S1739" s="643"/>
      <c r="T1739" s="643"/>
      <c r="U1739" s="643"/>
      <c r="V1739" s="643"/>
      <c r="W1739" s="643"/>
      <c r="X1739" s="535"/>
      <c r="Y1739" s="366" t="s">
        <v>2521</v>
      </c>
      <c r="Z1739" s="366"/>
      <c r="AA1739" s="426"/>
      <c r="AB1739" s="426"/>
      <c r="AC1739" s="426"/>
      <c r="AD1739" s="486"/>
    </row>
    <row r="1740" customFormat="false" ht="16.2" hidden="true" customHeight="true" outlineLevel="0" collapsed="false">
      <c r="A1740" s="483"/>
      <c r="B1740" s="31"/>
      <c r="C1740" s="31"/>
      <c r="D1740" s="31"/>
      <c r="E1740" s="31" t="s">
        <v>265</v>
      </c>
      <c r="F1740" s="31" t="s">
        <v>471</v>
      </c>
      <c r="G1740" s="478"/>
      <c r="H1740" s="591" t="n">
        <v>1681</v>
      </c>
      <c r="I1740" s="591" t="n">
        <v>1473</v>
      </c>
      <c r="J1740" s="591" t="n">
        <v>275</v>
      </c>
      <c r="K1740" s="591" t="n">
        <v>301</v>
      </c>
      <c r="L1740" s="591"/>
      <c r="M1740" s="643"/>
      <c r="N1740" s="643"/>
      <c r="O1740" s="643"/>
      <c r="P1740" s="643"/>
      <c r="Q1740" s="522"/>
      <c r="R1740" s="522"/>
      <c r="S1740" s="522"/>
      <c r="T1740" s="522"/>
      <c r="U1740" s="522"/>
      <c r="V1740" s="522"/>
      <c r="W1740" s="522"/>
      <c r="X1740" s="535"/>
      <c r="Y1740" s="366" t="s">
        <v>2522</v>
      </c>
      <c r="Z1740" s="366"/>
      <c r="AA1740" s="426"/>
      <c r="AB1740" s="426"/>
      <c r="AC1740" s="426"/>
      <c r="AD1740" s="486"/>
    </row>
    <row r="1741" customFormat="false" ht="16.2" hidden="true" customHeight="true" outlineLevel="0" collapsed="false">
      <c r="A1741" s="483" t="s">
        <v>2523</v>
      </c>
      <c r="B1741" s="31" t="s">
        <v>2524</v>
      </c>
      <c r="C1741" s="31"/>
      <c r="D1741" s="31" t="s">
        <v>264</v>
      </c>
      <c r="E1741" s="31"/>
      <c r="F1741" s="31" t="s">
        <v>471</v>
      </c>
      <c r="G1741" s="478"/>
      <c r="H1741" s="591" t="n">
        <v>3193</v>
      </c>
      <c r="I1741" s="591" t="n">
        <v>3027</v>
      </c>
      <c r="J1741" s="591" t="n">
        <v>3459</v>
      </c>
      <c r="K1741" s="591" t="n">
        <v>4435</v>
      </c>
      <c r="L1741" s="591"/>
      <c r="M1741" s="643"/>
      <c r="N1741" s="643"/>
      <c r="O1741" s="643"/>
      <c r="P1741" s="643"/>
      <c r="Q1741" s="522"/>
      <c r="R1741" s="522"/>
      <c r="S1741" s="522"/>
      <c r="T1741" s="522"/>
      <c r="U1741" s="522"/>
      <c r="V1741" s="522"/>
      <c r="W1741" s="522"/>
      <c r="X1741" s="535"/>
      <c r="Y1741" s="366" t="s">
        <v>2525</v>
      </c>
      <c r="Z1741" s="366"/>
      <c r="AA1741" s="545" t="s">
        <v>1416</v>
      </c>
      <c r="AB1741" s="545" t="s">
        <v>1416</v>
      </c>
      <c r="AC1741" s="545"/>
      <c r="AD1741" s="486"/>
    </row>
    <row r="1742" customFormat="false" ht="16.2" hidden="true" customHeight="true" outlineLevel="0" collapsed="false">
      <c r="A1742" s="483"/>
      <c r="B1742" s="31"/>
      <c r="C1742" s="31"/>
      <c r="D1742" s="31" t="s">
        <v>265</v>
      </c>
      <c r="E1742" s="31"/>
      <c r="F1742" s="31" t="s">
        <v>471</v>
      </c>
      <c r="G1742" s="478"/>
      <c r="H1742" s="591" t="n">
        <v>238</v>
      </c>
      <c r="I1742" s="591" t="n">
        <v>307</v>
      </c>
      <c r="J1742" s="591" t="n">
        <v>432</v>
      </c>
      <c r="K1742" s="591" t="n">
        <v>632</v>
      </c>
      <c r="L1742" s="591"/>
      <c r="M1742" s="643"/>
      <c r="N1742" s="643"/>
      <c r="O1742" s="643"/>
      <c r="P1742" s="643"/>
      <c r="Q1742" s="522"/>
      <c r="R1742" s="522"/>
      <c r="S1742" s="522"/>
      <c r="T1742" s="522"/>
      <c r="U1742" s="522"/>
      <c r="V1742" s="522"/>
      <c r="W1742" s="522"/>
      <c r="X1742" s="535"/>
      <c r="Y1742" s="366" t="s">
        <v>2526</v>
      </c>
      <c r="Z1742" s="366"/>
      <c r="AA1742" s="545"/>
      <c r="AB1742" s="545"/>
      <c r="AC1742" s="545"/>
      <c r="AD1742" s="486"/>
    </row>
    <row r="1743" customFormat="false" ht="16.2" hidden="true" customHeight="true" outlineLevel="0" collapsed="false">
      <c r="A1743" s="483"/>
      <c r="B1743" s="31" t="s">
        <v>2527</v>
      </c>
      <c r="C1743" s="31"/>
      <c r="D1743" s="31" t="s">
        <v>264</v>
      </c>
      <c r="E1743" s="31"/>
      <c r="F1743" s="31" t="s">
        <v>471</v>
      </c>
      <c r="G1743" s="478"/>
      <c r="H1743" s="591" t="n">
        <v>100</v>
      </c>
      <c r="I1743" s="591" t="n">
        <v>83</v>
      </c>
      <c r="J1743" s="591" t="n">
        <v>72</v>
      </c>
      <c r="K1743" s="591" t="n">
        <v>77</v>
      </c>
      <c r="L1743" s="591"/>
      <c r="M1743" s="643"/>
      <c r="N1743" s="643"/>
      <c r="O1743" s="643"/>
      <c r="P1743" s="643"/>
      <c r="Q1743" s="522"/>
      <c r="R1743" s="522"/>
      <c r="S1743" s="522"/>
      <c r="T1743" s="522"/>
      <c r="U1743" s="522"/>
      <c r="V1743" s="522"/>
      <c r="W1743" s="522"/>
      <c r="X1743" s="535"/>
      <c r="Y1743" s="366" t="s">
        <v>2528</v>
      </c>
      <c r="Z1743" s="366"/>
      <c r="AA1743" s="545"/>
      <c r="AB1743" s="545"/>
      <c r="AC1743" s="545"/>
      <c r="AD1743" s="486"/>
    </row>
    <row r="1744" customFormat="false" ht="16.2" hidden="true" customHeight="true" outlineLevel="0" collapsed="false">
      <c r="A1744" s="483"/>
      <c r="B1744" s="31"/>
      <c r="C1744" s="31"/>
      <c r="D1744" s="31" t="s">
        <v>265</v>
      </c>
      <c r="E1744" s="31"/>
      <c r="F1744" s="31" t="s">
        <v>471</v>
      </c>
      <c r="G1744" s="478"/>
      <c r="H1744" s="591" t="n">
        <v>1</v>
      </c>
      <c r="I1744" s="643" t="n">
        <v>0</v>
      </c>
      <c r="J1744" s="643" t="n">
        <v>0</v>
      </c>
      <c r="K1744" s="643" t="n">
        <v>0</v>
      </c>
      <c r="L1744" s="643"/>
      <c r="M1744" s="643"/>
      <c r="N1744" s="643"/>
      <c r="O1744" s="643"/>
      <c r="P1744" s="643"/>
      <c r="Q1744" s="643"/>
      <c r="R1744" s="643"/>
      <c r="S1744" s="643"/>
      <c r="T1744" s="643"/>
      <c r="U1744" s="643"/>
      <c r="V1744" s="643"/>
      <c r="W1744" s="643"/>
      <c r="X1744" s="535"/>
      <c r="Y1744" s="366" t="s">
        <v>2529</v>
      </c>
      <c r="Z1744" s="366"/>
      <c r="AA1744" s="545"/>
      <c r="AB1744" s="545"/>
      <c r="AC1744" s="545"/>
      <c r="AD1744" s="486"/>
    </row>
    <row r="1745" customFormat="false" ht="16.2" hidden="true" customHeight="true" outlineLevel="0" collapsed="false">
      <c r="A1745" s="483"/>
      <c r="B1745" s="31" t="s">
        <v>2530</v>
      </c>
      <c r="C1745" s="31"/>
      <c r="D1745" s="31" t="s">
        <v>264</v>
      </c>
      <c r="E1745" s="31"/>
      <c r="F1745" s="31" t="s">
        <v>471</v>
      </c>
      <c r="G1745" s="478"/>
      <c r="H1745" s="591" t="s">
        <v>488</v>
      </c>
      <c r="I1745" s="643" t="s">
        <v>488</v>
      </c>
      <c r="J1745" s="643" t="s">
        <v>488</v>
      </c>
      <c r="K1745" s="643" t="s">
        <v>488</v>
      </c>
      <c r="L1745" s="643"/>
      <c r="M1745" s="643"/>
      <c r="N1745" s="643"/>
      <c r="O1745" s="643"/>
      <c r="P1745" s="643"/>
      <c r="Q1745" s="643"/>
      <c r="R1745" s="643"/>
      <c r="S1745" s="643"/>
      <c r="T1745" s="643"/>
      <c r="U1745" s="643"/>
      <c r="V1745" s="643"/>
      <c r="W1745" s="643"/>
      <c r="X1745" s="535"/>
      <c r="Y1745" s="366" t="s">
        <v>2531</v>
      </c>
      <c r="Z1745" s="366"/>
      <c r="AA1745" s="545"/>
      <c r="AB1745" s="545"/>
      <c r="AC1745" s="545"/>
      <c r="AD1745" s="486"/>
    </row>
    <row r="1746" customFormat="false" ht="16.2" hidden="true" customHeight="true" outlineLevel="0" collapsed="false">
      <c r="A1746" s="483"/>
      <c r="B1746" s="31"/>
      <c r="C1746" s="31"/>
      <c r="D1746" s="31" t="s">
        <v>265</v>
      </c>
      <c r="E1746" s="31"/>
      <c r="F1746" s="31" t="s">
        <v>471</v>
      </c>
      <c r="G1746" s="478"/>
      <c r="H1746" s="591" t="s">
        <v>488</v>
      </c>
      <c r="I1746" s="643" t="s">
        <v>488</v>
      </c>
      <c r="J1746" s="643" t="s">
        <v>488</v>
      </c>
      <c r="K1746" s="643" t="s">
        <v>488</v>
      </c>
      <c r="L1746" s="643"/>
      <c r="M1746" s="643"/>
      <c r="N1746" s="643"/>
      <c r="O1746" s="643"/>
      <c r="P1746" s="643"/>
      <c r="Q1746" s="643"/>
      <c r="R1746" s="643"/>
      <c r="S1746" s="643"/>
      <c r="T1746" s="643"/>
      <c r="U1746" s="643"/>
      <c r="V1746" s="643"/>
      <c r="W1746" s="643"/>
      <c r="X1746" s="535"/>
      <c r="Y1746" s="366" t="s">
        <v>2532</v>
      </c>
      <c r="Z1746" s="366"/>
      <c r="AA1746" s="545"/>
      <c r="AB1746" s="545"/>
      <c r="AC1746" s="545"/>
      <c r="AD1746" s="486"/>
    </row>
    <row r="1747" customFormat="false" ht="16.2" hidden="true" customHeight="true" outlineLevel="0" collapsed="false">
      <c r="A1747" s="483" t="s">
        <v>2533</v>
      </c>
      <c r="B1747" s="37" t="s">
        <v>2534</v>
      </c>
      <c r="C1747" s="37"/>
      <c r="D1747" s="37"/>
      <c r="E1747" s="37"/>
      <c r="F1747" s="37" t="s">
        <v>481</v>
      </c>
      <c r="G1747" s="542"/>
      <c r="H1747" s="591" t="n">
        <v>700</v>
      </c>
      <c r="I1747" s="591" t="n">
        <v>741</v>
      </c>
      <c r="J1747" s="591" t="n">
        <v>621</v>
      </c>
      <c r="K1747" s="591" t="n">
        <v>759</v>
      </c>
      <c r="L1747" s="591"/>
      <c r="M1747" s="643"/>
      <c r="N1747" s="643"/>
      <c r="O1747" s="643"/>
      <c r="P1747" s="643"/>
      <c r="Q1747" s="522"/>
      <c r="R1747" s="522"/>
      <c r="S1747" s="522"/>
      <c r="T1747" s="522"/>
      <c r="U1747" s="522"/>
      <c r="V1747" s="522"/>
      <c r="W1747" s="522"/>
      <c r="X1747" s="535"/>
      <c r="Y1747" s="366" t="s">
        <v>2535</v>
      </c>
      <c r="Z1747" s="366"/>
      <c r="AA1747" s="545" t="s">
        <v>1416</v>
      </c>
      <c r="AB1747" s="545" t="s">
        <v>1416</v>
      </c>
      <c r="AC1747" s="545"/>
      <c r="AD1747" s="486"/>
    </row>
    <row r="1748" customFormat="false" ht="16.2" hidden="true" customHeight="true" outlineLevel="0" collapsed="false">
      <c r="A1748" s="483"/>
      <c r="B1748" s="31" t="s">
        <v>163</v>
      </c>
      <c r="C1748" s="31"/>
      <c r="D1748" s="31" t="s">
        <v>264</v>
      </c>
      <c r="E1748" s="31"/>
      <c r="F1748" s="31" t="s">
        <v>471</v>
      </c>
      <c r="G1748" s="478"/>
      <c r="H1748" s="591" t="n">
        <v>7</v>
      </c>
      <c r="I1748" s="591" t="n">
        <v>8</v>
      </c>
      <c r="J1748" s="591" t="n">
        <v>10</v>
      </c>
      <c r="K1748" s="591" t="n">
        <v>7</v>
      </c>
      <c r="L1748" s="591"/>
      <c r="M1748" s="643"/>
      <c r="N1748" s="643"/>
      <c r="O1748" s="643"/>
      <c r="P1748" s="643"/>
      <c r="Q1748" s="522"/>
      <c r="R1748" s="522"/>
      <c r="S1748" s="522"/>
      <c r="T1748" s="522"/>
      <c r="U1748" s="522"/>
      <c r="V1748" s="522"/>
      <c r="W1748" s="522"/>
      <c r="X1748" s="535"/>
      <c r="Y1748" s="366" t="s">
        <v>2536</v>
      </c>
      <c r="Z1748" s="366"/>
      <c r="AA1748" s="545"/>
      <c r="AB1748" s="545"/>
      <c r="AC1748" s="545"/>
      <c r="AD1748" s="486"/>
    </row>
    <row r="1749" customFormat="false" ht="16.2" hidden="true" customHeight="true" outlineLevel="0" collapsed="false">
      <c r="A1749" s="483"/>
      <c r="B1749" s="31"/>
      <c r="C1749" s="31"/>
      <c r="D1749" s="31" t="s">
        <v>265</v>
      </c>
      <c r="E1749" s="31"/>
      <c r="F1749" s="31" t="s">
        <v>471</v>
      </c>
      <c r="G1749" s="478"/>
      <c r="H1749" s="591" t="n">
        <v>625</v>
      </c>
      <c r="I1749" s="591" t="n">
        <v>591</v>
      </c>
      <c r="J1749" s="591" t="n">
        <v>485</v>
      </c>
      <c r="K1749" s="591" t="n">
        <v>607</v>
      </c>
      <c r="L1749" s="591"/>
      <c r="M1749" s="643"/>
      <c r="N1749" s="643"/>
      <c r="O1749" s="643"/>
      <c r="P1749" s="643"/>
      <c r="Q1749" s="522"/>
      <c r="R1749" s="522"/>
      <c r="S1749" s="522"/>
      <c r="T1749" s="522"/>
      <c r="U1749" s="522"/>
      <c r="V1749" s="522"/>
      <c r="W1749" s="522"/>
      <c r="X1749" s="535"/>
      <c r="Y1749" s="366" t="s">
        <v>2537</v>
      </c>
      <c r="Z1749" s="366"/>
      <c r="AA1749" s="545"/>
      <c r="AB1749" s="545"/>
      <c r="AC1749" s="545"/>
      <c r="AD1749" s="486"/>
    </row>
    <row r="1750" customFormat="false" ht="16.2" hidden="true" customHeight="true" outlineLevel="0" collapsed="false">
      <c r="A1750" s="483"/>
      <c r="B1750" s="31" t="s">
        <v>2501</v>
      </c>
      <c r="C1750" s="31"/>
      <c r="D1750" s="31" t="s">
        <v>264</v>
      </c>
      <c r="E1750" s="31"/>
      <c r="F1750" s="31" t="s">
        <v>471</v>
      </c>
      <c r="G1750" s="478"/>
      <c r="H1750" s="643" t="n">
        <v>1</v>
      </c>
      <c r="I1750" s="643" t="n">
        <v>0</v>
      </c>
      <c r="J1750" s="643" t="n">
        <v>1</v>
      </c>
      <c r="K1750" s="643" t="n">
        <v>1</v>
      </c>
      <c r="L1750" s="643"/>
      <c r="M1750" s="643"/>
      <c r="N1750" s="643"/>
      <c r="O1750" s="643"/>
      <c r="P1750" s="643"/>
      <c r="Q1750" s="643"/>
      <c r="R1750" s="643"/>
      <c r="S1750" s="643"/>
      <c r="T1750" s="643"/>
      <c r="U1750" s="643"/>
      <c r="V1750" s="643"/>
      <c r="W1750" s="643"/>
      <c r="X1750" s="535"/>
      <c r="Y1750" s="366" t="s">
        <v>2538</v>
      </c>
      <c r="Z1750" s="366"/>
      <c r="AA1750" s="545"/>
      <c r="AB1750" s="545"/>
      <c r="AC1750" s="545"/>
      <c r="AD1750" s="486"/>
    </row>
    <row r="1751" customFormat="false" ht="16.2" hidden="true" customHeight="true" outlineLevel="0" collapsed="false">
      <c r="A1751" s="483"/>
      <c r="B1751" s="31"/>
      <c r="C1751" s="31"/>
      <c r="D1751" s="31" t="s">
        <v>265</v>
      </c>
      <c r="E1751" s="31"/>
      <c r="F1751" s="31" t="s">
        <v>471</v>
      </c>
      <c r="G1751" s="478"/>
      <c r="H1751" s="643" t="n">
        <v>17</v>
      </c>
      <c r="I1751" s="643" t="n">
        <v>23</v>
      </c>
      <c r="J1751" s="643" t="n">
        <v>17</v>
      </c>
      <c r="K1751" s="643" t="n">
        <v>26</v>
      </c>
      <c r="L1751" s="643"/>
      <c r="M1751" s="643"/>
      <c r="N1751" s="643"/>
      <c r="O1751" s="643"/>
      <c r="P1751" s="643"/>
      <c r="Q1751" s="643"/>
      <c r="R1751" s="643"/>
      <c r="S1751" s="643"/>
      <c r="T1751" s="643"/>
      <c r="U1751" s="643"/>
      <c r="V1751" s="643"/>
      <c r="W1751" s="643"/>
      <c r="X1751" s="535"/>
      <c r="Y1751" s="366" t="s">
        <v>2539</v>
      </c>
      <c r="Z1751" s="366"/>
      <c r="AA1751" s="545"/>
      <c r="AB1751" s="545"/>
      <c r="AC1751" s="545"/>
      <c r="AD1751" s="486"/>
    </row>
    <row r="1752" customFormat="false" ht="16.2" hidden="true" customHeight="true" outlineLevel="0" collapsed="false">
      <c r="A1752" s="483"/>
      <c r="B1752" s="31" t="s">
        <v>378</v>
      </c>
      <c r="C1752" s="31"/>
      <c r="D1752" s="31" t="s">
        <v>264</v>
      </c>
      <c r="E1752" s="31"/>
      <c r="F1752" s="31" t="s">
        <v>471</v>
      </c>
      <c r="G1752" s="478"/>
      <c r="H1752" s="643" t="n">
        <v>0</v>
      </c>
      <c r="I1752" s="643" t="n">
        <v>2</v>
      </c>
      <c r="J1752" s="643" t="n">
        <v>3</v>
      </c>
      <c r="K1752" s="643" t="n">
        <v>5</v>
      </c>
      <c r="L1752" s="643"/>
      <c r="M1752" s="643"/>
      <c r="N1752" s="643"/>
      <c r="O1752" s="643"/>
      <c r="P1752" s="643"/>
      <c r="Q1752" s="643"/>
      <c r="R1752" s="643"/>
      <c r="S1752" s="643"/>
      <c r="T1752" s="643"/>
      <c r="U1752" s="643"/>
      <c r="V1752" s="643"/>
      <c r="W1752" s="643"/>
      <c r="X1752" s="535"/>
      <c r="Y1752" s="366" t="s">
        <v>2540</v>
      </c>
      <c r="Z1752" s="366"/>
      <c r="AA1752" s="545"/>
      <c r="AB1752" s="545"/>
      <c r="AC1752" s="545"/>
      <c r="AD1752" s="486"/>
    </row>
    <row r="1753" customFormat="false" ht="16.2" hidden="true" customHeight="true" outlineLevel="0" collapsed="false">
      <c r="A1753" s="483"/>
      <c r="B1753" s="31"/>
      <c r="C1753" s="31"/>
      <c r="D1753" s="31" t="s">
        <v>265</v>
      </c>
      <c r="E1753" s="31"/>
      <c r="F1753" s="31" t="s">
        <v>471</v>
      </c>
      <c r="G1753" s="478"/>
      <c r="H1753" s="643" t="n">
        <v>29</v>
      </c>
      <c r="I1753" s="643" t="n">
        <v>33</v>
      </c>
      <c r="J1753" s="643" t="n">
        <v>17</v>
      </c>
      <c r="K1753" s="643" t="n">
        <v>47</v>
      </c>
      <c r="L1753" s="643"/>
      <c r="M1753" s="643"/>
      <c r="N1753" s="643"/>
      <c r="O1753" s="643"/>
      <c r="P1753" s="643"/>
      <c r="Q1753" s="643"/>
      <c r="R1753" s="643"/>
      <c r="S1753" s="643"/>
      <c r="T1753" s="643"/>
      <c r="U1753" s="643"/>
      <c r="V1753" s="643"/>
      <c r="W1753" s="643"/>
      <c r="X1753" s="535"/>
      <c r="Y1753" s="366" t="s">
        <v>2541</v>
      </c>
      <c r="Z1753" s="366"/>
      <c r="AA1753" s="545"/>
      <c r="AB1753" s="545"/>
      <c r="AC1753" s="545"/>
      <c r="AD1753" s="486"/>
    </row>
    <row r="1754" customFormat="false" ht="16.2" hidden="true" customHeight="true" outlineLevel="0" collapsed="false">
      <c r="A1754" s="483"/>
      <c r="B1754" s="31" t="s">
        <v>2507</v>
      </c>
      <c r="C1754" s="31"/>
      <c r="D1754" s="31" t="s">
        <v>264</v>
      </c>
      <c r="E1754" s="31"/>
      <c r="F1754" s="31" t="s">
        <v>471</v>
      </c>
      <c r="G1754" s="478"/>
      <c r="H1754" s="643" t="n">
        <v>3</v>
      </c>
      <c r="I1754" s="643" t="n">
        <v>4</v>
      </c>
      <c r="J1754" s="643" t="n">
        <v>3</v>
      </c>
      <c r="K1754" s="643" t="n">
        <v>1</v>
      </c>
      <c r="L1754" s="643"/>
      <c r="M1754" s="643"/>
      <c r="N1754" s="643"/>
      <c r="O1754" s="643"/>
      <c r="P1754" s="643"/>
      <c r="Q1754" s="643"/>
      <c r="R1754" s="643"/>
      <c r="S1754" s="643"/>
      <c r="T1754" s="643"/>
      <c r="U1754" s="643"/>
      <c r="V1754" s="643"/>
      <c r="W1754" s="643"/>
      <c r="X1754" s="535"/>
      <c r="Y1754" s="366" t="s">
        <v>2542</v>
      </c>
      <c r="Z1754" s="366"/>
      <c r="AA1754" s="545"/>
      <c r="AB1754" s="545"/>
      <c r="AC1754" s="545"/>
      <c r="AD1754" s="486"/>
    </row>
    <row r="1755" customFormat="false" ht="16.2" hidden="true" customHeight="true" outlineLevel="0" collapsed="false">
      <c r="A1755" s="483"/>
      <c r="B1755" s="31"/>
      <c r="C1755" s="31"/>
      <c r="D1755" s="31" t="s">
        <v>265</v>
      </c>
      <c r="E1755" s="31"/>
      <c r="F1755" s="31" t="s">
        <v>471</v>
      </c>
      <c r="G1755" s="478"/>
      <c r="H1755" s="643" t="n">
        <v>291</v>
      </c>
      <c r="I1755" s="643" t="n">
        <v>266</v>
      </c>
      <c r="J1755" s="643" t="n">
        <v>218</v>
      </c>
      <c r="K1755" s="643" t="n">
        <v>266</v>
      </c>
      <c r="L1755" s="643"/>
      <c r="M1755" s="643"/>
      <c r="N1755" s="643"/>
      <c r="O1755" s="643"/>
      <c r="P1755" s="643"/>
      <c r="Q1755" s="643"/>
      <c r="R1755" s="643"/>
      <c r="S1755" s="643"/>
      <c r="T1755" s="643"/>
      <c r="U1755" s="643"/>
      <c r="V1755" s="643"/>
      <c r="W1755" s="643"/>
      <c r="X1755" s="535"/>
      <c r="Y1755" s="366" t="s">
        <v>2543</v>
      </c>
      <c r="Z1755" s="366"/>
      <c r="AA1755" s="545"/>
      <c r="AB1755" s="545"/>
      <c r="AC1755" s="545"/>
      <c r="AD1755" s="486"/>
    </row>
    <row r="1756" customFormat="false" ht="16.2" hidden="true" customHeight="true" outlineLevel="0" collapsed="false">
      <c r="A1756" s="483"/>
      <c r="B1756" s="31" t="s">
        <v>2510</v>
      </c>
      <c r="C1756" s="31"/>
      <c r="D1756" s="31" t="s">
        <v>264</v>
      </c>
      <c r="E1756" s="31"/>
      <c r="F1756" s="31" t="s">
        <v>471</v>
      </c>
      <c r="G1756" s="478"/>
      <c r="H1756" s="643" t="n">
        <v>1</v>
      </c>
      <c r="I1756" s="643" t="n">
        <v>1</v>
      </c>
      <c r="J1756" s="643" t="n">
        <v>3</v>
      </c>
      <c r="K1756" s="643" t="n">
        <v>0</v>
      </c>
      <c r="L1756" s="643"/>
      <c r="M1756" s="643"/>
      <c r="N1756" s="643"/>
      <c r="O1756" s="643"/>
      <c r="P1756" s="643"/>
      <c r="Q1756" s="643"/>
      <c r="R1756" s="643"/>
      <c r="S1756" s="643"/>
      <c r="T1756" s="643"/>
      <c r="U1756" s="643"/>
      <c r="V1756" s="643"/>
      <c r="W1756" s="643"/>
      <c r="X1756" s="535"/>
      <c r="Y1756" s="366" t="s">
        <v>2544</v>
      </c>
      <c r="Z1756" s="366"/>
      <c r="AA1756" s="545"/>
      <c r="AB1756" s="545"/>
      <c r="AC1756" s="545"/>
      <c r="AD1756" s="486"/>
    </row>
    <row r="1757" customFormat="false" ht="16.2" hidden="true" customHeight="true" outlineLevel="0" collapsed="false">
      <c r="A1757" s="483"/>
      <c r="B1757" s="31"/>
      <c r="C1757" s="31"/>
      <c r="D1757" s="31" t="s">
        <v>265</v>
      </c>
      <c r="E1757" s="31"/>
      <c r="F1757" s="31" t="s">
        <v>471</v>
      </c>
      <c r="G1757" s="478"/>
      <c r="H1757" s="643" t="n">
        <v>131</v>
      </c>
      <c r="I1757" s="643" t="n">
        <v>114</v>
      </c>
      <c r="J1757" s="643" t="n">
        <v>82</v>
      </c>
      <c r="K1757" s="643" t="n">
        <v>102</v>
      </c>
      <c r="L1757" s="643"/>
      <c r="M1757" s="643"/>
      <c r="N1757" s="643"/>
      <c r="O1757" s="643"/>
      <c r="P1757" s="643"/>
      <c r="Q1757" s="643"/>
      <c r="R1757" s="643"/>
      <c r="S1757" s="643"/>
      <c r="T1757" s="643"/>
      <c r="U1757" s="643"/>
      <c r="V1757" s="643"/>
      <c r="W1757" s="643"/>
      <c r="X1757" s="535"/>
      <c r="Y1757" s="366" t="s">
        <v>2545</v>
      </c>
      <c r="Z1757" s="366"/>
      <c r="AA1757" s="545"/>
      <c r="AB1757" s="545"/>
      <c r="AC1757" s="545"/>
      <c r="AD1757" s="486"/>
    </row>
    <row r="1758" customFormat="false" ht="16.2" hidden="true" customHeight="true" outlineLevel="0" collapsed="false">
      <c r="A1758" s="483"/>
      <c r="B1758" s="31" t="s">
        <v>2546</v>
      </c>
      <c r="C1758" s="31"/>
      <c r="D1758" s="31" t="s">
        <v>264</v>
      </c>
      <c r="E1758" s="31"/>
      <c r="F1758" s="31" t="s">
        <v>471</v>
      </c>
      <c r="G1758" s="478"/>
      <c r="H1758" s="643" t="n">
        <v>0</v>
      </c>
      <c r="I1758" s="643" t="n">
        <v>0</v>
      </c>
      <c r="J1758" s="643" t="n">
        <v>0</v>
      </c>
      <c r="K1758" s="643" t="n">
        <v>0</v>
      </c>
      <c r="L1758" s="643"/>
      <c r="M1758" s="643"/>
      <c r="N1758" s="643"/>
      <c r="O1758" s="643"/>
      <c r="P1758" s="643"/>
      <c r="Q1758" s="643"/>
      <c r="R1758" s="643"/>
      <c r="S1758" s="643"/>
      <c r="T1758" s="643"/>
      <c r="U1758" s="643"/>
      <c r="V1758" s="643"/>
      <c r="W1758" s="643"/>
      <c r="X1758" s="535"/>
      <c r="Y1758" s="366" t="s">
        <v>2547</v>
      </c>
      <c r="Z1758" s="366"/>
      <c r="AA1758" s="545"/>
      <c r="AB1758" s="545"/>
      <c r="AC1758" s="545"/>
      <c r="AD1758" s="486"/>
    </row>
    <row r="1759" customFormat="false" ht="16.2" hidden="true" customHeight="true" outlineLevel="0" collapsed="false">
      <c r="A1759" s="483"/>
      <c r="B1759" s="31"/>
      <c r="C1759" s="31"/>
      <c r="D1759" s="31" t="s">
        <v>265</v>
      </c>
      <c r="E1759" s="31"/>
      <c r="F1759" s="31" t="s">
        <v>471</v>
      </c>
      <c r="G1759" s="478"/>
      <c r="H1759" s="643" t="n">
        <v>58</v>
      </c>
      <c r="I1759" s="643" t="n">
        <v>38</v>
      </c>
      <c r="J1759" s="643" t="n">
        <v>54</v>
      </c>
      <c r="K1759" s="643" t="n">
        <v>54</v>
      </c>
      <c r="L1759" s="643"/>
      <c r="M1759" s="643"/>
      <c r="N1759" s="643"/>
      <c r="O1759" s="643"/>
      <c r="P1759" s="643"/>
      <c r="Q1759" s="643"/>
      <c r="R1759" s="643"/>
      <c r="S1759" s="643"/>
      <c r="T1759" s="643"/>
      <c r="U1759" s="643"/>
      <c r="V1759" s="643"/>
      <c r="W1759" s="643"/>
      <c r="X1759" s="535"/>
      <c r="Y1759" s="366" t="s">
        <v>2548</v>
      </c>
      <c r="Z1759" s="366"/>
      <c r="AA1759" s="545"/>
      <c r="AB1759" s="545"/>
      <c r="AC1759" s="545"/>
      <c r="AD1759" s="486"/>
    </row>
    <row r="1760" customFormat="false" ht="16.2" hidden="true" customHeight="true" outlineLevel="0" collapsed="false">
      <c r="A1760" s="483"/>
      <c r="B1760" s="31" t="s">
        <v>2015</v>
      </c>
      <c r="C1760" s="31"/>
      <c r="D1760" s="31" t="s">
        <v>264</v>
      </c>
      <c r="E1760" s="31"/>
      <c r="F1760" s="31" t="s">
        <v>471</v>
      </c>
      <c r="G1760" s="478"/>
      <c r="H1760" s="643" t="n">
        <v>0</v>
      </c>
      <c r="I1760" s="643" t="n">
        <v>0</v>
      </c>
      <c r="J1760" s="643" t="n">
        <v>0</v>
      </c>
      <c r="K1760" s="643" t="n">
        <v>0</v>
      </c>
      <c r="L1760" s="643"/>
      <c r="M1760" s="643"/>
      <c r="N1760" s="643"/>
      <c r="O1760" s="643"/>
      <c r="P1760" s="643"/>
      <c r="Q1760" s="643"/>
      <c r="R1760" s="643"/>
      <c r="S1760" s="643"/>
      <c r="T1760" s="643"/>
      <c r="U1760" s="643"/>
      <c r="V1760" s="643"/>
      <c r="W1760" s="643"/>
      <c r="X1760" s="535"/>
      <c r="Y1760" s="366" t="s">
        <v>2549</v>
      </c>
      <c r="Z1760" s="366"/>
      <c r="AA1760" s="545"/>
      <c r="AB1760" s="545"/>
      <c r="AC1760" s="545"/>
      <c r="AD1760" s="486"/>
    </row>
    <row r="1761" customFormat="false" ht="16.2" hidden="true" customHeight="true" outlineLevel="0" collapsed="false">
      <c r="A1761" s="483"/>
      <c r="B1761" s="31"/>
      <c r="C1761" s="31"/>
      <c r="D1761" s="31" t="s">
        <v>265</v>
      </c>
      <c r="E1761" s="31"/>
      <c r="F1761" s="31" t="s">
        <v>471</v>
      </c>
      <c r="G1761" s="478"/>
      <c r="H1761" s="643" t="n">
        <v>11</v>
      </c>
      <c r="I1761" s="643" t="n">
        <v>23</v>
      </c>
      <c r="J1761" s="643" t="n">
        <v>32</v>
      </c>
      <c r="K1761" s="643" t="n">
        <v>40</v>
      </c>
      <c r="L1761" s="643"/>
      <c r="M1761" s="643"/>
      <c r="N1761" s="643"/>
      <c r="O1761" s="643"/>
      <c r="P1761" s="643"/>
      <c r="Q1761" s="643"/>
      <c r="R1761" s="643"/>
      <c r="S1761" s="643"/>
      <c r="T1761" s="643"/>
      <c r="U1761" s="643"/>
      <c r="V1761" s="643"/>
      <c r="W1761" s="643"/>
      <c r="X1761" s="535"/>
      <c r="Y1761" s="366" t="s">
        <v>2550</v>
      </c>
      <c r="Z1761" s="366"/>
      <c r="AA1761" s="545"/>
      <c r="AB1761" s="545"/>
      <c r="AC1761" s="545"/>
      <c r="AD1761" s="486"/>
    </row>
    <row r="1762" customFormat="false" ht="16.2" hidden="true" customHeight="true" outlineLevel="0" collapsed="false">
      <c r="A1762" s="483"/>
      <c r="B1762" s="31" t="s">
        <v>2018</v>
      </c>
      <c r="C1762" s="31"/>
      <c r="D1762" s="31" t="s">
        <v>264</v>
      </c>
      <c r="E1762" s="31"/>
      <c r="F1762" s="31" t="s">
        <v>471</v>
      </c>
      <c r="G1762" s="478"/>
      <c r="H1762" s="643" t="n">
        <v>0</v>
      </c>
      <c r="I1762" s="643" t="n">
        <v>0</v>
      </c>
      <c r="J1762" s="643" t="n">
        <v>0</v>
      </c>
      <c r="K1762" s="643" t="n">
        <v>0</v>
      </c>
      <c r="L1762" s="643"/>
      <c r="M1762" s="643"/>
      <c r="N1762" s="643"/>
      <c r="O1762" s="643"/>
      <c r="P1762" s="643"/>
      <c r="Q1762" s="643"/>
      <c r="R1762" s="643"/>
      <c r="S1762" s="643"/>
      <c r="T1762" s="643"/>
      <c r="U1762" s="643"/>
      <c r="V1762" s="643"/>
      <c r="W1762" s="643"/>
      <c r="X1762" s="535"/>
      <c r="Y1762" s="366" t="s">
        <v>2551</v>
      </c>
      <c r="Z1762" s="366"/>
      <c r="AA1762" s="545"/>
      <c r="AB1762" s="545"/>
      <c r="AC1762" s="545"/>
      <c r="AD1762" s="486"/>
    </row>
    <row r="1763" customFormat="false" ht="16.2" hidden="true" customHeight="true" outlineLevel="0" collapsed="false">
      <c r="A1763" s="483"/>
      <c r="B1763" s="31"/>
      <c r="C1763" s="31"/>
      <c r="D1763" s="31" t="s">
        <v>265</v>
      </c>
      <c r="E1763" s="31"/>
      <c r="F1763" s="31" t="s">
        <v>471</v>
      </c>
      <c r="G1763" s="478"/>
      <c r="H1763" s="643" t="n">
        <v>0</v>
      </c>
      <c r="I1763" s="643" t="n">
        <v>0</v>
      </c>
      <c r="J1763" s="643" t="n">
        <v>17</v>
      </c>
      <c r="K1763" s="643" t="n">
        <v>28</v>
      </c>
      <c r="L1763" s="643"/>
      <c r="M1763" s="643"/>
      <c r="N1763" s="643"/>
      <c r="O1763" s="643"/>
      <c r="P1763" s="643"/>
      <c r="Q1763" s="643"/>
      <c r="R1763" s="643"/>
      <c r="S1763" s="643"/>
      <c r="T1763" s="643"/>
      <c r="U1763" s="643"/>
      <c r="V1763" s="643"/>
      <c r="W1763" s="643"/>
      <c r="X1763" s="535"/>
      <c r="Y1763" s="366" t="s">
        <v>2552</v>
      </c>
      <c r="Z1763" s="366"/>
      <c r="AA1763" s="545"/>
      <c r="AB1763" s="545"/>
      <c r="AC1763" s="545"/>
      <c r="AD1763" s="486"/>
    </row>
    <row r="1764" customFormat="false" ht="16.2" hidden="true" customHeight="true" outlineLevel="0" collapsed="false">
      <c r="A1764" s="483"/>
      <c r="B1764" s="31" t="s">
        <v>2553</v>
      </c>
      <c r="C1764" s="31"/>
      <c r="D1764" s="31" t="s">
        <v>264</v>
      </c>
      <c r="E1764" s="31"/>
      <c r="F1764" s="31" t="s">
        <v>471</v>
      </c>
      <c r="G1764" s="478"/>
      <c r="H1764" s="643" t="n">
        <v>0</v>
      </c>
      <c r="I1764" s="643" t="n">
        <v>0</v>
      </c>
      <c r="J1764" s="643" t="n">
        <v>0</v>
      </c>
      <c r="K1764" s="643" t="n">
        <v>0</v>
      </c>
      <c r="L1764" s="643"/>
      <c r="M1764" s="643"/>
      <c r="N1764" s="643"/>
      <c r="O1764" s="643"/>
      <c r="P1764" s="643"/>
      <c r="Q1764" s="643"/>
      <c r="R1764" s="643"/>
      <c r="S1764" s="643"/>
      <c r="T1764" s="643"/>
      <c r="U1764" s="643"/>
      <c r="V1764" s="643"/>
      <c r="W1764" s="643"/>
      <c r="X1764" s="535"/>
      <c r="Y1764" s="366" t="s">
        <v>2554</v>
      </c>
      <c r="Z1764" s="366"/>
      <c r="AA1764" s="545"/>
      <c r="AB1764" s="545"/>
      <c r="AC1764" s="545"/>
      <c r="AD1764" s="486"/>
    </row>
    <row r="1765" customFormat="false" ht="16.2" hidden="true" customHeight="true" outlineLevel="0" collapsed="false">
      <c r="A1765" s="483"/>
      <c r="B1765" s="31"/>
      <c r="C1765" s="31"/>
      <c r="D1765" s="31" t="s">
        <v>265</v>
      </c>
      <c r="E1765" s="31"/>
      <c r="F1765" s="31" t="s">
        <v>471</v>
      </c>
      <c r="G1765" s="478"/>
      <c r="H1765" s="643" t="n">
        <v>0</v>
      </c>
      <c r="I1765" s="643" t="n">
        <v>0</v>
      </c>
      <c r="J1765" s="643" t="n">
        <v>9</v>
      </c>
      <c r="K1765" s="643" t="n">
        <v>7</v>
      </c>
      <c r="L1765" s="643"/>
      <c r="M1765" s="643"/>
      <c r="N1765" s="643"/>
      <c r="O1765" s="643"/>
      <c r="P1765" s="643"/>
      <c r="Q1765" s="643"/>
      <c r="R1765" s="643"/>
      <c r="S1765" s="643"/>
      <c r="T1765" s="643"/>
      <c r="U1765" s="643"/>
      <c r="V1765" s="643"/>
      <c r="W1765" s="643"/>
      <c r="X1765" s="535"/>
      <c r="Y1765" s="366" t="s">
        <v>2555</v>
      </c>
      <c r="Z1765" s="366"/>
      <c r="AA1765" s="545"/>
      <c r="AB1765" s="545"/>
      <c r="AC1765" s="545"/>
      <c r="AD1765" s="486"/>
    </row>
    <row r="1766" customFormat="false" ht="16.2" hidden="true" customHeight="true" outlineLevel="0" collapsed="false">
      <c r="A1766" s="483"/>
      <c r="B1766" s="31" t="s">
        <v>175</v>
      </c>
      <c r="C1766" s="31"/>
      <c r="D1766" s="31" t="s">
        <v>264</v>
      </c>
      <c r="E1766" s="31"/>
      <c r="F1766" s="31" t="s">
        <v>471</v>
      </c>
      <c r="G1766" s="478"/>
      <c r="H1766" s="643" t="n">
        <v>1</v>
      </c>
      <c r="I1766" s="643" t="n">
        <v>1</v>
      </c>
      <c r="J1766" s="643" t="n">
        <v>0</v>
      </c>
      <c r="K1766" s="643" t="n">
        <v>0</v>
      </c>
      <c r="L1766" s="643"/>
      <c r="M1766" s="643"/>
      <c r="N1766" s="643"/>
      <c r="O1766" s="643"/>
      <c r="P1766" s="643"/>
      <c r="Q1766" s="643"/>
      <c r="R1766" s="643"/>
      <c r="S1766" s="643"/>
      <c r="T1766" s="643"/>
      <c r="U1766" s="643"/>
      <c r="V1766" s="643"/>
      <c r="W1766" s="643"/>
      <c r="X1766" s="535"/>
      <c r="Y1766" s="366" t="s">
        <v>2556</v>
      </c>
      <c r="Z1766" s="366"/>
      <c r="AA1766" s="545"/>
      <c r="AB1766" s="545"/>
      <c r="AC1766" s="545"/>
      <c r="AD1766" s="486"/>
    </row>
    <row r="1767" customFormat="false" ht="16.2" hidden="true" customHeight="true" outlineLevel="0" collapsed="false">
      <c r="A1767" s="483"/>
      <c r="B1767" s="31"/>
      <c r="C1767" s="31"/>
      <c r="D1767" s="31" t="s">
        <v>265</v>
      </c>
      <c r="E1767" s="31"/>
      <c r="F1767" s="31" t="s">
        <v>471</v>
      </c>
      <c r="G1767" s="478"/>
      <c r="H1767" s="643" t="n">
        <v>40</v>
      </c>
      <c r="I1767" s="643" t="n">
        <v>56</v>
      </c>
      <c r="J1767" s="643" t="n">
        <v>1</v>
      </c>
      <c r="K1767" s="643" t="n">
        <v>5</v>
      </c>
      <c r="L1767" s="643"/>
      <c r="M1767" s="643"/>
      <c r="N1767" s="643"/>
      <c r="O1767" s="643"/>
      <c r="P1767" s="643"/>
      <c r="Q1767" s="643"/>
      <c r="R1767" s="643"/>
      <c r="S1767" s="643"/>
      <c r="T1767" s="643"/>
      <c r="U1767" s="643"/>
      <c r="V1767" s="643"/>
      <c r="W1767" s="643"/>
      <c r="X1767" s="535"/>
      <c r="Y1767" s="366" t="s">
        <v>2557</v>
      </c>
      <c r="Z1767" s="366"/>
      <c r="AA1767" s="545"/>
      <c r="AB1767" s="545"/>
      <c r="AC1767" s="545"/>
      <c r="AD1767" s="486"/>
    </row>
    <row r="1768" customFormat="false" ht="16.2" hidden="true" customHeight="true" outlineLevel="0" collapsed="false">
      <c r="A1768" s="483"/>
      <c r="B1768" s="31" t="s">
        <v>2029</v>
      </c>
      <c r="C1768" s="31"/>
      <c r="D1768" s="31" t="s">
        <v>264</v>
      </c>
      <c r="E1768" s="31"/>
      <c r="F1768" s="31" t="s">
        <v>471</v>
      </c>
      <c r="G1768" s="478"/>
      <c r="H1768" s="643" t="n">
        <v>1</v>
      </c>
      <c r="I1768" s="643" t="n">
        <v>0</v>
      </c>
      <c r="J1768" s="643" t="n">
        <v>0</v>
      </c>
      <c r="K1768" s="643" t="n">
        <v>0</v>
      </c>
      <c r="L1768" s="643"/>
      <c r="M1768" s="643"/>
      <c r="N1768" s="643"/>
      <c r="O1768" s="643"/>
      <c r="P1768" s="643"/>
      <c r="Q1768" s="643"/>
      <c r="R1768" s="643"/>
      <c r="S1768" s="643"/>
      <c r="T1768" s="643"/>
      <c r="U1768" s="643"/>
      <c r="V1768" s="643"/>
      <c r="W1768" s="643"/>
      <c r="X1768" s="535"/>
      <c r="Y1768" s="366" t="s">
        <v>2558</v>
      </c>
      <c r="Z1768" s="366"/>
      <c r="AA1768" s="545"/>
      <c r="AB1768" s="545"/>
      <c r="AC1768" s="545"/>
      <c r="AD1768" s="486"/>
    </row>
    <row r="1769" customFormat="false" ht="16.2" hidden="true" customHeight="true" outlineLevel="0" collapsed="false">
      <c r="A1769" s="483"/>
      <c r="B1769" s="31"/>
      <c r="C1769" s="31"/>
      <c r="D1769" s="31" t="s">
        <v>265</v>
      </c>
      <c r="E1769" s="31"/>
      <c r="F1769" s="31" t="s">
        <v>471</v>
      </c>
      <c r="G1769" s="478"/>
      <c r="H1769" s="643" t="n">
        <v>48</v>
      </c>
      <c r="I1769" s="643" t="n">
        <v>38</v>
      </c>
      <c r="J1769" s="643" t="n">
        <v>38</v>
      </c>
      <c r="K1769" s="643" t="n">
        <v>32</v>
      </c>
      <c r="L1769" s="643"/>
      <c r="M1769" s="643"/>
      <c r="N1769" s="643"/>
      <c r="O1769" s="643"/>
      <c r="P1769" s="643"/>
      <c r="Q1769" s="643"/>
      <c r="R1769" s="643"/>
      <c r="S1769" s="643"/>
      <c r="T1769" s="643"/>
      <c r="U1769" s="643"/>
      <c r="V1769" s="643"/>
      <c r="W1769" s="643"/>
      <c r="X1769" s="535"/>
      <c r="Y1769" s="366" t="s">
        <v>2559</v>
      </c>
      <c r="Z1769" s="366"/>
      <c r="AA1769" s="545"/>
      <c r="AB1769" s="545"/>
      <c r="AC1769" s="545"/>
      <c r="AD1769" s="486"/>
    </row>
    <row r="1770" customFormat="false" ht="16.2" hidden="true" customHeight="true" outlineLevel="0" collapsed="false">
      <c r="A1770" s="483" t="s">
        <v>2560</v>
      </c>
      <c r="B1770" s="31" t="s">
        <v>2561</v>
      </c>
      <c r="C1770" s="31"/>
      <c r="D1770" s="31" t="s">
        <v>264</v>
      </c>
      <c r="E1770" s="31"/>
      <c r="F1770" s="31" t="s">
        <v>471</v>
      </c>
      <c r="G1770" s="478"/>
      <c r="H1770" s="591" t="n">
        <v>598</v>
      </c>
      <c r="I1770" s="591" t="n">
        <v>738</v>
      </c>
      <c r="J1770" s="591" t="n">
        <v>200</v>
      </c>
      <c r="K1770" s="591" t="n">
        <v>294</v>
      </c>
      <c r="L1770" s="591"/>
      <c r="M1770" s="643"/>
      <c r="N1770" s="643"/>
      <c r="O1770" s="643"/>
      <c r="P1770" s="643"/>
      <c r="Q1770" s="522"/>
      <c r="R1770" s="522"/>
      <c r="S1770" s="522"/>
      <c r="T1770" s="522"/>
      <c r="U1770" s="522"/>
      <c r="V1770" s="522"/>
      <c r="W1770" s="522"/>
      <c r="X1770" s="535"/>
      <c r="Y1770" s="366" t="s">
        <v>2562</v>
      </c>
      <c r="Z1770" s="366"/>
      <c r="AA1770" s="545" t="s">
        <v>1416</v>
      </c>
      <c r="AB1770" s="545" t="s">
        <v>1416</v>
      </c>
      <c r="AC1770" s="545"/>
      <c r="AD1770" s="486"/>
    </row>
    <row r="1771" customFormat="false" ht="16.2" hidden="true" customHeight="true" outlineLevel="0" collapsed="false">
      <c r="A1771" s="483"/>
      <c r="B1771" s="31"/>
      <c r="C1771" s="31"/>
      <c r="D1771" s="31" t="s">
        <v>265</v>
      </c>
      <c r="E1771" s="31"/>
      <c r="F1771" s="31" t="s">
        <v>471</v>
      </c>
      <c r="G1771" s="478"/>
      <c r="H1771" s="591" t="n">
        <v>8</v>
      </c>
      <c r="I1771" s="591" t="n">
        <v>6</v>
      </c>
      <c r="J1771" s="591" t="n">
        <v>2</v>
      </c>
      <c r="K1771" s="591" t="n">
        <v>4</v>
      </c>
      <c r="L1771" s="591"/>
      <c r="M1771" s="643"/>
      <c r="N1771" s="643"/>
      <c r="O1771" s="643"/>
      <c r="P1771" s="643"/>
      <c r="Q1771" s="522"/>
      <c r="R1771" s="522"/>
      <c r="S1771" s="522"/>
      <c r="T1771" s="522"/>
      <c r="U1771" s="522"/>
      <c r="V1771" s="522"/>
      <c r="W1771" s="522"/>
      <c r="X1771" s="535"/>
      <c r="Y1771" s="366" t="s">
        <v>2563</v>
      </c>
      <c r="Z1771" s="366"/>
      <c r="AA1771" s="545"/>
      <c r="AB1771" s="545"/>
      <c r="AC1771" s="545"/>
      <c r="AD1771" s="491"/>
    </row>
    <row r="1772" customFormat="false" ht="16.2" hidden="true" customHeight="true" outlineLevel="0" collapsed="false">
      <c r="A1772" s="483" t="s">
        <v>2564</v>
      </c>
      <c r="B1772" s="31" t="s">
        <v>2565</v>
      </c>
      <c r="C1772" s="31"/>
      <c r="D1772" s="31" t="s">
        <v>264</v>
      </c>
      <c r="E1772" s="31"/>
      <c r="F1772" s="31" t="s">
        <v>471</v>
      </c>
      <c r="G1772" s="478"/>
      <c r="H1772" s="534" t="n">
        <v>32</v>
      </c>
      <c r="I1772" s="534" t="n">
        <v>33</v>
      </c>
      <c r="J1772" s="534" t="n">
        <v>29</v>
      </c>
      <c r="K1772" s="534" t="n">
        <v>23</v>
      </c>
      <c r="L1772" s="534"/>
      <c r="M1772" s="534"/>
      <c r="N1772" s="534"/>
      <c r="O1772" s="534"/>
      <c r="P1772" s="534"/>
      <c r="Q1772" s="534"/>
      <c r="R1772" s="534"/>
      <c r="S1772" s="534"/>
      <c r="T1772" s="534"/>
      <c r="U1772" s="534"/>
      <c r="V1772" s="534"/>
      <c r="W1772" s="534"/>
      <c r="X1772" s="583"/>
      <c r="Y1772" s="366" t="s">
        <v>2566</v>
      </c>
      <c r="Z1772" s="366"/>
      <c r="AA1772" s="426" t="s">
        <v>2567</v>
      </c>
      <c r="AB1772" s="426" t="s">
        <v>2567</v>
      </c>
      <c r="AC1772" s="494"/>
      <c r="AD1772" s="490" t="s">
        <v>2568</v>
      </c>
    </row>
    <row r="1773" customFormat="false" ht="21.6" hidden="true" customHeight="true" outlineLevel="0" collapsed="false">
      <c r="A1773" s="483"/>
      <c r="B1773" s="31"/>
      <c r="C1773" s="31"/>
      <c r="D1773" s="31" t="s">
        <v>264</v>
      </c>
      <c r="E1773" s="31"/>
      <c r="F1773" s="31" t="s">
        <v>1978</v>
      </c>
      <c r="G1773" s="625"/>
      <c r="H1773" s="627" t="n">
        <v>13.6361699407679</v>
      </c>
      <c r="I1773" s="627" t="n">
        <v>14.3796488751193</v>
      </c>
      <c r="J1773" s="627" t="n">
        <v>12.9797471187199</v>
      </c>
      <c r="K1773" s="627" t="n">
        <v>10.6194853705046</v>
      </c>
      <c r="L1773" s="627"/>
      <c r="M1773" s="627"/>
      <c r="N1773" s="627"/>
      <c r="O1773" s="627"/>
      <c r="P1773" s="627"/>
      <c r="Q1773" s="627"/>
      <c r="R1773" s="627"/>
      <c r="S1773" s="627"/>
      <c r="T1773" s="627"/>
      <c r="U1773" s="627"/>
      <c r="V1773" s="627"/>
      <c r="W1773" s="627"/>
      <c r="X1773" s="583"/>
      <c r="Y1773" s="366" t="s">
        <v>2569</v>
      </c>
      <c r="Z1773" s="366" t="s">
        <v>2570</v>
      </c>
      <c r="AA1773" s="426"/>
      <c r="AB1773" s="426"/>
      <c r="AC1773" s="494"/>
      <c r="AD1773" s="490"/>
    </row>
    <row r="1774" customFormat="false" ht="16.2" hidden="true" customHeight="true" outlineLevel="0" collapsed="false">
      <c r="A1774" s="483"/>
      <c r="B1774" s="31"/>
      <c r="C1774" s="31"/>
      <c r="D1774" s="31" t="s">
        <v>265</v>
      </c>
      <c r="E1774" s="31"/>
      <c r="F1774" s="31" t="s">
        <v>471</v>
      </c>
      <c r="G1774" s="625"/>
      <c r="H1774" s="534" t="n">
        <v>5</v>
      </c>
      <c r="I1774" s="534" t="n">
        <v>13</v>
      </c>
      <c r="J1774" s="534" t="n">
        <v>3</v>
      </c>
      <c r="K1774" s="534" t="n">
        <v>6</v>
      </c>
      <c r="L1774" s="534"/>
      <c r="M1774" s="534"/>
      <c r="N1774" s="534"/>
      <c r="O1774" s="534"/>
      <c r="P1774" s="534"/>
      <c r="Q1774" s="534"/>
      <c r="R1774" s="534"/>
      <c r="S1774" s="534"/>
      <c r="T1774" s="534"/>
      <c r="U1774" s="534"/>
      <c r="V1774" s="534"/>
      <c r="W1774" s="534"/>
      <c r="X1774" s="583"/>
      <c r="Y1774" s="366" t="s">
        <v>2571</v>
      </c>
      <c r="Z1774" s="366"/>
      <c r="AA1774" s="426"/>
      <c r="AB1774" s="426"/>
      <c r="AC1774" s="494"/>
      <c r="AD1774" s="490"/>
    </row>
    <row r="1775" customFormat="false" ht="21.6" hidden="true" customHeight="true" outlineLevel="0" collapsed="false">
      <c r="A1775" s="483"/>
      <c r="B1775" s="31"/>
      <c r="C1775" s="31"/>
      <c r="D1775" s="31" t="s">
        <v>265</v>
      </c>
      <c r="E1775" s="31"/>
      <c r="F1775" s="31" t="s">
        <v>1978</v>
      </c>
      <c r="G1775" s="625"/>
      <c r="H1775" s="627" t="n">
        <v>2.31299440255355</v>
      </c>
      <c r="I1775" s="627" t="n">
        <v>6.14834538566679</v>
      </c>
      <c r="J1775" s="627" t="n">
        <v>1.45541341017916</v>
      </c>
      <c r="K1775" s="627" t="n">
        <v>3.00351411151047</v>
      </c>
      <c r="L1775" s="627"/>
      <c r="M1775" s="627"/>
      <c r="N1775" s="627"/>
      <c r="O1775" s="627"/>
      <c r="P1775" s="627"/>
      <c r="Q1775" s="627"/>
      <c r="R1775" s="627"/>
      <c r="S1775" s="627"/>
      <c r="T1775" s="627"/>
      <c r="U1775" s="627"/>
      <c r="V1775" s="627"/>
      <c r="W1775" s="627"/>
      <c r="X1775" s="583"/>
      <c r="Y1775" s="366" t="s">
        <v>2572</v>
      </c>
      <c r="Z1775" s="366" t="s">
        <v>2573</v>
      </c>
      <c r="AA1775" s="426"/>
      <c r="AB1775" s="426"/>
      <c r="AC1775" s="494"/>
      <c r="AD1775" s="490"/>
    </row>
    <row r="1776" customFormat="false" ht="16.2" hidden="true" customHeight="true" outlineLevel="0" collapsed="false">
      <c r="A1776" s="483"/>
      <c r="B1776" s="31" t="s">
        <v>2574</v>
      </c>
      <c r="C1776" s="31"/>
      <c r="D1776" s="31" t="s">
        <v>264</v>
      </c>
      <c r="E1776" s="31"/>
      <c r="F1776" s="31" t="s">
        <v>471</v>
      </c>
      <c r="G1776" s="625"/>
      <c r="H1776" s="534" t="n">
        <v>1472</v>
      </c>
      <c r="I1776" s="534" t="n">
        <v>1119</v>
      </c>
      <c r="J1776" s="534" t="n">
        <v>1000</v>
      </c>
      <c r="K1776" s="534" t="n">
        <v>837</v>
      </c>
      <c r="L1776" s="534"/>
      <c r="M1776" s="534"/>
      <c r="N1776" s="534"/>
      <c r="O1776" s="534"/>
      <c r="P1776" s="534"/>
      <c r="Q1776" s="534"/>
      <c r="R1776" s="534"/>
      <c r="S1776" s="534"/>
      <c r="T1776" s="534"/>
      <c r="U1776" s="534"/>
      <c r="V1776" s="534"/>
      <c r="W1776" s="534"/>
      <c r="X1776" s="583"/>
      <c r="Y1776" s="366" t="s">
        <v>2575</v>
      </c>
      <c r="Z1776" s="366"/>
      <c r="AA1776" s="426"/>
      <c r="AB1776" s="426"/>
      <c r="AC1776" s="494"/>
      <c r="AD1776" s="490"/>
    </row>
    <row r="1777" customFormat="false" ht="21.6" hidden="true" customHeight="true" outlineLevel="0" collapsed="false">
      <c r="A1777" s="483"/>
      <c r="B1777" s="31"/>
      <c r="C1777" s="31"/>
      <c r="D1777" s="31" t="s">
        <v>264</v>
      </c>
      <c r="E1777" s="31"/>
      <c r="F1777" s="31" t="s">
        <v>1978</v>
      </c>
      <c r="G1777" s="625"/>
      <c r="H1777" s="627" t="n">
        <v>1203.12551083794</v>
      </c>
      <c r="I1777" s="627" t="n">
        <v>918.71921182266</v>
      </c>
      <c r="J1777" s="627" t="n">
        <v>814.153239922818</v>
      </c>
      <c r="K1777" s="627" t="n">
        <v>670.69994791458</v>
      </c>
      <c r="L1777" s="627"/>
      <c r="M1777" s="627"/>
      <c r="N1777" s="627"/>
      <c r="O1777" s="627"/>
      <c r="P1777" s="627"/>
      <c r="Q1777" s="627"/>
      <c r="R1777" s="627"/>
      <c r="S1777" s="627"/>
      <c r="T1777" s="627"/>
      <c r="U1777" s="627"/>
      <c r="V1777" s="627"/>
      <c r="W1777" s="627"/>
      <c r="X1777" s="583"/>
      <c r="Y1777" s="366" t="s">
        <v>2576</v>
      </c>
      <c r="Z1777" s="366" t="s">
        <v>2577</v>
      </c>
      <c r="AA1777" s="426"/>
      <c r="AB1777" s="426"/>
      <c r="AC1777" s="494"/>
      <c r="AD1777" s="490"/>
    </row>
    <row r="1778" customFormat="false" ht="16.2" hidden="true" customHeight="true" outlineLevel="0" collapsed="false">
      <c r="A1778" s="483"/>
      <c r="B1778" s="31"/>
      <c r="C1778" s="31"/>
      <c r="D1778" s="31" t="s">
        <v>265</v>
      </c>
      <c r="E1778" s="31"/>
      <c r="F1778" s="31" t="s">
        <v>471</v>
      </c>
      <c r="G1778" s="625"/>
      <c r="H1778" s="534" t="n">
        <v>339</v>
      </c>
      <c r="I1778" s="534" t="n">
        <v>221</v>
      </c>
      <c r="J1778" s="534" t="n">
        <v>199</v>
      </c>
      <c r="K1778" s="534" t="n">
        <v>178</v>
      </c>
      <c r="L1778" s="534"/>
      <c r="M1778" s="534"/>
      <c r="N1778" s="534"/>
      <c r="O1778" s="534"/>
      <c r="P1778" s="534"/>
      <c r="Q1778" s="534"/>
      <c r="R1778" s="534"/>
      <c r="S1778" s="534"/>
      <c r="T1778" s="534"/>
      <c r="U1778" s="534"/>
      <c r="V1778" s="534"/>
      <c r="W1778" s="534"/>
      <c r="X1778" s="583"/>
      <c r="Y1778" s="366" t="s">
        <v>2578</v>
      </c>
      <c r="Z1778" s="366"/>
      <c r="AA1778" s="426"/>
      <c r="AB1778" s="426"/>
      <c r="AC1778" s="494"/>
      <c r="AD1778" s="490"/>
    </row>
    <row r="1779" customFormat="false" ht="21.6" hidden="true" customHeight="true" outlineLevel="0" collapsed="false">
      <c r="A1779" s="483"/>
      <c r="B1779" s="31"/>
      <c r="C1779" s="31"/>
      <c r="D1779" s="31" t="s">
        <v>265</v>
      </c>
      <c r="E1779" s="31"/>
      <c r="F1779" s="31" t="s">
        <v>1978</v>
      </c>
      <c r="G1779" s="625"/>
      <c r="H1779" s="627" t="n">
        <v>297.592920975473</v>
      </c>
      <c r="I1779" s="627" t="n">
        <v>195.663529557588</v>
      </c>
      <c r="J1779" s="627" t="n">
        <v>175.506676309245</v>
      </c>
      <c r="K1779" s="627" t="n">
        <v>154.568900389896</v>
      </c>
      <c r="L1779" s="627"/>
      <c r="M1779" s="627"/>
      <c r="N1779" s="627"/>
      <c r="O1779" s="627"/>
      <c r="P1779" s="627"/>
      <c r="Q1779" s="627"/>
      <c r="R1779" s="627"/>
      <c r="S1779" s="627"/>
      <c r="T1779" s="627"/>
      <c r="U1779" s="627"/>
      <c r="V1779" s="627"/>
      <c r="W1779" s="627"/>
      <c r="X1779" s="583"/>
      <c r="Y1779" s="366" t="s">
        <v>2579</v>
      </c>
      <c r="Z1779" s="366" t="s">
        <v>2580</v>
      </c>
      <c r="AA1779" s="426"/>
      <c r="AB1779" s="426"/>
      <c r="AC1779" s="494"/>
      <c r="AD1779" s="490"/>
    </row>
    <row r="1780" customFormat="false" ht="16.2" hidden="true" customHeight="true" outlineLevel="0" collapsed="false">
      <c r="A1780" s="483"/>
      <c r="B1780" s="31" t="s">
        <v>2581</v>
      </c>
      <c r="C1780" s="31"/>
      <c r="D1780" s="31" t="s">
        <v>264</v>
      </c>
      <c r="E1780" s="31"/>
      <c r="F1780" s="31" t="s">
        <v>471</v>
      </c>
      <c r="G1780" s="625"/>
      <c r="H1780" s="534" t="n">
        <v>2596</v>
      </c>
      <c r="I1780" s="534" t="n">
        <v>2413</v>
      </c>
      <c r="J1780" s="534" t="n">
        <v>2360</v>
      </c>
      <c r="K1780" s="534" t="n">
        <v>2197</v>
      </c>
      <c r="L1780" s="534"/>
      <c r="M1780" s="534"/>
      <c r="N1780" s="534"/>
      <c r="O1780" s="534"/>
      <c r="P1780" s="534"/>
      <c r="Q1780" s="534"/>
      <c r="R1780" s="534"/>
      <c r="S1780" s="534"/>
      <c r="T1780" s="534"/>
      <c r="U1780" s="534"/>
      <c r="V1780" s="534"/>
      <c r="W1780" s="534"/>
      <c r="X1780" s="583"/>
      <c r="Y1780" s="366" t="s">
        <v>2582</v>
      </c>
      <c r="Z1780" s="366"/>
      <c r="AA1780" s="426"/>
      <c r="AB1780" s="426"/>
      <c r="AC1780" s="494"/>
      <c r="AD1780" s="490"/>
    </row>
    <row r="1781" customFormat="false" ht="21.6" hidden="true" customHeight="true" outlineLevel="0" collapsed="false">
      <c r="A1781" s="483"/>
      <c r="B1781" s="31"/>
      <c r="C1781" s="31"/>
      <c r="D1781" s="31" t="s">
        <v>264</v>
      </c>
      <c r="E1781" s="31"/>
      <c r="F1781" s="31" t="s">
        <v>1978</v>
      </c>
      <c r="G1781" s="625"/>
      <c r="H1781" s="627" t="n">
        <v>1866.3235008663</v>
      </c>
      <c r="I1781" s="627" t="n">
        <v>1759.96499033587</v>
      </c>
      <c r="J1781" s="627" t="n">
        <v>1773.75592817792</v>
      </c>
      <c r="K1781" s="627" t="n">
        <v>1714.08955084144</v>
      </c>
      <c r="L1781" s="627"/>
      <c r="M1781" s="627"/>
      <c r="N1781" s="627"/>
      <c r="O1781" s="627"/>
      <c r="P1781" s="627"/>
      <c r="Q1781" s="627"/>
      <c r="R1781" s="627"/>
      <c r="S1781" s="627"/>
      <c r="T1781" s="627"/>
      <c r="U1781" s="627"/>
      <c r="V1781" s="627"/>
      <c r="W1781" s="627"/>
      <c r="X1781" s="583"/>
      <c r="Y1781" s="366" t="s">
        <v>2583</v>
      </c>
      <c r="Z1781" s="366" t="s">
        <v>2584</v>
      </c>
      <c r="AA1781" s="426"/>
      <c r="AB1781" s="426"/>
      <c r="AC1781" s="494"/>
      <c r="AD1781" s="490"/>
    </row>
    <row r="1782" customFormat="false" ht="16.2" hidden="true" customHeight="true" outlineLevel="0" collapsed="false">
      <c r="A1782" s="483"/>
      <c r="B1782" s="31"/>
      <c r="C1782" s="31"/>
      <c r="D1782" s="31" t="s">
        <v>265</v>
      </c>
      <c r="E1782" s="31"/>
      <c r="F1782" s="31" t="s">
        <v>471</v>
      </c>
      <c r="G1782" s="625"/>
      <c r="H1782" s="534" t="n">
        <v>600</v>
      </c>
      <c r="I1782" s="534" t="n">
        <v>568</v>
      </c>
      <c r="J1782" s="534" t="n">
        <v>644</v>
      </c>
      <c r="K1782" s="534" t="n">
        <v>857</v>
      </c>
      <c r="L1782" s="534"/>
      <c r="M1782" s="534"/>
      <c r="N1782" s="534"/>
      <c r="O1782" s="534"/>
      <c r="P1782" s="534"/>
      <c r="Q1782" s="534"/>
      <c r="R1782" s="534"/>
      <c r="S1782" s="534"/>
      <c r="T1782" s="534"/>
      <c r="U1782" s="534"/>
      <c r="V1782" s="534"/>
      <c r="W1782" s="534"/>
      <c r="X1782" s="583"/>
      <c r="Y1782" s="366" t="s">
        <v>2585</v>
      </c>
      <c r="Z1782" s="366"/>
      <c r="AA1782" s="426"/>
      <c r="AB1782" s="426"/>
      <c r="AC1782" s="494"/>
      <c r="AD1782" s="490"/>
    </row>
    <row r="1783" customFormat="false" ht="21.6" hidden="true" customHeight="true" outlineLevel="0" collapsed="false">
      <c r="A1783" s="483"/>
      <c r="B1783" s="31"/>
      <c r="C1783" s="31"/>
      <c r="D1783" s="31" t="s">
        <v>265</v>
      </c>
      <c r="E1783" s="31"/>
      <c r="F1783" s="31" t="s">
        <v>1978</v>
      </c>
      <c r="G1783" s="625"/>
      <c r="H1783" s="627" t="n">
        <v>453.916161684937</v>
      </c>
      <c r="I1783" s="627" t="n">
        <v>435.820116781376</v>
      </c>
      <c r="J1783" s="627" t="n">
        <v>509.856701765498</v>
      </c>
      <c r="K1783" s="627" t="n">
        <v>705.541422773264</v>
      </c>
      <c r="L1783" s="627"/>
      <c r="M1783" s="627"/>
      <c r="N1783" s="627"/>
      <c r="O1783" s="627"/>
      <c r="P1783" s="627"/>
      <c r="Q1783" s="627"/>
      <c r="R1783" s="627"/>
      <c r="S1783" s="627"/>
      <c r="T1783" s="627"/>
      <c r="U1783" s="627"/>
      <c r="V1783" s="627"/>
      <c r="W1783" s="627"/>
      <c r="X1783" s="583"/>
      <c r="Y1783" s="366" t="s">
        <v>2586</v>
      </c>
      <c r="Z1783" s="366" t="s">
        <v>2587</v>
      </c>
      <c r="AA1783" s="426"/>
      <c r="AB1783" s="426"/>
      <c r="AC1783" s="494"/>
      <c r="AD1783" s="490"/>
    </row>
    <row r="1784" customFormat="false" ht="16.2" hidden="true" customHeight="true" outlineLevel="0" collapsed="false">
      <c r="A1784" s="483"/>
      <c r="B1784" s="31" t="s">
        <v>2588</v>
      </c>
      <c r="C1784" s="31"/>
      <c r="D1784" s="31" t="s">
        <v>264</v>
      </c>
      <c r="E1784" s="31"/>
      <c r="F1784" s="31" t="s">
        <v>471</v>
      </c>
      <c r="G1784" s="625"/>
      <c r="H1784" s="534" t="n">
        <v>11875</v>
      </c>
      <c r="I1784" s="534" t="n">
        <v>11623</v>
      </c>
      <c r="J1784" s="534" t="n">
        <v>14465</v>
      </c>
      <c r="K1784" s="534" t="n">
        <v>17014</v>
      </c>
      <c r="L1784" s="534"/>
      <c r="M1784" s="534"/>
      <c r="N1784" s="534"/>
      <c r="O1784" s="534"/>
      <c r="P1784" s="534"/>
      <c r="Q1784" s="534"/>
      <c r="R1784" s="534"/>
      <c r="S1784" s="534"/>
      <c r="T1784" s="534"/>
      <c r="U1784" s="534"/>
      <c r="V1784" s="534"/>
      <c r="W1784" s="534"/>
      <c r="X1784" s="583"/>
      <c r="Y1784" s="366" t="s">
        <v>2589</v>
      </c>
      <c r="Z1784" s="366"/>
      <c r="AA1784" s="426"/>
      <c r="AB1784" s="426"/>
      <c r="AC1784" s="494"/>
      <c r="AD1784" s="490"/>
    </row>
    <row r="1785" customFormat="false" ht="21.6" hidden="true" customHeight="true" outlineLevel="0" collapsed="false">
      <c r="A1785" s="483"/>
      <c r="B1785" s="31"/>
      <c r="C1785" s="31"/>
      <c r="D1785" s="31" t="s">
        <v>264</v>
      </c>
      <c r="E1785" s="31"/>
      <c r="F1785" s="31" t="s">
        <v>1978</v>
      </c>
      <c r="G1785" s="625"/>
      <c r="H1785" s="627" t="n">
        <v>1553.25201922762</v>
      </c>
      <c r="I1785" s="627" t="n">
        <v>1486.38746334545</v>
      </c>
      <c r="J1785" s="627" t="n">
        <v>1809.04761428328</v>
      </c>
      <c r="K1785" s="627" t="n">
        <v>2083.28486538973</v>
      </c>
      <c r="L1785" s="627"/>
      <c r="M1785" s="627"/>
      <c r="N1785" s="627"/>
      <c r="O1785" s="627"/>
      <c r="P1785" s="627"/>
      <c r="Q1785" s="627"/>
      <c r="R1785" s="627"/>
      <c r="S1785" s="627"/>
      <c r="T1785" s="627"/>
      <c r="U1785" s="627"/>
      <c r="V1785" s="627"/>
      <c r="W1785" s="627"/>
      <c r="X1785" s="583"/>
      <c r="Y1785" s="366" t="s">
        <v>2590</v>
      </c>
      <c r="Z1785" s="366" t="s">
        <v>2591</v>
      </c>
      <c r="AA1785" s="426"/>
      <c r="AB1785" s="426"/>
      <c r="AC1785" s="494"/>
      <c r="AD1785" s="490"/>
    </row>
    <row r="1786" customFormat="false" ht="16.2" hidden="true" customHeight="true" outlineLevel="0" collapsed="false">
      <c r="A1786" s="483"/>
      <c r="B1786" s="31"/>
      <c r="C1786" s="31"/>
      <c r="D1786" s="31" t="s">
        <v>265</v>
      </c>
      <c r="E1786" s="31"/>
      <c r="F1786" s="31" t="s">
        <v>471</v>
      </c>
      <c r="G1786" s="625"/>
      <c r="H1786" s="534" t="n">
        <v>2004</v>
      </c>
      <c r="I1786" s="534" t="n">
        <v>2060</v>
      </c>
      <c r="J1786" s="534" t="n">
        <v>2307</v>
      </c>
      <c r="K1786" s="534" t="n">
        <v>3010</v>
      </c>
      <c r="L1786" s="534"/>
      <c r="M1786" s="534"/>
      <c r="N1786" s="534"/>
      <c r="O1786" s="534"/>
      <c r="P1786" s="534"/>
      <c r="Q1786" s="534"/>
      <c r="R1786" s="534"/>
      <c r="S1786" s="534"/>
      <c r="T1786" s="534"/>
      <c r="U1786" s="534"/>
      <c r="V1786" s="534"/>
      <c r="W1786" s="534"/>
      <c r="X1786" s="583"/>
      <c r="Y1786" s="366" t="s">
        <v>2592</v>
      </c>
      <c r="Z1786" s="366"/>
      <c r="AA1786" s="426"/>
      <c r="AB1786" s="426"/>
      <c r="AC1786" s="494"/>
      <c r="AD1786" s="490"/>
    </row>
    <row r="1787" customFormat="false" ht="21.6" hidden="true" customHeight="true" outlineLevel="0" collapsed="false">
      <c r="A1787" s="483"/>
      <c r="B1787" s="31"/>
      <c r="C1787" s="31"/>
      <c r="D1787" s="31" t="s">
        <v>265</v>
      </c>
      <c r="E1787" s="31"/>
      <c r="F1787" s="31" t="s">
        <v>1978</v>
      </c>
      <c r="G1787" s="625"/>
      <c r="H1787" s="627" t="n">
        <v>258.805722654283</v>
      </c>
      <c r="I1787" s="627" t="n">
        <v>259.428200097223</v>
      </c>
      <c r="J1787" s="627" t="n">
        <v>283.299338231411</v>
      </c>
      <c r="K1787" s="627" t="n">
        <v>360.632364658028</v>
      </c>
      <c r="L1787" s="627"/>
      <c r="M1787" s="627"/>
      <c r="N1787" s="627"/>
      <c r="O1787" s="627"/>
      <c r="P1787" s="627"/>
      <c r="Q1787" s="627"/>
      <c r="R1787" s="627"/>
      <c r="S1787" s="627"/>
      <c r="T1787" s="627"/>
      <c r="U1787" s="627"/>
      <c r="V1787" s="627"/>
      <c r="W1787" s="627"/>
      <c r="X1787" s="583"/>
      <c r="Y1787" s="366" t="s">
        <v>2593</v>
      </c>
      <c r="Z1787" s="366" t="s">
        <v>2594</v>
      </c>
      <c r="AA1787" s="426"/>
      <c r="AB1787" s="426"/>
      <c r="AC1787" s="494"/>
      <c r="AD1787" s="490"/>
    </row>
    <row r="1788" customFormat="false" ht="16.2" hidden="true" customHeight="true" outlineLevel="0" collapsed="false">
      <c r="A1788" s="483" t="s">
        <v>2595</v>
      </c>
      <c r="B1788" s="31" t="s">
        <v>143</v>
      </c>
      <c r="C1788" s="31"/>
      <c r="D1788" s="31"/>
      <c r="E1788" s="31" t="s">
        <v>264</v>
      </c>
      <c r="F1788" s="31" t="s">
        <v>471</v>
      </c>
      <c r="G1788" s="478"/>
      <c r="H1788" s="534" t="n">
        <v>15975</v>
      </c>
      <c r="I1788" s="534" t="n">
        <v>15188</v>
      </c>
      <c r="J1788" s="534" t="n">
        <v>17854</v>
      </c>
      <c r="K1788" s="534" t="n">
        <v>20071</v>
      </c>
      <c r="L1788" s="534"/>
      <c r="M1788" s="534"/>
      <c r="N1788" s="534"/>
      <c r="O1788" s="534"/>
      <c r="P1788" s="534"/>
      <c r="Q1788" s="534"/>
      <c r="R1788" s="534"/>
      <c r="S1788" s="534"/>
      <c r="T1788" s="534"/>
      <c r="U1788" s="534"/>
      <c r="V1788" s="534"/>
      <c r="W1788" s="534"/>
      <c r="X1788" s="534"/>
      <c r="Y1788" s="366" t="s">
        <v>2596</v>
      </c>
      <c r="Z1788" s="366"/>
      <c r="AA1788" s="426" t="s">
        <v>2567</v>
      </c>
      <c r="AB1788" s="426" t="s">
        <v>2567</v>
      </c>
      <c r="AC1788" s="494"/>
      <c r="AD1788" s="583"/>
    </row>
    <row r="1789" customFormat="false" ht="16.2" hidden="true" customHeight="true" outlineLevel="0" collapsed="false">
      <c r="A1789" s="483"/>
      <c r="B1789" s="31"/>
      <c r="C1789" s="31"/>
      <c r="D1789" s="31"/>
      <c r="E1789" s="31" t="s">
        <v>265</v>
      </c>
      <c r="F1789" s="31" t="s">
        <v>471</v>
      </c>
      <c r="G1789" s="478"/>
      <c r="H1789" s="534" t="n">
        <v>2948</v>
      </c>
      <c r="I1789" s="534" t="n">
        <v>2862</v>
      </c>
      <c r="J1789" s="534" t="n">
        <v>3153</v>
      </c>
      <c r="K1789" s="534" t="n">
        <v>4051</v>
      </c>
      <c r="L1789" s="534"/>
      <c r="M1789" s="534"/>
      <c r="N1789" s="534"/>
      <c r="O1789" s="534"/>
      <c r="P1789" s="534"/>
      <c r="Q1789" s="534"/>
      <c r="R1789" s="534"/>
      <c r="S1789" s="534"/>
      <c r="T1789" s="534"/>
      <c r="U1789" s="534"/>
      <c r="V1789" s="534"/>
      <c r="W1789" s="534"/>
      <c r="X1789" s="534"/>
      <c r="Y1789" s="366" t="s">
        <v>2597</v>
      </c>
      <c r="Z1789" s="366"/>
      <c r="AA1789" s="426"/>
      <c r="AB1789" s="426"/>
      <c r="AC1789" s="494"/>
      <c r="AD1789" s="583"/>
    </row>
    <row r="1790" customFormat="false" ht="16.2" hidden="true" customHeight="true" outlineLevel="0" collapsed="false">
      <c r="A1790" s="483"/>
      <c r="B1790" s="31"/>
      <c r="C1790" s="31" t="s">
        <v>2598</v>
      </c>
      <c r="D1790" s="31"/>
      <c r="E1790" s="31" t="s">
        <v>264</v>
      </c>
      <c r="F1790" s="31" t="s">
        <v>471</v>
      </c>
      <c r="G1790" s="478"/>
      <c r="H1790" s="534" t="n">
        <v>870</v>
      </c>
      <c r="I1790" s="534" t="n">
        <v>764</v>
      </c>
      <c r="J1790" s="534" t="n">
        <v>725</v>
      </c>
      <c r="K1790" s="534" t="n">
        <v>760</v>
      </c>
      <c r="L1790" s="534"/>
      <c r="M1790" s="534"/>
      <c r="N1790" s="534"/>
      <c r="O1790" s="534"/>
      <c r="P1790" s="534"/>
      <c r="Q1790" s="534"/>
      <c r="R1790" s="534"/>
      <c r="S1790" s="534"/>
      <c r="T1790" s="534"/>
      <c r="U1790" s="534"/>
      <c r="V1790" s="534"/>
      <c r="W1790" s="534"/>
      <c r="X1790" s="534"/>
      <c r="Y1790" s="366" t="s">
        <v>2599</v>
      </c>
      <c r="Z1790" s="366"/>
      <c r="AA1790" s="426"/>
      <c r="AB1790" s="426"/>
      <c r="AC1790" s="494"/>
      <c r="AD1790" s="583"/>
    </row>
    <row r="1791" customFormat="false" ht="16.2" hidden="true" customHeight="true" outlineLevel="0" collapsed="false">
      <c r="A1791" s="483"/>
      <c r="B1791" s="31"/>
      <c r="C1791" s="31"/>
      <c r="D1791" s="31"/>
      <c r="E1791" s="31" t="s">
        <v>265</v>
      </c>
      <c r="F1791" s="31" t="s">
        <v>471</v>
      </c>
      <c r="G1791" s="478"/>
      <c r="H1791" s="534" t="n">
        <v>53</v>
      </c>
      <c r="I1791" s="534" t="n">
        <v>51</v>
      </c>
      <c r="J1791" s="534" t="n">
        <v>46</v>
      </c>
      <c r="K1791" s="534" t="n">
        <v>39</v>
      </c>
      <c r="L1791" s="534"/>
      <c r="M1791" s="534"/>
      <c r="N1791" s="534"/>
      <c r="O1791" s="534"/>
      <c r="P1791" s="534"/>
      <c r="Q1791" s="534"/>
      <c r="R1791" s="534"/>
      <c r="S1791" s="534"/>
      <c r="T1791" s="534"/>
      <c r="U1791" s="534"/>
      <c r="V1791" s="534"/>
      <c r="W1791" s="534"/>
      <c r="X1791" s="534"/>
      <c r="Y1791" s="366" t="s">
        <v>2600</v>
      </c>
      <c r="Z1791" s="366"/>
      <c r="AA1791" s="426"/>
      <c r="AB1791" s="426"/>
      <c r="AC1791" s="494"/>
      <c r="AD1791" s="583"/>
    </row>
    <row r="1792" customFormat="false" ht="16.2" hidden="true" customHeight="true" outlineLevel="0" collapsed="false">
      <c r="A1792" s="483"/>
      <c r="B1792" s="31"/>
      <c r="C1792" s="713" t="s">
        <v>2601</v>
      </c>
      <c r="D1792" s="713"/>
      <c r="E1792" s="31" t="s">
        <v>264</v>
      </c>
      <c r="F1792" s="31" t="s">
        <v>471</v>
      </c>
      <c r="G1792" s="478"/>
      <c r="H1792" s="534" t="n">
        <v>3776</v>
      </c>
      <c r="I1792" s="534" t="n">
        <v>3256</v>
      </c>
      <c r="J1792" s="534" t="n">
        <v>3445</v>
      </c>
      <c r="K1792" s="534" t="n">
        <v>3679</v>
      </c>
      <c r="L1792" s="534"/>
      <c r="M1792" s="534"/>
      <c r="N1792" s="534"/>
      <c r="O1792" s="534"/>
      <c r="P1792" s="534"/>
      <c r="Q1792" s="534"/>
      <c r="R1792" s="534"/>
      <c r="S1792" s="534"/>
      <c r="T1792" s="534"/>
      <c r="U1792" s="534"/>
      <c r="V1792" s="534"/>
      <c r="W1792" s="534"/>
      <c r="X1792" s="534"/>
      <c r="Y1792" s="366" t="s">
        <v>2602</v>
      </c>
      <c r="Z1792" s="366"/>
      <c r="AA1792" s="426"/>
      <c r="AB1792" s="426"/>
      <c r="AC1792" s="494"/>
      <c r="AD1792" s="583"/>
    </row>
    <row r="1793" customFormat="false" ht="16.2" hidden="true" customHeight="true" outlineLevel="0" collapsed="false">
      <c r="A1793" s="483"/>
      <c r="B1793" s="31"/>
      <c r="C1793" s="31"/>
      <c r="D1793" s="713"/>
      <c r="E1793" s="31" t="s">
        <v>265</v>
      </c>
      <c r="F1793" s="31" t="s">
        <v>471</v>
      </c>
      <c r="G1793" s="478"/>
      <c r="H1793" s="534" t="n">
        <v>546</v>
      </c>
      <c r="I1793" s="534" t="n">
        <v>526</v>
      </c>
      <c r="J1793" s="534" t="n">
        <v>451</v>
      </c>
      <c r="K1793" s="534" t="n">
        <v>586</v>
      </c>
      <c r="L1793" s="534"/>
      <c r="M1793" s="534"/>
      <c r="N1793" s="534"/>
      <c r="O1793" s="534"/>
      <c r="P1793" s="534"/>
      <c r="Q1793" s="534"/>
      <c r="R1793" s="534"/>
      <c r="S1793" s="534"/>
      <c r="T1793" s="534"/>
      <c r="U1793" s="534"/>
      <c r="V1793" s="534"/>
      <c r="W1793" s="534"/>
      <c r="X1793" s="534"/>
      <c r="Y1793" s="366" t="s">
        <v>2603</v>
      </c>
      <c r="Z1793" s="366"/>
      <c r="AA1793" s="426"/>
      <c r="AB1793" s="426"/>
      <c r="AC1793" s="494"/>
      <c r="AD1793" s="583"/>
    </row>
    <row r="1794" customFormat="false" ht="16.2" hidden="true" customHeight="true" outlineLevel="0" collapsed="false">
      <c r="A1794" s="483"/>
      <c r="B1794" s="31"/>
      <c r="C1794" s="713" t="s">
        <v>2604</v>
      </c>
      <c r="D1794" s="713"/>
      <c r="E1794" s="31" t="s">
        <v>264</v>
      </c>
      <c r="F1794" s="31" t="s">
        <v>471</v>
      </c>
      <c r="G1794" s="478"/>
      <c r="H1794" s="534" t="n">
        <v>476</v>
      </c>
      <c r="I1794" s="534" t="n">
        <v>455</v>
      </c>
      <c r="J1794" s="534" t="n">
        <v>484</v>
      </c>
      <c r="K1794" s="534" t="n">
        <v>361</v>
      </c>
      <c r="L1794" s="534"/>
      <c r="M1794" s="534"/>
      <c r="N1794" s="534"/>
      <c r="O1794" s="534"/>
      <c r="P1794" s="534"/>
      <c r="Q1794" s="534"/>
      <c r="R1794" s="534"/>
      <c r="S1794" s="534"/>
      <c r="T1794" s="534"/>
      <c r="U1794" s="534"/>
      <c r="V1794" s="534"/>
      <c r="W1794" s="534"/>
      <c r="X1794" s="534"/>
      <c r="Y1794" s="366" t="s">
        <v>2605</v>
      </c>
      <c r="Z1794" s="366"/>
      <c r="AA1794" s="426"/>
      <c r="AB1794" s="426"/>
      <c r="AC1794" s="494"/>
      <c r="AD1794" s="583"/>
    </row>
    <row r="1795" customFormat="false" ht="16.2" hidden="true" customHeight="true" outlineLevel="0" collapsed="false">
      <c r="A1795" s="483"/>
      <c r="B1795" s="31"/>
      <c r="C1795" s="31"/>
      <c r="D1795" s="713"/>
      <c r="E1795" s="31" t="s">
        <v>265</v>
      </c>
      <c r="F1795" s="31" t="s">
        <v>471</v>
      </c>
      <c r="G1795" s="478"/>
      <c r="H1795" s="534" t="n">
        <v>270</v>
      </c>
      <c r="I1795" s="534" t="n">
        <v>232</v>
      </c>
      <c r="J1795" s="534" t="n">
        <v>236</v>
      </c>
      <c r="K1795" s="534" t="n">
        <v>153</v>
      </c>
      <c r="L1795" s="534"/>
      <c r="M1795" s="534"/>
      <c r="N1795" s="534"/>
      <c r="O1795" s="534"/>
      <c r="P1795" s="534"/>
      <c r="Q1795" s="534"/>
      <c r="R1795" s="534"/>
      <c r="S1795" s="534"/>
      <c r="T1795" s="534"/>
      <c r="U1795" s="534"/>
      <c r="V1795" s="534"/>
      <c r="W1795" s="534"/>
      <c r="X1795" s="534"/>
      <c r="Y1795" s="366" t="s">
        <v>2606</v>
      </c>
      <c r="Z1795" s="366"/>
      <c r="AA1795" s="426"/>
      <c r="AB1795" s="426"/>
      <c r="AC1795" s="494"/>
      <c r="AD1795" s="583"/>
    </row>
    <row r="1796" customFormat="false" ht="16.2" hidden="true" customHeight="true" outlineLevel="0" collapsed="false">
      <c r="A1796" s="483"/>
      <c r="B1796" s="31"/>
      <c r="C1796" s="713" t="s">
        <v>2607</v>
      </c>
      <c r="D1796" s="713"/>
      <c r="E1796" s="31" t="s">
        <v>264</v>
      </c>
      <c r="F1796" s="31" t="s">
        <v>471</v>
      </c>
      <c r="G1796" s="478"/>
      <c r="H1796" s="534" t="n">
        <v>203</v>
      </c>
      <c r="I1796" s="534" t="n">
        <v>234</v>
      </c>
      <c r="J1796" s="534" t="n">
        <v>142</v>
      </c>
      <c r="K1796" s="534" t="n">
        <v>156</v>
      </c>
      <c r="L1796" s="534"/>
      <c r="M1796" s="534"/>
      <c r="N1796" s="534"/>
      <c r="O1796" s="534"/>
      <c r="P1796" s="534"/>
      <c r="Q1796" s="534"/>
      <c r="R1796" s="534"/>
      <c r="S1796" s="534"/>
      <c r="T1796" s="534"/>
      <c r="U1796" s="534"/>
      <c r="V1796" s="534"/>
      <c r="W1796" s="534"/>
      <c r="X1796" s="534"/>
      <c r="Y1796" s="366" t="s">
        <v>2608</v>
      </c>
      <c r="Z1796" s="366"/>
      <c r="AA1796" s="426"/>
      <c r="AB1796" s="426"/>
      <c r="AC1796" s="494"/>
      <c r="AD1796" s="583"/>
    </row>
    <row r="1797" customFormat="false" ht="16.2" hidden="true" customHeight="true" outlineLevel="0" collapsed="false">
      <c r="A1797" s="483"/>
      <c r="B1797" s="31"/>
      <c r="C1797" s="31"/>
      <c r="D1797" s="713"/>
      <c r="E1797" s="31" t="s">
        <v>265</v>
      </c>
      <c r="F1797" s="31" t="s">
        <v>471</v>
      </c>
      <c r="G1797" s="478"/>
      <c r="H1797" s="534" t="n">
        <v>66</v>
      </c>
      <c r="I1797" s="534" t="n">
        <v>74</v>
      </c>
      <c r="J1797" s="534" t="n">
        <v>51</v>
      </c>
      <c r="K1797" s="534" t="n">
        <v>54</v>
      </c>
      <c r="L1797" s="534"/>
      <c r="M1797" s="534"/>
      <c r="N1797" s="534"/>
      <c r="O1797" s="534"/>
      <c r="P1797" s="534"/>
      <c r="Q1797" s="534"/>
      <c r="R1797" s="534"/>
      <c r="S1797" s="534"/>
      <c r="T1797" s="534"/>
      <c r="U1797" s="534"/>
      <c r="V1797" s="534"/>
      <c r="W1797" s="534"/>
      <c r="X1797" s="534"/>
      <c r="Y1797" s="366" t="s">
        <v>2609</v>
      </c>
      <c r="Z1797" s="366"/>
      <c r="AA1797" s="426"/>
      <c r="AB1797" s="426"/>
      <c r="AC1797" s="494"/>
      <c r="AD1797" s="583"/>
    </row>
    <row r="1798" customFormat="false" ht="16.2" hidden="true" customHeight="true" outlineLevel="0" collapsed="false">
      <c r="A1798" s="483"/>
      <c r="B1798" s="31"/>
      <c r="C1798" s="713" t="s">
        <v>2610</v>
      </c>
      <c r="D1798" s="713"/>
      <c r="E1798" s="31" t="s">
        <v>264</v>
      </c>
      <c r="F1798" s="31" t="s">
        <v>471</v>
      </c>
      <c r="G1798" s="478"/>
      <c r="H1798" s="534" t="n">
        <v>2461</v>
      </c>
      <c r="I1798" s="534" t="n">
        <v>2495</v>
      </c>
      <c r="J1798" s="534" t="n">
        <v>3819</v>
      </c>
      <c r="K1798" s="534" t="n">
        <v>4499</v>
      </c>
      <c r="L1798" s="534"/>
      <c r="M1798" s="534"/>
      <c r="N1798" s="534"/>
      <c r="O1798" s="534"/>
      <c r="P1798" s="534"/>
      <c r="Q1798" s="534"/>
      <c r="R1798" s="534"/>
      <c r="S1798" s="534"/>
      <c r="T1798" s="534"/>
      <c r="U1798" s="534"/>
      <c r="V1798" s="534"/>
      <c r="W1798" s="534"/>
      <c r="X1798" s="534"/>
      <c r="Y1798" s="366" t="s">
        <v>2611</v>
      </c>
      <c r="Z1798" s="366"/>
      <c r="AA1798" s="426"/>
      <c r="AB1798" s="426"/>
      <c r="AC1798" s="494"/>
      <c r="AD1798" s="583"/>
    </row>
    <row r="1799" customFormat="false" ht="16.2" hidden="true" customHeight="true" outlineLevel="0" collapsed="false">
      <c r="A1799" s="483"/>
      <c r="B1799" s="31"/>
      <c r="C1799" s="31"/>
      <c r="D1799" s="713"/>
      <c r="E1799" s="31" t="s">
        <v>265</v>
      </c>
      <c r="F1799" s="31" t="s">
        <v>471</v>
      </c>
      <c r="G1799" s="478"/>
      <c r="H1799" s="534" t="n">
        <v>485</v>
      </c>
      <c r="I1799" s="534" t="n">
        <v>518</v>
      </c>
      <c r="J1799" s="534" t="n">
        <v>735</v>
      </c>
      <c r="K1799" s="534" t="n">
        <v>929</v>
      </c>
      <c r="L1799" s="534"/>
      <c r="M1799" s="534"/>
      <c r="N1799" s="534"/>
      <c r="O1799" s="534"/>
      <c r="P1799" s="534"/>
      <c r="Q1799" s="534"/>
      <c r="R1799" s="534"/>
      <c r="S1799" s="534"/>
      <c r="T1799" s="534"/>
      <c r="U1799" s="534"/>
      <c r="V1799" s="534"/>
      <c r="W1799" s="534"/>
      <c r="X1799" s="534"/>
      <c r="Y1799" s="366" t="s">
        <v>2612</v>
      </c>
      <c r="Z1799" s="366"/>
      <c r="AA1799" s="426"/>
      <c r="AB1799" s="426"/>
      <c r="AC1799" s="494"/>
      <c r="AD1799" s="583"/>
    </row>
    <row r="1800" customFormat="false" ht="16.2" hidden="true" customHeight="true" outlineLevel="0" collapsed="false">
      <c r="A1800" s="483"/>
      <c r="B1800" s="31"/>
      <c r="C1800" s="713" t="s">
        <v>2613</v>
      </c>
      <c r="D1800" s="713"/>
      <c r="E1800" s="31" t="s">
        <v>264</v>
      </c>
      <c r="F1800" s="31" t="s">
        <v>471</v>
      </c>
      <c r="G1800" s="478"/>
      <c r="H1800" s="534" t="n">
        <v>64</v>
      </c>
      <c r="I1800" s="534" t="n">
        <v>53</v>
      </c>
      <c r="J1800" s="534" t="n">
        <v>47</v>
      </c>
      <c r="K1800" s="534" t="n">
        <v>49</v>
      </c>
      <c r="L1800" s="534"/>
      <c r="M1800" s="534"/>
      <c r="N1800" s="534"/>
      <c r="O1800" s="534"/>
      <c r="P1800" s="534"/>
      <c r="Q1800" s="534"/>
      <c r="R1800" s="534"/>
      <c r="S1800" s="534"/>
      <c r="T1800" s="534"/>
      <c r="U1800" s="534"/>
      <c r="V1800" s="534"/>
      <c r="W1800" s="534"/>
      <c r="X1800" s="534"/>
      <c r="Y1800" s="366" t="s">
        <v>2614</v>
      </c>
      <c r="Z1800" s="366"/>
      <c r="AA1800" s="426"/>
      <c r="AB1800" s="426"/>
      <c r="AC1800" s="494"/>
      <c r="AD1800" s="583"/>
    </row>
    <row r="1801" customFormat="false" ht="16.2" hidden="true" customHeight="true" outlineLevel="0" collapsed="false">
      <c r="A1801" s="483"/>
      <c r="B1801" s="31"/>
      <c r="C1801" s="31"/>
      <c r="D1801" s="713"/>
      <c r="E1801" s="31" t="s">
        <v>265</v>
      </c>
      <c r="F1801" s="31" t="s">
        <v>471</v>
      </c>
      <c r="G1801" s="478"/>
      <c r="H1801" s="534" t="n">
        <v>56</v>
      </c>
      <c r="I1801" s="534" t="n">
        <v>41</v>
      </c>
      <c r="J1801" s="534" t="n">
        <v>40</v>
      </c>
      <c r="K1801" s="534" t="n">
        <v>47</v>
      </c>
      <c r="L1801" s="534"/>
      <c r="M1801" s="534"/>
      <c r="N1801" s="534"/>
      <c r="O1801" s="534"/>
      <c r="P1801" s="534"/>
      <c r="Q1801" s="534"/>
      <c r="R1801" s="534"/>
      <c r="S1801" s="534"/>
      <c r="T1801" s="534"/>
      <c r="U1801" s="534"/>
      <c r="V1801" s="534"/>
      <c r="W1801" s="534"/>
      <c r="X1801" s="534"/>
      <c r="Y1801" s="366" t="s">
        <v>2615</v>
      </c>
      <c r="Z1801" s="366"/>
      <c r="AA1801" s="426"/>
      <c r="AB1801" s="426"/>
      <c r="AC1801" s="494"/>
      <c r="AD1801" s="583"/>
    </row>
    <row r="1802" customFormat="false" ht="16.2" hidden="true" customHeight="true" outlineLevel="0" collapsed="false">
      <c r="A1802" s="483" t="s">
        <v>2616</v>
      </c>
      <c r="B1802" s="31" t="s">
        <v>2617</v>
      </c>
      <c r="C1802" s="31" t="s">
        <v>143</v>
      </c>
      <c r="D1802" s="31"/>
      <c r="E1802" s="31" t="s">
        <v>264</v>
      </c>
      <c r="F1802" s="31" t="s">
        <v>471</v>
      </c>
      <c r="G1802" s="478"/>
      <c r="H1802" s="534" t="n">
        <v>23092</v>
      </c>
      <c r="I1802" s="534" t="n">
        <v>21577</v>
      </c>
      <c r="J1802" s="534" t="n">
        <v>25572</v>
      </c>
      <c r="K1802" s="534" t="n">
        <v>30804</v>
      </c>
      <c r="L1802" s="534"/>
      <c r="M1802" s="534"/>
      <c r="N1802" s="534"/>
      <c r="O1802" s="534"/>
      <c r="P1802" s="534"/>
      <c r="Q1802" s="534"/>
      <c r="R1802" s="534"/>
      <c r="S1802" s="534"/>
      <c r="T1802" s="534"/>
      <c r="U1802" s="534"/>
      <c r="V1802" s="534"/>
      <c r="W1802" s="534"/>
      <c r="X1802" s="497"/>
      <c r="Y1802" s="366" t="s">
        <v>2618</v>
      </c>
      <c r="Z1802" s="366"/>
      <c r="AA1802" s="426" t="s">
        <v>2567</v>
      </c>
      <c r="AB1802" s="426" t="s">
        <v>2567</v>
      </c>
      <c r="AC1802" s="494"/>
      <c r="AD1802" s="490"/>
    </row>
    <row r="1803" customFormat="false" ht="16.2" hidden="true" customHeight="true" outlineLevel="0" collapsed="false">
      <c r="A1803" s="483"/>
      <c r="B1803" s="31"/>
      <c r="C1803" s="31"/>
      <c r="D1803" s="31"/>
      <c r="E1803" s="31" t="s">
        <v>265</v>
      </c>
      <c r="F1803" s="31" t="s">
        <v>471</v>
      </c>
      <c r="G1803" s="478"/>
      <c r="H1803" s="534" t="n">
        <v>15091</v>
      </c>
      <c r="I1803" s="534" t="n">
        <v>15080</v>
      </c>
      <c r="J1803" s="534" t="n">
        <v>17930</v>
      </c>
      <c r="K1803" s="534" t="n">
        <v>20697</v>
      </c>
      <c r="L1803" s="534"/>
      <c r="M1803" s="534"/>
      <c r="N1803" s="534"/>
      <c r="O1803" s="534"/>
      <c r="P1803" s="534"/>
      <c r="Q1803" s="534"/>
      <c r="R1803" s="534"/>
      <c r="S1803" s="534"/>
      <c r="T1803" s="534"/>
      <c r="U1803" s="534"/>
      <c r="V1803" s="534"/>
      <c r="W1803" s="534"/>
      <c r="X1803" s="497"/>
      <c r="Y1803" s="366" t="s">
        <v>2619</v>
      </c>
      <c r="Z1803" s="366"/>
      <c r="AA1803" s="426"/>
      <c r="AB1803" s="426"/>
      <c r="AC1803" s="494"/>
      <c r="AD1803" s="490"/>
    </row>
    <row r="1804" customFormat="false" ht="16.2" hidden="true" customHeight="true" outlineLevel="0" collapsed="false">
      <c r="A1804" s="483"/>
      <c r="B1804" s="31"/>
      <c r="C1804" s="31" t="s">
        <v>2620</v>
      </c>
      <c r="D1804" s="31"/>
      <c r="E1804" s="31" t="s">
        <v>264</v>
      </c>
      <c r="F1804" s="31" t="s">
        <v>471</v>
      </c>
      <c r="G1804" s="478"/>
      <c r="H1804" s="534" t="n">
        <v>3634</v>
      </c>
      <c r="I1804" s="534" t="n">
        <v>3668</v>
      </c>
      <c r="J1804" s="534" t="n">
        <v>5801</v>
      </c>
      <c r="K1804" s="534" t="n">
        <v>8511</v>
      </c>
      <c r="L1804" s="534"/>
      <c r="M1804" s="534"/>
      <c r="N1804" s="534"/>
      <c r="O1804" s="534"/>
      <c r="P1804" s="534"/>
      <c r="Q1804" s="534"/>
      <c r="R1804" s="534"/>
      <c r="S1804" s="534"/>
      <c r="T1804" s="534"/>
      <c r="U1804" s="534"/>
      <c r="V1804" s="534"/>
      <c r="W1804" s="534"/>
      <c r="X1804" s="497"/>
      <c r="Y1804" s="366" t="s">
        <v>2621</v>
      </c>
      <c r="Z1804" s="366"/>
      <c r="AA1804" s="426"/>
      <c r="AB1804" s="426"/>
      <c r="AC1804" s="494"/>
      <c r="AD1804" s="490"/>
    </row>
    <row r="1805" customFormat="false" ht="16.2" hidden="true" customHeight="true" outlineLevel="0" collapsed="false">
      <c r="A1805" s="483"/>
      <c r="B1805" s="31"/>
      <c r="C1805" s="31"/>
      <c r="D1805" s="31"/>
      <c r="E1805" s="31" t="s">
        <v>265</v>
      </c>
      <c r="F1805" s="31" t="s">
        <v>471</v>
      </c>
      <c r="G1805" s="478"/>
      <c r="H1805" s="534" t="n">
        <v>2722</v>
      </c>
      <c r="I1805" s="534" t="n">
        <v>2704</v>
      </c>
      <c r="J1805" s="534" t="n">
        <v>3875</v>
      </c>
      <c r="K1805" s="534" t="n">
        <v>5184</v>
      </c>
      <c r="L1805" s="534"/>
      <c r="M1805" s="534"/>
      <c r="N1805" s="534"/>
      <c r="O1805" s="534"/>
      <c r="P1805" s="534"/>
      <c r="Q1805" s="534"/>
      <c r="R1805" s="534"/>
      <c r="S1805" s="534"/>
      <c r="T1805" s="534"/>
      <c r="U1805" s="534"/>
      <c r="V1805" s="534"/>
      <c r="W1805" s="534"/>
      <c r="X1805" s="497"/>
      <c r="Y1805" s="366" t="s">
        <v>2622</v>
      </c>
      <c r="Z1805" s="366"/>
      <c r="AA1805" s="426"/>
      <c r="AB1805" s="426"/>
      <c r="AC1805" s="494"/>
      <c r="AD1805" s="490"/>
    </row>
    <row r="1806" customFormat="false" ht="16.2" hidden="true" customHeight="true" outlineLevel="0" collapsed="false">
      <c r="A1806" s="483"/>
      <c r="B1806" s="31"/>
      <c r="C1806" s="31" t="s">
        <v>2623</v>
      </c>
      <c r="D1806" s="31"/>
      <c r="E1806" s="31" t="s">
        <v>264</v>
      </c>
      <c r="F1806" s="31" t="s">
        <v>471</v>
      </c>
      <c r="G1806" s="478"/>
      <c r="H1806" s="534" t="n">
        <v>2180</v>
      </c>
      <c r="I1806" s="534" t="n">
        <v>2093</v>
      </c>
      <c r="J1806" s="534" t="n">
        <v>2243</v>
      </c>
      <c r="K1806" s="534" t="n">
        <v>2474</v>
      </c>
      <c r="L1806" s="534"/>
      <c r="M1806" s="534"/>
      <c r="N1806" s="534"/>
      <c r="O1806" s="534"/>
      <c r="P1806" s="534"/>
      <c r="Q1806" s="534"/>
      <c r="R1806" s="534"/>
      <c r="S1806" s="534"/>
      <c r="T1806" s="534"/>
      <c r="U1806" s="534"/>
      <c r="V1806" s="534"/>
      <c r="W1806" s="534"/>
      <c r="X1806" s="497"/>
      <c r="Y1806" s="366" t="s">
        <v>2624</v>
      </c>
      <c r="Z1806" s="366"/>
      <c r="AA1806" s="426"/>
      <c r="AB1806" s="426"/>
      <c r="AC1806" s="494"/>
      <c r="AD1806" s="490"/>
    </row>
    <row r="1807" customFormat="false" ht="16.2" hidden="true" customHeight="true" outlineLevel="0" collapsed="false">
      <c r="A1807" s="483"/>
      <c r="B1807" s="31"/>
      <c r="C1807" s="31"/>
      <c r="D1807" s="31"/>
      <c r="E1807" s="31" t="s">
        <v>265</v>
      </c>
      <c r="F1807" s="31" t="s">
        <v>471</v>
      </c>
      <c r="G1807" s="478"/>
      <c r="H1807" s="534" t="n">
        <v>1536</v>
      </c>
      <c r="I1807" s="534" t="n">
        <v>1695</v>
      </c>
      <c r="J1807" s="534" t="n">
        <v>1952</v>
      </c>
      <c r="K1807" s="534" t="n">
        <v>2299</v>
      </c>
      <c r="L1807" s="534"/>
      <c r="M1807" s="534"/>
      <c r="N1807" s="534"/>
      <c r="O1807" s="534"/>
      <c r="P1807" s="534"/>
      <c r="Q1807" s="534"/>
      <c r="R1807" s="534"/>
      <c r="S1807" s="534"/>
      <c r="T1807" s="534"/>
      <c r="U1807" s="534"/>
      <c r="V1807" s="534"/>
      <c r="W1807" s="534"/>
      <c r="X1807" s="497"/>
      <c r="Y1807" s="366" t="s">
        <v>2625</v>
      </c>
      <c r="Z1807" s="366"/>
      <c r="AA1807" s="426"/>
      <c r="AB1807" s="426"/>
      <c r="AC1807" s="494"/>
      <c r="AD1807" s="490"/>
    </row>
    <row r="1808" customFormat="false" ht="16.2" hidden="true" customHeight="true" outlineLevel="0" collapsed="false">
      <c r="A1808" s="483"/>
      <c r="B1808" s="31"/>
      <c r="C1808" s="31" t="s">
        <v>2626</v>
      </c>
      <c r="D1808" s="31"/>
      <c r="E1808" s="31" t="s">
        <v>264</v>
      </c>
      <c r="F1808" s="31" t="s">
        <v>471</v>
      </c>
      <c r="G1808" s="478"/>
      <c r="H1808" s="534" t="n">
        <v>656</v>
      </c>
      <c r="I1808" s="534" t="n">
        <v>753</v>
      </c>
      <c r="J1808" s="534" t="n">
        <v>607</v>
      </c>
      <c r="K1808" s="534" t="n">
        <v>692</v>
      </c>
      <c r="L1808" s="534"/>
      <c r="M1808" s="534"/>
      <c r="N1808" s="534"/>
      <c r="O1808" s="534"/>
      <c r="P1808" s="534"/>
      <c r="Q1808" s="534"/>
      <c r="R1808" s="534"/>
      <c r="S1808" s="534"/>
      <c r="T1808" s="534"/>
      <c r="U1808" s="534"/>
      <c r="V1808" s="534"/>
      <c r="W1808" s="534"/>
      <c r="X1808" s="497"/>
      <c r="Y1808" s="366" t="s">
        <v>2627</v>
      </c>
      <c r="Z1808" s="366"/>
      <c r="AA1808" s="426"/>
      <c r="AB1808" s="426"/>
      <c r="AC1808" s="494"/>
      <c r="AD1808" s="490"/>
    </row>
    <row r="1809" customFormat="false" ht="16.2" hidden="true" customHeight="true" outlineLevel="0" collapsed="false">
      <c r="A1809" s="483"/>
      <c r="B1809" s="31"/>
      <c r="C1809" s="31"/>
      <c r="D1809" s="31"/>
      <c r="E1809" s="31" t="s">
        <v>265</v>
      </c>
      <c r="F1809" s="31" t="s">
        <v>471</v>
      </c>
      <c r="G1809" s="478"/>
      <c r="H1809" s="534" t="n">
        <v>349</v>
      </c>
      <c r="I1809" s="534" t="n">
        <v>351</v>
      </c>
      <c r="J1809" s="534" t="n">
        <v>349</v>
      </c>
      <c r="K1809" s="534" t="n">
        <v>408</v>
      </c>
      <c r="L1809" s="534"/>
      <c r="M1809" s="534"/>
      <c r="N1809" s="534"/>
      <c r="O1809" s="534"/>
      <c r="P1809" s="534"/>
      <c r="Q1809" s="534"/>
      <c r="R1809" s="534"/>
      <c r="S1809" s="534"/>
      <c r="T1809" s="534"/>
      <c r="U1809" s="534"/>
      <c r="V1809" s="534"/>
      <c r="W1809" s="534"/>
      <c r="X1809" s="497"/>
      <c r="Y1809" s="366" t="s">
        <v>2628</v>
      </c>
      <c r="Z1809" s="366"/>
      <c r="AA1809" s="426"/>
      <c r="AB1809" s="426"/>
      <c r="AC1809" s="494"/>
      <c r="AD1809" s="490"/>
    </row>
    <row r="1810" customFormat="false" ht="16.2" hidden="true" customHeight="true" outlineLevel="0" collapsed="false">
      <c r="A1810" s="483"/>
      <c r="B1810" s="31"/>
      <c r="C1810" s="31" t="s">
        <v>2629</v>
      </c>
      <c r="D1810" s="31"/>
      <c r="E1810" s="31" t="s">
        <v>264</v>
      </c>
      <c r="F1810" s="31" t="s">
        <v>471</v>
      </c>
      <c r="G1810" s="478"/>
      <c r="H1810" s="534" t="n">
        <v>13326</v>
      </c>
      <c r="I1810" s="534" t="n">
        <v>11785</v>
      </c>
      <c r="J1810" s="534" t="n">
        <v>13440</v>
      </c>
      <c r="K1810" s="534" t="n">
        <v>15040</v>
      </c>
      <c r="L1810" s="534"/>
      <c r="M1810" s="534"/>
      <c r="N1810" s="534"/>
      <c r="O1810" s="534"/>
      <c r="P1810" s="534"/>
      <c r="Q1810" s="534"/>
      <c r="R1810" s="534"/>
      <c r="S1810" s="534"/>
      <c r="T1810" s="534"/>
      <c r="U1810" s="534"/>
      <c r="V1810" s="534"/>
      <c r="W1810" s="534"/>
      <c r="X1810" s="497"/>
      <c r="Y1810" s="366" t="s">
        <v>2630</v>
      </c>
      <c r="Z1810" s="366"/>
      <c r="AA1810" s="426"/>
      <c r="AB1810" s="426"/>
      <c r="AC1810" s="494"/>
      <c r="AD1810" s="490"/>
    </row>
    <row r="1811" customFormat="false" ht="16.2" hidden="true" customHeight="true" outlineLevel="0" collapsed="false">
      <c r="A1811" s="483"/>
      <c r="B1811" s="31"/>
      <c r="C1811" s="31"/>
      <c r="D1811" s="31"/>
      <c r="E1811" s="31" t="s">
        <v>265</v>
      </c>
      <c r="F1811" s="31" t="s">
        <v>471</v>
      </c>
      <c r="G1811" s="478"/>
      <c r="H1811" s="534" t="n">
        <v>8063</v>
      </c>
      <c r="I1811" s="534" t="n">
        <v>7521</v>
      </c>
      <c r="J1811" s="534" t="n">
        <v>8831</v>
      </c>
      <c r="K1811" s="534" t="n">
        <v>10103</v>
      </c>
      <c r="L1811" s="534"/>
      <c r="M1811" s="534"/>
      <c r="N1811" s="534"/>
      <c r="O1811" s="534"/>
      <c r="P1811" s="534"/>
      <c r="Q1811" s="534"/>
      <c r="R1811" s="534"/>
      <c r="S1811" s="534"/>
      <c r="T1811" s="534"/>
      <c r="U1811" s="534"/>
      <c r="V1811" s="534"/>
      <c r="W1811" s="534"/>
      <c r="X1811" s="497"/>
      <c r="Y1811" s="366" t="s">
        <v>2631</v>
      </c>
      <c r="Z1811" s="366"/>
      <c r="AA1811" s="426"/>
      <c r="AB1811" s="426"/>
      <c r="AC1811" s="494"/>
      <c r="AD1811" s="490"/>
    </row>
    <row r="1812" customFormat="false" ht="16.2" hidden="true" customHeight="true" outlineLevel="0" collapsed="false">
      <c r="A1812" s="483"/>
      <c r="B1812" s="31"/>
      <c r="C1812" s="31" t="s">
        <v>2632</v>
      </c>
      <c r="D1812" s="31"/>
      <c r="E1812" s="31" t="s">
        <v>264</v>
      </c>
      <c r="F1812" s="31" t="s">
        <v>471</v>
      </c>
      <c r="G1812" s="478"/>
      <c r="H1812" s="534" t="n">
        <v>595</v>
      </c>
      <c r="I1812" s="534" t="n">
        <v>608</v>
      </c>
      <c r="J1812" s="534" t="n">
        <v>581</v>
      </c>
      <c r="K1812" s="534" t="n">
        <v>692</v>
      </c>
      <c r="L1812" s="534"/>
      <c r="M1812" s="534"/>
      <c r="N1812" s="534"/>
      <c r="O1812" s="534"/>
      <c r="P1812" s="534"/>
      <c r="Q1812" s="534"/>
      <c r="R1812" s="534"/>
      <c r="S1812" s="534"/>
      <c r="T1812" s="534"/>
      <c r="U1812" s="534"/>
      <c r="V1812" s="534"/>
      <c r="W1812" s="534"/>
      <c r="X1812" s="497"/>
      <c r="Y1812" s="366" t="s">
        <v>2633</v>
      </c>
      <c r="Z1812" s="366"/>
      <c r="AA1812" s="426"/>
      <c r="AB1812" s="426"/>
      <c r="AC1812" s="494"/>
      <c r="AD1812" s="490"/>
    </row>
    <row r="1813" customFormat="false" ht="16.2" hidden="true" customHeight="true" outlineLevel="0" collapsed="false">
      <c r="A1813" s="483"/>
      <c r="B1813" s="31"/>
      <c r="C1813" s="31"/>
      <c r="D1813" s="31"/>
      <c r="E1813" s="31" t="s">
        <v>265</v>
      </c>
      <c r="F1813" s="31" t="s">
        <v>471</v>
      </c>
      <c r="G1813" s="478"/>
      <c r="H1813" s="534" t="n">
        <v>368</v>
      </c>
      <c r="I1813" s="534" t="n">
        <v>452</v>
      </c>
      <c r="J1813" s="534" t="n">
        <v>487</v>
      </c>
      <c r="K1813" s="534" t="n">
        <v>517</v>
      </c>
      <c r="L1813" s="534"/>
      <c r="M1813" s="534"/>
      <c r="N1813" s="534"/>
      <c r="O1813" s="534"/>
      <c r="P1813" s="534"/>
      <c r="Q1813" s="534"/>
      <c r="R1813" s="534"/>
      <c r="S1813" s="534"/>
      <c r="T1813" s="534"/>
      <c r="U1813" s="534"/>
      <c r="V1813" s="534"/>
      <c r="W1813" s="534"/>
      <c r="X1813" s="497"/>
      <c r="Y1813" s="366" t="s">
        <v>2634</v>
      </c>
      <c r="Z1813" s="366"/>
      <c r="AA1813" s="426"/>
      <c r="AB1813" s="426"/>
      <c r="AC1813" s="494"/>
      <c r="AD1813" s="490"/>
    </row>
    <row r="1814" customFormat="false" ht="16.2" hidden="true" customHeight="true" outlineLevel="0" collapsed="false">
      <c r="A1814" s="483"/>
      <c r="B1814" s="31"/>
      <c r="C1814" s="31" t="s">
        <v>2635</v>
      </c>
      <c r="D1814" s="31"/>
      <c r="E1814" s="31" t="s">
        <v>264</v>
      </c>
      <c r="F1814" s="31" t="s">
        <v>471</v>
      </c>
      <c r="G1814" s="478"/>
      <c r="H1814" s="534" t="n">
        <v>1794</v>
      </c>
      <c r="I1814" s="534" t="n">
        <v>1829</v>
      </c>
      <c r="J1814" s="534" t="n">
        <v>1993</v>
      </c>
      <c r="K1814" s="534" t="n">
        <v>2145</v>
      </c>
      <c r="L1814" s="534"/>
      <c r="M1814" s="534"/>
      <c r="N1814" s="534"/>
      <c r="O1814" s="534"/>
      <c r="P1814" s="534"/>
      <c r="Q1814" s="534"/>
      <c r="R1814" s="534"/>
      <c r="S1814" s="534"/>
      <c r="T1814" s="534"/>
      <c r="U1814" s="534"/>
      <c r="V1814" s="534"/>
      <c r="W1814" s="534"/>
      <c r="X1814" s="497"/>
      <c r="Y1814" s="366" t="s">
        <v>2636</v>
      </c>
      <c r="Z1814" s="366"/>
      <c r="AA1814" s="426"/>
      <c r="AB1814" s="426"/>
      <c r="AC1814" s="494"/>
      <c r="AD1814" s="490"/>
    </row>
    <row r="1815" customFormat="false" ht="16.2" hidden="true" customHeight="true" outlineLevel="0" collapsed="false">
      <c r="A1815" s="483"/>
      <c r="B1815" s="31"/>
      <c r="C1815" s="31"/>
      <c r="D1815" s="31"/>
      <c r="E1815" s="31" t="s">
        <v>265</v>
      </c>
      <c r="F1815" s="31" t="s">
        <v>471</v>
      </c>
      <c r="G1815" s="478"/>
      <c r="H1815" s="534" t="n">
        <v>1851</v>
      </c>
      <c r="I1815" s="534" t="n">
        <v>2186</v>
      </c>
      <c r="J1815" s="534" t="n">
        <v>2214</v>
      </c>
      <c r="K1815" s="534" t="n">
        <v>1898</v>
      </c>
      <c r="L1815" s="534"/>
      <c r="M1815" s="534"/>
      <c r="N1815" s="534"/>
      <c r="O1815" s="534"/>
      <c r="P1815" s="534"/>
      <c r="Q1815" s="534"/>
      <c r="R1815" s="534"/>
      <c r="S1815" s="534"/>
      <c r="T1815" s="534"/>
      <c r="U1815" s="534"/>
      <c r="V1815" s="534"/>
      <c r="W1815" s="534"/>
      <c r="X1815" s="497"/>
      <c r="Y1815" s="366" t="s">
        <v>2637</v>
      </c>
      <c r="Z1815" s="366"/>
      <c r="AA1815" s="426"/>
      <c r="AB1815" s="426"/>
      <c r="AC1815" s="494"/>
      <c r="AD1815" s="490"/>
    </row>
    <row r="1816" customFormat="false" ht="16.2" hidden="true" customHeight="true" outlineLevel="0" collapsed="false">
      <c r="A1816" s="483"/>
      <c r="B1816" s="31"/>
      <c r="C1816" s="31" t="s">
        <v>2638</v>
      </c>
      <c r="D1816" s="31"/>
      <c r="E1816" s="31" t="s">
        <v>264</v>
      </c>
      <c r="F1816" s="31" t="s">
        <v>471</v>
      </c>
      <c r="G1816" s="478"/>
      <c r="H1816" s="534" t="n">
        <v>474</v>
      </c>
      <c r="I1816" s="534" t="n">
        <v>482</v>
      </c>
      <c r="J1816" s="534" t="n">
        <v>554</v>
      </c>
      <c r="K1816" s="534" t="n">
        <v>733</v>
      </c>
      <c r="L1816" s="534"/>
      <c r="M1816" s="534"/>
      <c r="N1816" s="534"/>
      <c r="O1816" s="534"/>
      <c r="P1816" s="534"/>
      <c r="Q1816" s="534"/>
      <c r="R1816" s="534"/>
      <c r="S1816" s="534"/>
      <c r="T1816" s="534"/>
      <c r="U1816" s="534"/>
      <c r="V1816" s="534"/>
      <c r="W1816" s="534"/>
      <c r="X1816" s="497"/>
      <c r="Y1816" s="366" t="s">
        <v>2639</v>
      </c>
      <c r="Z1816" s="366"/>
      <c r="AA1816" s="426"/>
      <c r="AB1816" s="426"/>
      <c r="AC1816" s="494"/>
      <c r="AD1816" s="490"/>
    </row>
    <row r="1817" customFormat="false" ht="16.2" hidden="true" customHeight="true" outlineLevel="0" collapsed="false">
      <c r="A1817" s="483"/>
      <c r="B1817" s="31"/>
      <c r="C1817" s="31"/>
      <c r="D1817" s="31"/>
      <c r="E1817" s="31" t="s">
        <v>265</v>
      </c>
      <c r="F1817" s="31" t="s">
        <v>471</v>
      </c>
      <c r="G1817" s="478"/>
      <c r="H1817" s="534" t="n">
        <v>90</v>
      </c>
      <c r="I1817" s="534" t="n">
        <v>70</v>
      </c>
      <c r="J1817" s="534" t="n">
        <v>116</v>
      </c>
      <c r="K1817" s="534" t="n">
        <v>149</v>
      </c>
      <c r="L1817" s="534"/>
      <c r="M1817" s="534"/>
      <c r="N1817" s="534"/>
      <c r="O1817" s="534"/>
      <c r="P1817" s="534"/>
      <c r="Q1817" s="534"/>
      <c r="R1817" s="534"/>
      <c r="S1817" s="534"/>
      <c r="T1817" s="534"/>
      <c r="U1817" s="534"/>
      <c r="V1817" s="534"/>
      <c r="W1817" s="534"/>
      <c r="X1817" s="497"/>
      <c r="Y1817" s="366" t="s">
        <v>2640</v>
      </c>
      <c r="Z1817" s="366"/>
      <c r="AA1817" s="426"/>
      <c r="AB1817" s="426"/>
      <c r="AC1817" s="494"/>
      <c r="AD1817" s="490"/>
    </row>
    <row r="1818" customFormat="false" ht="16.2" hidden="true" customHeight="true" outlineLevel="0" collapsed="false">
      <c r="A1818" s="483"/>
      <c r="B1818" s="31"/>
      <c r="C1818" s="31" t="s">
        <v>2641</v>
      </c>
      <c r="D1818" s="31"/>
      <c r="E1818" s="31" t="s">
        <v>264</v>
      </c>
      <c r="F1818" s="31" t="s">
        <v>471</v>
      </c>
      <c r="G1818" s="478"/>
      <c r="H1818" s="534" t="n">
        <v>426</v>
      </c>
      <c r="I1818" s="534" t="n">
        <v>357</v>
      </c>
      <c r="J1818" s="534" t="n">
        <v>347</v>
      </c>
      <c r="K1818" s="534" t="n">
        <v>495</v>
      </c>
      <c r="L1818" s="534"/>
      <c r="M1818" s="534"/>
      <c r="N1818" s="534"/>
      <c r="O1818" s="534"/>
      <c r="P1818" s="534"/>
      <c r="Q1818" s="534"/>
      <c r="R1818" s="534"/>
      <c r="S1818" s="534"/>
      <c r="T1818" s="534"/>
      <c r="U1818" s="534"/>
      <c r="V1818" s="534"/>
      <c r="W1818" s="534"/>
      <c r="X1818" s="497"/>
      <c r="Y1818" s="366" t="s">
        <v>2642</v>
      </c>
      <c r="Z1818" s="366"/>
      <c r="AA1818" s="426"/>
      <c r="AB1818" s="426"/>
      <c r="AC1818" s="494"/>
      <c r="AD1818" s="490"/>
    </row>
    <row r="1819" customFormat="false" ht="16.2" hidden="true" customHeight="true" outlineLevel="0" collapsed="false">
      <c r="A1819" s="483"/>
      <c r="B1819" s="31"/>
      <c r="C1819" s="31"/>
      <c r="D1819" s="31"/>
      <c r="E1819" s="31" t="s">
        <v>265</v>
      </c>
      <c r="F1819" s="31" t="s">
        <v>471</v>
      </c>
      <c r="G1819" s="478"/>
      <c r="H1819" s="534" t="n">
        <v>110</v>
      </c>
      <c r="I1819" s="534" t="n">
        <v>99</v>
      </c>
      <c r="J1819" s="534" t="n">
        <v>103</v>
      </c>
      <c r="K1819" s="534" t="n">
        <v>131</v>
      </c>
      <c r="L1819" s="534"/>
      <c r="M1819" s="534"/>
      <c r="N1819" s="534"/>
      <c r="O1819" s="534"/>
      <c r="P1819" s="534"/>
      <c r="Q1819" s="534"/>
      <c r="R1819" s="534"/>
      <c r="S1819" s="534"/>
      <c r="T1819" s="534"/>
      <c r="U1819" s="534"/>
      <c r="V1819" s="534"/>
      <c r="W1819" s="534"/>
      <c r="X1819" s="497"/>
      <c r="Y1819" s="366" t="s">
        <v>2643</v>
      </c>
      <c r="Z1819" s="366"/>
      <c r="AA1819" s="426"/>
      <c r="AB1819" s="426"/>
      <c r="AC1819" s="494"/>
      <c r="AD1819" s="490"/>
    </row>
    <row r="1820" customFormat="false" ht="16.2" hidden="true" customHeight="true" outlineLevel="0" collapsed="false">
      <c r="A1820" s="483"/>
      <c r="B1820" s="31"/>
      <c r="C1820" s="31" t="s">
        <v>283</v>
      </c>
      <c r="D1820" s="31"/>
      <c r="E1820" s="31" t="s">
        <v>264</v>
      </c>
      <c r="F1820" s="31" t="s">
        <v>471</v>
      </c>
      <c r="G1820" s="478"/>
      <c r="H1820" s="534" t="n">
        <v>7</v>
      </c>
      <c r="I1820" s="534" t="n">
        <v>2</v>
      </c>
      <c r="J1820" s="534" t="n">
        <v>6</v>
      </c>
      <c r="K1820" s="534" t="n">
        <v>22</v>
      </c>
      <c r="L1820" s="534"/>
      <c r="M1820" s="534"/>
      <c r="N1820" s="534"/>
      <c r="O1820" s="534"/>
      <c r="P1820" s="534"/>
      <c r="Q1820" s="534"/>
      <c r="R1820" s="534"/>
      <c r="S1820" s="534"/>
      <c r="T1820" s="534"/>
      <c r="U1820" s="534"/>
      <c r="V1820" s="534"/>
      <c r="W1820" s="534"/>
      <c r="X1820" s="497"/>
      <c r="Y1820" s="366" t="s">
        <v>2644</v>
      </c>
      <c r="Z1820" s="366"/>
      <c r="AA1820" s="426"/>
      <c r="AB1820" s="426"/>
      <c r="AC1820" s="494"/>
      <c r="AD1820" s="490"/>
    </row>
    <row r="1821" customFormat="false" ht="16.2" hidden="true" customHeight="true" outlineLevel="0" collapsed="false">
      <c r="A1821" s="483"/>
      <c r="B1821" s="31"/>
      <c r="C1821" s="31"/>
      <c r="D1821" s="31"/>
      <c r="E1821" s="31" t="s">
        <v>265</v>
      </c>
      <c r="F1821" s="31" t="s">
        <v>471</v>
      </c>
      <c r="G1821" s="625"/>
      <c r="H1821" s="534" t="n">
        <v>2</v>
      </c>
      <c r="I1821" s="534" t="n">
        <v>2</v>
      </c>
      <c r="J1821" s="534" t="n">
        <v>3</v>
      </c>
      <c r="K1821" s="534" t="n">
        <v>8</v>
      </c>
      <c r="L1821" s="534"/>
      <c r="M1821" s="534"/>
      <c r="N1821" s="534"/>
      <c r="O1821" s="534"/>
      <c r="P1821" s="534"/>
      <c r="Q1821" s="534"/>
      <c r="R1821" s="534"/>
      <c r="S1821" s="534"/>
      <c r="T1821" s="534"/>
      <c r="U1821" s="534"/>
      <c r="V1821" s="534"/>
      <c r="W1821" s="534"/>
      <c r="X1821" s="497"/>
      <c r="Y1821" s="366" t="s">
        <v>2645</v>
      </c>
      <c r="Z1821" s="366"/>
      <c r="AA1821" s="426"/>
      <c r="AB1821" s="426"/>
      <c r="AC1821" s="494"/>
      <c r="AD1821" s="490"/>
    </row>
    <row r="1822" customFormat="false" ht="16.2" hidden="true" customHeight="true" outlineLevel="0" collapsed="false">
      <c r="A1822" s="483" t="s">
        <v>2646</v>
      </c>
      <c r="B1822" s="31" t="s">
        <v>2647</v>
      </c>
      <c r="C1822" s="31" t="s">
        <v>143</v>
      </c>
      <c r="D1822" s="31"/>
      <c r="E1822" s="31" t="s">
        <v>264</v>
      </c>
      <c r="F1822" s="31" t="s">
        <v>471</v>
      </c>
      <c r="G1822" s="478"/>
      <c r="H1822" s="534" t="n">
        <v>15975</v>
      </c>
      <c r="I1822" s="534" t="n">
        <v>15188</v>
      </c>
      <c r="J1822" s="534" t="n">
        <v>17854</v>
      </c>
      <c r="K1822" s="534" t="n">
        <v>20071</v>
      </c>
      <c r="L1822" s="534"/>
      <c r="M1822" s="534"/>
      <c r="N1822" s="534"/>
      <c r="O1822" s="534"/>
      <c r="P1822" s="534"/>
      <c r="Q1822" s="534"/>
      <c r="R1822" s="534"/>
      <c r="S1822" s="534"/>
      <c r="T1822" s="534"/>
      <c r="U1822" s="534"/>
      <c r="V1822" s="534"/>
      <c r="W1822" s="534"/>
      <c r="X1822" s="583"/>
      <c r="Y1822" s="366" t="s">
        <v>2648</v>
      </c>
      <c r="Z1822" s="366"/>
      <c r="AA1822" s="426" t="s">
        <v>2567</v>
      </c>
      <c r="AB1822" s="426" t="s">
        <v>2567</v>
      </c>
      <c r="AC1822" s="494"/>
      <c r="AD1822" s="490"/>
    </row>
    <row r="1823" customFormat="false" ht="16.2" hidden="true" customHeight="true" outlineLevel="0" collapsed="false">
      <c r="A1823" s="483"/>
      <c r="B1823" s="31"/>
      <c r="C1823" s="31"/>
      <c r="D1823" s="31"/>
      <c r="E1823" s="31" t="s">
        <v>265</v>
      </c>
      <c r="F1823" s="31" t="s">
        <v>471</v>
      </c>
      <c r="G1823" s="478"/>
      <c r="H1823" s="534" t="n">
        <v>2948</v>
      </c>
      <c r="I1823" s="534" t="n">
        <v>2862</v>
      </c>
      <c r="J1823" s="534" t="n">
        <v>3153</v>
      </c>
      <c r="K1823" s="534" t="n">
        <v>4051</v>
      </c>
      <c r="L1823" s="534"/>
      <c r="M1823" s="534"/>
      <c r="N1823" s="534"/>
      <c r="O1823" s="534"/>
      <c r="P1823" s="534"/>
      <c r="Q1823" s="534"/>
      <c r="R1823" s="534"/>
      <c r="S1823" s="534"/>
      <c r="T1823" s="534"/>
      <c r="U1823" s="534"/>
      <c r="V1823" s="534"/>
      <c r="W1823" s="534"/>
      <c r="X1823" s="583"/>
      <c r="Y1823" s="366" t="s">
        <v>2649</v>
      </c>
      <c r="Z1823" s="366"/>
      <c r="AA1823" s="426"/>
      <c r="AB1823" s="426"/>
      <c r="AC1823" s="494"/>
      <c r="AD1823" s="490"/>
    </row>
    <row r="1824" customFormat="false" ht="16.2" hidden="true" customHeight="true" outlineLevel="0" collapsed="false">
      <c r="A1824" s="483"/>
      <c r="B1824" s="31"/>
      <c r="C1824" s="31" t="s">
        <v>2620</v>
      </c>
      <c r="D1824" s="31"/>
      <c r="E1824" s="31" t="s">
        <v>264</v>
      </c>
      <c r="F1824" s="31" t="s">
        <v>471</v>
      </c>
      <c r="G1824" s="478"/>
      <c r="H1824" s="534" t="n">
        <v>3740</v>
      </c>
      <c r="I1824" s="534" t="n">
        <v>3276</v>
      </c>
      <c r="J1824" s="534" t="n">
        <v>4252</v>
      </c>
      <c r="K1824" s="534" t="n">
        <v>5158</v>
      </c>
      <c r="L1824" s="534"/>
      <c r="M1824" s="534"/>
      <c r="N1824" s="534"/>
      <c r="O1824" s="534"/>
      <c r="P1824" s="534"/>
      <c r="Q1824" s="534"/>
      <c r="R1824" s="534"/>
      <c r="S1824" s="534"/>
      <c r="T1824" s="534"/>
      <c r="U1824" s="534"/>
      <c r="V1824" s="534"/>
      <c r="W1824" s="534"/>
      <c r="X1824" s="583"/>
      <c r="Y1824" s="366" t="s">
        <v>2650</v>
      </c>
      <c r="Z1824" s="366"/>
      <c r="AA1824" s="426"/>
      <c r="AB1824" s="426"/>
      <c r="AC1824" s="494"/>
      <c r="AD1824" s="490"/>
    </row>
    <row r="1825" customFormat="false" ht="16.2" hidden="true" customHeight="true" outlineLevel="0" collapsed="false">
      <c r="A1825" s="483"/>
      <c r="B1825" s="31"/>
      <c r="C1825" s="31"/>
      <c r="D1825" s="31"/>
      <c r="E1825" s="31" t="s">
        <v>265</v>
      </c>
      <c r="F1825" s="31" t="s">
        <v>471</v>
      </c>
      <c r="G1825" s="478"/>
      <c r="H1825" s="534" t="n">
        <v>908</v>
      </c>
      <c r="I1825" s="534" t="n">
        <v>779</v>
      </c>
      <c r="J1825" s="534" t="n">
        <v>954</v>
      </c>
      <c r="K1825" s="534" t="n">
        <v>1440</v>
      </c>
      <c r="L1825" s="534"/>
      <c r="M1825" s="534"/>
      <c r="N1825" s="534"/>
      <c r="O1825" s="534"/>
      <c r="P1825" s="534"/>
      <c r="Q1825" s="534"/>
      <c r="R1825" s="534"/>
      <c r="S1825" s="534"/>
      <c r="T1825" s="534"/>
      <c r="U1825" s="534"/>
      <c r="V1825" s="534"/>
      <c r="W1825" s="534"/>
      <c r="X1825" s="583"/>
      <c r="Y1825" s="366" t="s">
        <v>2651</v>
      </c>
      <c r="Z1825" s="366"/>
      <c r="AA1825" s="426"/>
      <c r="AB1825" s="426"/>
      <c r="AC1825" s="494"/>
      <c r="AD1825" s="490"/>
    </row>
    <row r="1826" customFormat="false" ht="16.2" hidden="true" customHeight="true" outlineLevel="0" collapsed="false">
      <c r="A1826" s="483"/>
      <c r="B1826" s="31"/>
      <c r="C1826" s="31" t="s">
        <v>2623</v>
      </c>
      <c r="D1826" s="31"/>
      <c r="E1826" s="31" t="s">
        <v>264</v>
      </c>
      <c r="F1826" s="31" t="s">
        <v>471</v>
      </c>
      <c r="G1826" s="478"/>
      <c r="H1826" s="534" t="n">
        <v>1596</v>
      </c>
      <c r="I1826" s="534" t="n">
        <v>1449</v>
      </c>
      <c r="J1826" s="534" t="n">
        <v>1315</v>
      </c>
      <c r="K1826" s="534" t="n">
        <v>1480</v>
      </c>
      <c r="L1826" s="534"/>
      <c r="M1826" s="534"/>
      <c r="N1826" s="534"/>
      <c r="O1826" s="534"/>
      <c r="P1826" s="534"/>
      <c r="Q1826" s="534"/>
      <c r="R1826" s="534"/>
      <c r="S1826" s="534"/>
      <c r="T1826" s="534"/>
      <c r="U1826" s="534"/>
      <c r="V1826" s="534"/>
      <c r="W1826" s="534"/>
      <c r="X1826" s="583"/>
      <c r="Y1826" s="366" t="s">
        <v>2652</v>
      </c>
      <c r="Z1826" s="366"/>
      <c r="AA1826" s="426"/>
      <c r="AB1826" s="426"/>
      <c r="AC1826" s="494"/>
      <c r="AD1826" s="490"/>
    </row>
    <row r="1827" customFormat="false" ht="16.2" hidden="true" customHeight="true" outlineLevel="0" collapsed="false">
      <c r="A1827" s="483"/>
      <c r="B1827" s="31"/>
      <c r="C1827" s="31"/>
      <c r="D1827" s="31"/>
      <c r="E1827" s="31" t="s">
        <v>265</v>
      </c>
      <c r="F1827" s="31" t="s">
        <v>471</v>
      </c>
      <c r="G1827" s="478"/>
      <c r="H1827" s="534" t="n">
        <v>537</v>
      </c>
      <c r="I1827" s="534" t="n">
        <v>570</v>
      </c>
      <c r="J1827" s="534" t="n">
        <v>478</v>
      </c>
      <c r="K1827" s="534" t="n">
        <v>510</v>
      </c>
      <c r="L1827" s="534"/>
      <c r="M1827" s="534"/>
      <c r="N1827" s="534"/>
      <c r="O1827" s="534"/>
      <c r="P1827" s="534"/>
      <c r="Q1827" s="534"/>
      <c r="R1827" s="534"/>
      <c r="S1827" s="534"/>
      <c r="T1827" s="534"/>
      <c r="U1827" s="534"/>
      <c r="V1827" s="534"/>
      <c r="W1827" s="534"/>
      <c r="X1827" s="583"/>
      <c r="Y1827" s="366" t="s">
        <v>2653</v>
      </c>
      <c r="Z1827" s="366"/>
      <c r="AA1827" s="426"/>
      <c r="AB1827" s="426"/>
      <c r="AC1827" s="494"/>
      <c r="AD1827" s="490"/>
    </row>
    <row r="1828" customFormat="false" ht="16.2" hidden="true" customHeight="true" outlineLevel="0" collapsed="false">
      <c r="A1828" s="483"/>
      <c r="B1828" s="31"/>
      <c r="C1828" s="31" t="s">
        <v>2626</v>
      </c>
      <c r="D1828" s="31"/>
      <c r="E1828" s="31" t="s">
        <v>264</v>
      </c>
      <c r="F1828" s="31" t="s">
        <v>471</v>
      </c>
      <c r="G1828" s="478"/>
      <c r="H1828" s="534" t="n">
        <v>1169</v>
      </c>
      <c r="I1828" s="534" t="n">
        <v>1204</v>
      </c>
      <c r="J1828" s="534" t="n">
        <v>918</v>
      </c>
      <c r="K1828" s="534" t="n">
        <v>918</v>
      </c>
      <c r="L1828" s="534"/>
      <c r="M1828" s="534"/>
      <c r="N1828" s="534"/>
      <c r="O1828" s="534"/>
      <c r="P1828" s="534"/>
      <c r="Q1828" s="534"/>
      <c r="R1828" s="534"/>
      <c r="S1828" s="534"/>
      <c r="T1828" s="534"/>
      <c r="U1828" s="534"/>
      <c r="V1828" s="534"/>
      <c r="W1828" s="534"/>
      <c r="X1828" s="583"/>
      <c r="Y1828" s="366" t="s">
        <v>2654</v>
      </c>
      <c r="Z1828" s="366"/>
      <c r="AA1828" s="426"/>
      <c r="AB1828" s="426"/>
      <c r="AC1828" s="494"/>
      <c r="AD1828" s="490"/>
    </row>
    <row r="1829" customFormat="false" ht="16.2" hidden="true" customHeight="true" outlineLevel="0" collapsed="false">
      <c r="A1829" s="483"/>
      <c r="B1829" s="31"/>
      <c r="C1829" s="31"/>
      <c r="D1829" s="31"/>
      <c r="E1829" s="31" t="s">
        <v>265</v>
      </c>
      <c r="F1829" s="31" t="s">
        <v>471</v>
      </c>
      <c r="G1829" s="478"/>
      <c r="H1829" s="534" t="n">
        <v>379</v>
      </c>
      <c r="I1829" s="534" t="n">
        <v>373</v>
      </c>
      <c r="J1829" s="534" t="n">
        <v>364</v>
      </c>
      <c r="K1829" s="534" t="n">
        <v>353</v>
      </c>
      <c r="L1829" s="534"/>
      <c r="M1829" s="534"/>
      <c r="N1829" s="534"/>
      <c r="O1829" s="534"/>
      <c r="P1829" s="534"/>
      <c r="Q1829" s="534"/>
      <c r="R1829" s="534"/>
      <c r="S1829" s="534"/>
      <c r="T1829" s="534"/>
      <c r="U1829" s="534"/>
      <c r="V1829" s="534"/>
      <c r="W1829" s="534"/>
      <c r="X1829" s="583"/>
      <c r="Y1829" s="366" t="s">
        <v>2655</v>
      </c>
      <c r="Z1829" s="366"/>
      <c r="AA1829" s="426"/>
      <c r="AB1829" s="426"/>
      <c r="AC1829" s="494"/>
      <c r="AD1829" s="490"/>
    </row>
    <row r="1830" customFormat="false" ht="16.2" hidden="true" customHeight="true" outlineLevel="0" collapsed="false">
      <c r="A1830" s="483"/>
      <c r="B1830" s="31"/>
      <c r="C1830" s="31" t="s">
        <v>2629</v>
      </c>
      <c r="D1830" s="31"/>
      <c r="E1830" s="31" t="s">
        <v>264</v>
      </c>
      <c r="F1830" s="31" t="s">
        <v>471</v>
      </c>
      <c r="G1830" s="478"/>
      <c r="H1830" s="534" t="n">
        <v>8302</v>
      </c>
      <c r="I1830" s="534" t="n">
        <v>7993</v>
      </c>
      <c r="J1830" s="534" t="n">
        <v>9586</v>
      </c>
      <c r="K1830" s="534" t="n">
        <v>10298</v>
      </c>
      <c r="L1830" s="534"/>
      <c r="M1830" s="534"/>
      <c r="N1830" s="534"/>
      <c r="O1830" s="534"/>
      <c r="P1830" s="534"/>
      <c r="Q1830" s="534"/>
      <c r="R1830" s="534"/>
      <c r="S1830" s="534"/>
      <c r="T1830" s="534"/>
      <c r="U1830" s="534"/>
      <c r="V1830" s="534"/>
      <c r="W1830" s="534"/>
      <c r="X1830" s="583"/>
      <c r="Y1830" s="366" t="s">
        <v>2656</v>
      </c>
      <c r="Z1830" s="366"/>
      <c r="AA1830" s="426"/>
      <c r="AB1830" s="426"/>
      <c r="AC1830" s="494"/>
      <c r="AD1830" s="490"/>
    </row>
    <row r="1831" customFormat="false" ht="16.2" hidden="true" customHeight="true" outlineLevel="0" collapsed="false">
      <c r="A1831" s="483"/>
      <c r="B1831" s="31"/>
      <c r="C1831" s="31"/>
      <c r="D1831" s="31"/>
      <c r="E1831" s="31" t="s">
        <v>265</v>
      </c>
      <c r="F1831" s="31" t="s">
        <v>471</v>
      </c>
      <c r="G1831" s="478"/>
      <c r="H1831" s="534" t="n">
        <v>881</v>
      </c>
      <c r="I1831" s="534" t="n">
        <v>882</v>
      </c>
      <c r="J1831" s="534" t="n">
        <v>984</v>
      </c>
      <c r="K1831" s="534" t="n">
        <v>1224</v>
      </c>
      <c r="L1831" s="534"/>
      <c r="M1831" s="534"/>
      <c r="N1831" s="534"/>
      <c r="O1831" s="534"/>
      <c r="P1831" s="534"/>
      <c r="Q1831" s="534"/>
      <c r="R1831" s="534"/>
      <c r="S1831" s="534"/>
      <c r="T1831" s="534"/>
      <c r="U1831" s="534"/>
      <c r="V1831" s="534"/>
      <c r="W1831" s="534"/>
      <c r="X1831" s="583"/>
      <c r="Y1831" s="366" t="s">
        <v>2657</v>
      </c>
      <c r="Z1831" s="366"/>
      <c r="AA1831" s="426"/>
      <c r="AB1831" s="426"/>
      <c r="AC1831" s="494"/>
      <c r="AD1831" s="490"/>
    </row>
    <row r="1832" customFormat="false" ht="16.2" hidden="true" customHeight="true" outlineLevel="0" collapsed="false">
      <c r="A1832" s="483"/>
      <c r="B1832" s="31"/>
      <c r="C1832" s="31" t="s">
        <v>2632</v>
      </c>
      <c r="D1832" s="31"/>
      <c r="E1832" s="31" t="s">
        <v>264</v>
      </c>
      <c r="F1832" s="31" t="s">
        <v>471</v>
      </c>
      <c r="G1832" s="478"/>
      <c r="H1832" s="534" t="n">
        <v>336</v>
      </c>
      <c r="I1832" s="534" t="n">
        <v>296</v>
      </c>
      <c r="J1832" s="534" t="n">
        <v>373</v>
      </c>
      <c r="K1832" s="534" t="n">
        <v>406</v>
      </c>
      <c r="L1832" s="534"/>
      <c r="M1832" s="534"/>
      <c r="N1832" s="534"/>
      <c r="O1832" s="534"/>
      <c r="P1832" s="534"/>
      <c r="Q1832" s="534"/>
      <c r="R1832" s="534"/>
      <c r="S1832" s="534"/>
      <c r="T1832" s="534"/>
      <c r="U1832" s="534"/>
      <c r="V1832" s="534"/>
      <c r="W1832" s="534"/>
      <c r="X1832" s="583"/>
      <c r="Y1832" s="366" t="s">
        <v>2658</v>
      </c>
      <c r="Z1832" s="366"/>
      <c r="AA1832" s="426"/>
      <c r="AB1832" s="426"/>
      <c r="AC1832" s="494"/>
      <c r="AD1832" s="490"/>
    </row>
    <row r="1833" customFormat="false" ht="16.2" hidden="true" customHeight="true" outlineLevel="0" collapsed="false">
      <c r="A1833" s="483"/>
      <c r="B1833" s="31"/>
      <c r="C1833" s="31"/>
      <c r="D1833" s="31"/>
      <c r="E1833" s="31" t="s">
        <v>265</v>
      </c>
      <c r="F1833" s="31" t="s">
        <v>471</v>
      </c>
      <c r="G1833" s="478"/>
      <c r="H1833" s="534" t="n">
        <v>83</v>
      </c>
      <c r="I1833" s="534" t="n">
        <v>64</v>
      </c>
      <c r="J1833" s="534" t="n">
        <v>82</v>
      </c>
      <c r="K1833" s="534" t="n">
        <v>94</v>
      </c>
      <c r="L1833" s="534"/>
      <c r="M1833" s="534"/>
      <c r="N1833" s="534"/>
      <c r="O1833" s="534"/>
      <c r="P1833" s="534"/>
      <c r="Q1833" s="534"/>
      <c r="R1833" s="534"/>
      <c r="S1833" s="534"/>
      <c r="T1833" s="534"/>
      <c r="U1833" s="534"/>
      <c r="V1833" s="534"/>
      <c r="W1833" s="534"/>
      <c r="X1833" s="583"/>
      <c r="Y1833" s="366" t="s">
        <v>2659</v>
      </c>
      <c r="Z1833" s="366"/>
      <c r="AA1833" s="426"/>
      <c r="AB1833" s="426"/>
      <c r="AC1833" s="494"/>
      <c r="AD1833" s="490"/>
    </row>
    <row r="1834" customFormat="false" ht="16.2" hidden="true" customHeight="true" outlineLevel="0" collapsed="false">
      <c r="A1834" s="483"/>
      <c r="B1834" s="31"/>
      <c r="C1834" s="31" t="s">
        <v>2635</v>
      </c>
      <c r="D1834" s="31"/>
      <c r="E1834" s="31" t="s">
        <v>264</v>
      </c>
      <c r="F1834" s="31" t="s">
        <v>471</v>
      </c>
      <c r="G1834" s="478"/>
      <c r="H1834" s="534" t="n">
        <v>226</v>
      </c>
      <c r="I1834" s="534" t="n">
        <v>351</v>
      </c>
      <c r="J1834" s="534" t="n">
        <v>719</v>
      </c>
      <c r="K1834" s="534" t="n">
        <v>1106</v>
      </c>
      <c r="L1834" s="534"/>
      <c r="M1834" s="534"/>
      <c r="N1834" s="534"/>
      <c r="O1834" s="534"/>
      <c r="P1834" s="534"/>
      <c r="Q1834" s="534"/>
      <c r="R1834" s="534"/>
      <c r="S1834" s="534"/>
      <c r="T1834" s="534"/>
      <c r="U1834" s="534"/>
      <c r="V1834" s="534"/>
      <c r="W1834" s="534"/>
      <c r="X1834" s="583"/>
      <c r="Y1834" s="366" t="s">
        <v>2660</v>
      </c>
      <c r="Z1834" s="366"/>
      <c r="AA1834" s="426"/>
      <c r="AB1834" s="426"/>
      <c r="AC1834" s="494"/>
      <c r="AD1834" s="490"/>
    </row>
    <row r="1835" customFormat="false" ht="16.2" hidden="true" customHeight="true" outlineLevel="0" collapsed="false">
      <c r="A1835" s="483"/>
      <c r="B1835" s="31"/>
      <c r="C1835" s="31"/>
      <c r="D1835" s="31"/>
      <c r="E1835" s="31" t="s">
        <v>265</v>
      </c>
      <c r="F1835" s="31" t="s">
        <v>471</v>
      </c>
      <c r="G1835" s="478"/>
      <c r="H1835" s="534" t="n">
        <v>77</v>
      </c>
      <c r="I1835" s="534" t="n">
        <v>125</v>
      </c>
      <c r="J1835" s="534" t="n">
        <v>195</v>
      </c>
      <c r="K1835" s="534" t="n">
        <v>344</v>
      </c>
      <c r="L1835" s="534"/>
      <c r="M1835" s="534"/>
      <c r="N1835" s="534"/>
      <c r="O1835" s="534"/>
      <c r="P1835" s="534"/>
      <c r="Q1835" s="534"/>
      <c r="R1835" s="534"/>
      <c r="S1835" s="534"/>
      <c r="T1835" s="534"/>
      <c r="U1835" s="534"/>
      <c r="V1835" s="534"/>
      <c r="W1835" s="534"/>
      <c r="X1835" s="583"/>
      <c r="Y1835" s="366" t="s">
        <v>2661</v>
      </c>
      <c r="Z1835" s="366"/>
      <c r="AA1835" s="426"/>
      <c r="AB1835" s="426"/>
      <c r="AC1835" s="494"/>
      <c r="AD1835" s="490"/>
    </row>
    <row r="1836" customFormat="false" ht="16.2" hidden="true" customHeight="true" outlineLevel="0" collapsed="false">
      <c r="A1836" s="483"/>
      <c r="B1836" s="31"/>
      <c r="C1836" s="31" t="s">
        <v>2638</v>
      </c>
      <c r="D1836" s="31"/>
      <c r="E1836" s="31" t="s">
        <v>264</v>
      </c>
      <c r="F1836" s="31" t="s">
        <v>471</v>
      </c>
      <c r="G1836" s="478"/>
      <c r="H1836" s="534" t="n">
        <v>290</v>
      </c>
      <c r="I1836" s="534" t="n">
        <v>295</v>
      </c>
      <c r="J1836" s="534" t="n">
        <v>355</v>
      </c>
      <c r="K1836" s="534" t="n">
        <v>366</v>
      </c>
      <c r="L1836" s="534"/>
      <c r="M1836" s="534"/>
      <c r="N1836" s="534"/>
      <c r="O1836" s="534"/>
      <c r="P1836" s="534"/>
      <c r="Q1836" s="534"/>
      <c r="R1836" s="534"/>
      <c r="S1836" s="534"/>
      <c r="T1836" s="534"/>
      <c r="U1836" s="534"/>
      <c r="V1836" s="534"/>
      <c r="W1836" s="534"/>
      <c r="X1836" s="583"/>
      <c r="Y1836" s="366" t="s">
        <v>2662</v>
      </c>
      <c r="Z1836" s="366"/>
      <c r="AA1836" s="426"/>
      <c r="AB1836" s="426"/>
      <c r="AC1836" s="494"/>
      <c r="AD1836" s="490"/>
    </row>
    <row r="1837" customFormat="false" ht="16.2" hidden="true" customHeight="true" outlineLevel="0" collapsed="false">
      <c r="A1837" s="483"/>
      <c r="B1837" s="31"/>
      <c r="C1837" s="31"/>
      <c r="D1837" s="31"/>
      <c r="E1837" s="31" t="s">
        <v>265</v>
      </c>
      <c r="F1837" s="31" t="s">
        <v>471</v>
      </c>
      <c r="G1837" s="478"/>
      <c r="H1837" s="534" t="n">
        <v>39</v>
      </c>
      <c r="I1837" s="534" t="n">
        <v>39</v>
      </c>
      <c r="J1837" s="534" t="n">
        <v>56</v>
      </c>
      <c r="K1837" s="534" t="n">
        <v>46</v>
      </c>
      <c r="L1837" s="534"/>
      <c r="M1837" s="534"/>
      <c r="N1837" s="534"/>
      <c r="O1837" s="534"/>
      <c r="P1837" s="534"/>
      <c r="Q1837" s="534"/>
      <c r="R1837" s="534"/>
      <c r="S1837" s="534"/>
      <c r="T1837" s="534"/>
      <c r="U1837" s="534"/>
      <c r="V1837" s="534"/>
      <c r="W1837" s="534"/>
      <c r="X1837" s="583"/>
      <c r="Y1837" s="366" t="s">
        <v>2663</v>
      </c>
      <c r="Z1837" s="366"/>
      <c r="AA1837" s="426"/>
      <c r="AB1837" s="426"/>
      <c r="AC1837" s="494"/>
      <c r="AD1837" s="490"/>
    </row>
    <row r="1838" customFormat="false" ht="16.2" hidden="true" customHeight="true" outlineLevel="0" collapsed="false">
      <c r="A1838" s="483"/>
      <c r="B1838" s="31"/>
      <c r="C1838" s="31" t="s">
        <v>2641</v>
      </c>
      <c r="D1838" s="31"/>
      <c r="E1838" s="31" t="s">
        <v>264</v>
      </c>
      <c r="F1838" s="31" t="s">
        <v>471</v>
      </c>
      <c r="G1838" s="478"/>
      <c r="H1838" s="534" t="n">
        <v>312</v>
      </c>
      <c r="I1838" s="534" t="n">
        <v>323</v>
      </c>
      <c r="J1838" s="534" t="n">
        <v>325</v>
      </c>
      <c r="K1838" s="534" t="n">
        <v>321</v>
      </c>
      <c r="L1838" s="534"/>
      <c r="M1838" s="534"/>
      <c r="N1838" s="534"/>
      <c r="O1838" s="534"/>
      <c r="P1838" s="534"/>
      <c r="Q1838" s="534"/>
      <c r="R1838" s="534"/>
      <c r="S1838" s="534"/>
      <c r="T1838" s="534"/>
      <c r="U1838" s="534"/>
      <c r="V1838" s="534"/>
      <c r="W1838" s="534"/>
      <c r="X1838" s="583"/>
      <c r="Y1838" s="366" t="s">
        <v>2664</v>
      </c>
      <c r="Z1838" s="366"/>
      <c r="AA1838" s="426"/>
      <c r="AB1838" s="426"/>
      <c r="AC1838" s="494"/>
      <c r="AD1838" s="490"/>
    </row>
    <row r="1839" customFormat="false" ht="16.2" hidden="true" customHeight="true" outlineLevel="0" collapsed="false">
      <c r="A1839" s="483"/>
      <c r="B1839" s="31"/>
      <c r="C1839" s="31"/>
      <c r="D1839" s="31"/>
      <c r="E1839" s="31" t="s">
        <v>265</v>
      </c>
      <c r="F1839" s="31" t="s">
        <v>471</v>
      </c>
      <c r="G1839" s="478"/>
      <c r="H1839" s="534" t="n">
        <v>43</v>
      </c>
      <c r="I1839" s="534" t="n">
        <v>30</v>
      </c>
      <c r="J1839" s="534" t="n">
        <v>40</v>
      </c>
      <c r="K1839" s="534" t="n">
        <v>35</v>
      </c>
      <c r="L1839" s="534"/>
      <c r="M1839" s="534"/>
      <c r="N1839" s="534"/>
      <c r="O1839" s="534"/>
      <c r="P1839" s="534"/>
      <c r="Q1839" s="534"/>
      <c r="R1839" s="534"/>
      <c r="S1839" s="534"/>
      <c r="T1839" s="534"/>
      <c r="U1839" s="534"/>
      <c r="V1839" s="534"/>
      <c r="W1839" s="534"/>
      <c r="X1839" s="583"/>
      <c r="Y1839" s="366" t="s">
        <v>2665</v>
      </c>
      <c r="Z1839" s="366"/>
      <c r="AA1839" s="426"/>
      <c r="AB1839" s="426"/>
      <c r="AC1839" s="494"/>
      <c r="AD1839" s="490"/>
    </row>
    <row r="1840" customFormat="false" ht="16.2" hidden="true" customHeight="true" outlineLevel="0" collapsed="false">
      <c r="A1840" s="483"/>
      <c r="B1840" s="31"/>
      <c r="C1840" s="31" t="s">
        <v>283</v>
      </c>
      <c r="D1840" s="31"/>
      <c r="E1840" s="31" t="s">
        <v>264</v>
      </c>
      <c r="F1840" s="31" t="s">
        <v>471</v>
      </c>
      <c r="G1840" s="478"/>
      <c r="H1840" s="534" t="n">
        <v>4</v>
      </c>
      <c r="I1840" s="534" t="n">
        <v>1</v>
      </c>
      <c r="J1840" s="534" t="n">
        <v>11</v>
      </c>
      <c r="K1840" s="534" t="n">
        <v>18</v>
      </c>
      <c r="L1840" s="534"/>
      <c r="M1840" s="534"/>
      <c r="N1840" s="534"/>
      <c r="O1840" s="534"/>
      <c r="P1840" s="534"/>
      <c r="Q1840" s="534"/>
      <c r="R1840" s="534"/>
      <c r="S1840" s="534"/>
      <c r="T1840" s="534"/>
      <c r="U1840" s="534"/>
      <c r="V1840" s="534"/>
      <c r="W1840" s="534"/>
      <c r="X1840" s="583"/>
      <c r="Y1840" s="366" t="s">
        <v>2666</v>
      </c>
      <c r="Z1840" s="366"/>
      <c r="AA1840" s="426"/>
      <c r="AB1840" s="426"/>
      <c r="AC1840" s="494"/>
      <c r="AD1840" s="490"/>
    </row>
    <row r="1841" customFormat="false" ht="16.2" hidden="true" customHeight="true" outlineLevel="0" collapsed="false">
      <c r="A1841" s="483"/>
      <c r="B1841" s="31"/>
      <c r="C1841" s="31"/>
      <c r="D1841" s="31"/>
      <c r="E1841" s="31" t="s">
        <v>265</v>
      </c>
      <c r="F1841" s="31" t="s">
        <v>471</v>
      </c>
      <c r="G1841" s="625"/>
      <c r="H1841" s="534" t="n">
        <v>1</v>
      </c>
      <c r="I1841" s="534" t="n">
        <v>0</v>
      </c>
      <c r="J1841" s="534" t="n">
        <v>0</v>
      </c>
      <c r="K1841" s="534" t="n">
        <v>5</v>
      </c>
      <c r="L1841" s="534"/>
      <c r="M1841" s="534"/>
      <c r="N1841" s="534"/>
      <c r="O1841" s="534"/>
      <c r="P1841" s="534"/>
      <c r="Q1841" s="534"/>
      <c r="R1841" s="534"/>
      <c r="S1841" s="534"/>
      <c r="T1841" s="534"/>
      <c r="U1841" s="534"/>
      <c r="V1841" s="534"/>
      <c r="W1841" s="534"/>
      <c r="X1841" s="583"/>
      <c r="Y1841" s="366" t="s">
        <v>2667</v>
      </c>
      <c r="Z1841" s="366"/>
      <c r="AA1841" s="426"/>
      <c r="AB1841" s="426"/>
      <c r="AC1841" s="494"/>
      <c r="AD1841" s="490"/>
    </row>
    <row r="1842" customFormat="false" ht="16.2" hidden="true" customHeight="true" outlineLevel="0" collapsed="false">
      <c r="A1842" s="483" t="s">
        <v>2668</v>
      </c>
      <c r="B1842" s="31" t="s">
        <v>2669</v>
      </c>
      <c r="C1842" s="31"/>
      <c r="D1842" s="31" t="s">
        <v>264</v>
      </c>
      <c r="E1842" s="31"/>
      <c r="F1842" s="31" t="s">
        <v>471</v>
      </c>
      <c r="G1842" s="478"/>
      <c r="H1842" s="534" t="n">
        <v>3776</v>
      </c>
      <c r="I1842" s="534" t="n">
        <v>3256</v>
      </c>
      <c r="J1842" s="534" t="n">
        <v>3445</v>
      </c>
      <c r="K1842" s="534" t="n">
        <v>3679</v>
      </c>
      <c r="L1842" s="534"/>
      <c r="M1842" s="534"/>
      <c r="N1842" s="534"/>
      <c r="O1842" s="534"/>
      <c r="P1842" s="534"/>
      <c r="Q1842" s="534"/>
      <c r="R1842" s="534"/>
      <c r="S1842" s="534"/>
      <c r="T1842" s="534"/>
      <c r="U1842" s="534"/>
      <c r="V1842" s="534"/>
      <c r="W1842" s="534"/>
      <c r="X1842" s="583"/>
      <c r="Y1842" s="366" t="s">
        <v>2602</v>
      </c>
      <c r="Z1842" s="366"/>
      <c r="AA1842" s="426" t="s">
        <v>2567</v>
      </c>
      <c r="AB1842" s="426" t="s">
        <v>2567</v>
      </c>
      <c r="AC1842" s="494"/>
      <c r="AD1842" s="490"/>
    </row>
    <row r="1843" customFormat="false" ht="16.2" hidden="true" customHeight="true" outlineLevel="0" collapsed="false">
      <c r="A1843" s="483"/>
      <c r="B1843" s="31"/>
      <c r="C1843" s="31"/>
      <c r="D1843" s="31" t="s">
        <v>265</v>
      </c>
      <c r="E1843" s="31"/>
      <c r="F1843" s="31" t="s">
        <v>471</v>
      </c>
      <c r="G1843" s="478"/>
      <c r="H1843" s="534" t="n">
        <v>546</v>
      </c>
      <c r="I1843" s="534" t="n">
        <v>526</v>
      </c>
      <c r="J1843" s="534" t="n">
        <v>451</v>
      </c>
      <c r="K1843" s="534" t="n">
        <v>586</v>
      </c>
      <c r="L1843" s="534"/>
      <c r="M1843" s="534"/>
      <c r="N1843" s="534"/>
      <c r="O1843" s="534"/>
      <c r="P1843" s="534"/>
      <c r="Q1843" s="534"/>
      <c r="R1843" s="534"/>
      <c r="S1843" s="534"/>
      <c r="T1843" s="534"/>
      <c r="U1843" s="534"/>
      <c r="V1843" s="534"/>
      <c r="W1843" s="534"/>
      <c r="X1843" s="583"/>
      <c r="Y1843" s="366" t="s">
        <v>2603</v>
      </c>
      <c r="Z1843" s="366"/>
      <c r="AA1843" s="426"/>
      <c r="AB1843" s="426"/>
      <c r="AC1843" s="494"/>
      <c r="AD1843" s="490"/>
    </row>
    <row r="1844" customFormat="false" ht="16.2" hidden="true" customHeight="true" outlineLevel="0" collapsed="false">
      <c r="A1844" s="483"/>
      <c r="B1844" s="31" t="s">
        <v>2670</v>
      </c>
      <c r="C1844" s="31"/>
      <c r="D1844" s="31" t="s">
        <v>264</v>
      </c>
      <c r="E1844" s="31"/>
      <c r="F1844" s="31" t="s">
        <v>1978</v>
      </c>
      <c r="G1844" s="478"/>
      <c r="H1844" s="627" t="n">
        <v>299.530397258535</v>
      </c>
      <c r="I1844" s="627" t="n">
        <v>256.305501043406</v>
      </c>
      <c r="J1844" s="627" t="n">
        <v>269.373591066649</v>
      </c>
      <c r="K1844" s="627" t="n">
        <v>286.027268606739</v>
      </c>
      <c r="L1844" s="627"/>
      <c r="M1844" s="627"/>
      <c r="N1844" s="627"/>
      <c r="O1844" s="627"/>
      <c r="P1844" s="627"/>
      <c r="Q1844" s="627"/>
      <c r="R1844" s="627"/>
      <c r="S1844" s="627"/>
      <c r="T1844" s="627"/>
      <c r="U1844" s="627"/>
      <c r="V1844" s="627"/>
      <c r="W1844" s="627"/>
      <c r="X1844" s="583"/>
      <c r="Y1844" s="366" t="s">
        <v>2671</v>
      </c>
      <c r="Z1844" s="366" t="s">
        <v>2672</v>
      </c>
      <c r="AA1844" s="426"/>
      <c r="AB1844" s="426"/>
      <c r="AC1844" s="494"/>
      <c r="AD1844" s="490"/>
    </row>
    <row r="1845" customFormat="false" ht="16.2" hidden="true" customHeight="true" outlineLevel="0" collapsed="false">
      <c r="A1845" s="483"/>
      <c r="B1845" s="31"/>
      <c r="C1845" s="31"/>
      <c r="D1845" s="31" t="s">
        <v>265</v>
      </c>
      <c r="E1845" s="31"/>
      <c r="F1845" s="31" t="s">
        <v>1978</v>
      </c>
      <c r="G1845" s="478"/>
      <c r="H1845" s="627" t="n">
        <v>44.1536092745222</v>
      </c>
      <c r="I1845" s="627" t="n">
        <v>42.1214475043443</v>
      </c>
      <c r="J1845" s="627" t="n">
        <v>35.7892481480453</v>
      </c>
      <c r="K1845" s="627" t="n">
        <v>46.1041592088337</v>
      </c>
      <c r="L1845" s="627"/>
      <c r="M1845" s="627"/>
      <c r="N1845" s="627"/>
      <c r="O1845" s="627"/>
      <c r="P1845" s="627"/>
      <c r="Q1845" s="627"/>
      <c r="R1845" s="627"/>
      <c r="S1845" s="627"/>
      <c r="T1845" s="627"/>
      <c r="U1845" s="627"/>
      <c r="V1845" s="627"/>
      <c r="W1845" s="627"/>
      <c r="X1845" s="583"/>
      <c r="Y1845" s="366" t="s">
        <v>2673</v>
      </c>
      <c r="Z1845" s="366" t="s">
        <v>2674</v>
      </c>
      <c r="AA1845" s="426"/>
      <c r="AB1845" s="426"/>
      <c r="AC1845" s="494"/>
      <c r="AD1845" s="490"/>
    </row>
    <row r="1846" customFormat="false" ht="16.2" hidden="true" customHeight="true" outlineLevel="0" collapsed="false">
      <c r="A1846" s="483" t="s">
        <v>2675</v>
      </c>
      <c r="B1846" s="31" t="s">
        <v>143</v>
      </c>
      <c r="C1846" s="31"/>
      <c r="D1846" s="31" t="s">
        <v>264</v>
      </c>
      <c r="E1846" s="31"/>
      <c r="F1846" s="31" t="s">
        <v>471</v>
      </c>
      <c r="G1846" s="478"/>
      <c r="H1846" s="534" t="n">
        <v>870</v>
      </c>
      <c r="I1846" s="534" t="n">
        <v>764</v>
      </c>
      <c r="J1846" s="534" t="n">
        <v>725</v>
      </c>
      <c r="K1846" s="534" t="n">
        <v>760</v>
      </c>
      <c r="L1846" s="534"/>
      <c r="M1846" s="534"/>
      <c r="N1846" s="534"/>
      <c r="O1846" s="534"/>
      <c r="P1846" s="534"/>
      <c r="Q1846" s="534"/>
      <c r="R1846" s="534"/>
      <c r="S1846" s="534"/>
      <c r="T1846" s="534"/>
      <c r="U1846" s="534"/>
      <c r="V1846" s="534"/>
      <c r="W1846" s="534"/>
      <c r="X1846" s="534"/>
      <c r="Y1846" s="366" t="s">
        <v>2676</v>
      </c>
      <c r="Z1846" s="366"/>
      <c r="AA1846" s="426" t="s">
        <v>2567</v>
      </c>
      <c r="AB1846" s="426" t="s">
        <v>2567</v>
      </c>
      <c r="AC1846" s="494"/>
      <c r="AD1846" s="583"/>
    </row>
    <row r="1847" customFormat="false" ht="16.2" hidden="true" customHeight="true" outlineLevel="0" collapsed="false">
      <c r="A1847" s="483"/>
      <c r="B1847" s="31"/>
      <c r="C1847" s="31"/>
      <c r="D1847" s="31" t="s">
        <v>265</v>
      </c>
      <c r="E1847" s="31"/>
      <c r="F1847" s="31" t="s">
        <v>471</v>
      </c>
      <c r="G1847" s="478"/>
      <c r="H1847" s="534" t="n">
        <v>53</v>
      </c>
      <c r="I1847" s="534" t="n">
        <v>51</v>
      </c>
      <c r="J1847" s="534" t="n">
        <v>46</v>
      </c>
      <c r="K1847" s="534" t="n">
        <v>39</v>
      </c>
      <c r="L1847" s="534"/>
      <c r="M1847" s="534"/>
      <c r="N1847" s="534"/>
      <c r="O1847" s="534"/>
      <c r="P1847" s="534"/>
      <c r="Q1847" s="534"/>
      <c r="R1847" s="534"/>
      <c r="S1847" s="534"/>
      <c r="T1847" s="534"/>
      <c r="U1847" s="534"/>
      <c r="V1847" s="534"/>
      <c r="W1847" s="534"/>
      <c r="X1847" s="534"/>
      <c r="Y1847" s="366" t="s">
        <v>2677</v>
      </c>
      <c r="Z1847" s="366"/>
      <c r="AA1847" s="426"/>
      <c r="AB1847" s="426"/>
      <c r="AC1847" s="494"/>
      <c r="AD1847" s="583"/>
    </row>
    <row r="1848" customFormat="false" ht="16.2" hidden="true" customHeight="true" outlineLevel="0" collapsed="false">
      <c r="A1848" s="483"/>
      <c r="B1848" s="31" t="s">
        <v>2678</v>
      </c>
      <c r="C1848" s="31"/>
      <c r="D1848" s="31" t="s">
        <v>264</v>
      </c>
      <c r="E1848" s="31"/>
      <c r="F1848" s="31" t="s">
        <v>471</v>
      </c>
      <c r="G1848" s="478"/>
      <c r="H1848" s="534" t="n">
        <v>121</v>
      </c>
      <c r="I1848" s="534" t="n">
        <v>110</v>
      </c>
      <c r="J1848" s="534" t="n">
        <v>138</v>
      </c>
      <c r="K1848" s="534" t="n">
        <v>106</v>
      </c>
      <c r="L1848" s="534"/>
      <c r="M1848" s="534"/>
      <c r="N1848" s="534"/>
      <c r="O1848" s="534"/>
      <c r="P1848" s="534"/>
      <c r="Q1848" s="534"/>
      <c r="R1848" s="534"/>
      <c r="S1848" s="534"/>
      <c r="T1848" s="534"/>
      <c r="U1848" s="534"/>
      <c r="V1848" s="534"/>
      <c r="W1848" s="534"/>
      <c r="X1848" s="534"/>
      <c r="Y1848" s="366" t="s">
        <v>2679</v>
      </c>
      <c r="Z1848" s="366"/>
      <c r="AA1848" s="426"/>
      <c r="AB1848" s="426"/>
      <c r="AC1848" s="494"/>
      <c r="AD1848" s="583"/>
    </row>
    <row r="1849" customFormat="false" ht="16.2" hidden="true" customHeight="true" outlineLevel="0" collapsed="false">
      <c r="A1849" s="483"/>
      <c r="B1849" s="31"/>
      <c r="C1849" s="31"/>
      <c r="D1849" s="31" t="s">
        <v>265</v>
      </c>
      <c r="E1849" s="31"/>
      <c r="F1849" s="31" t="s">
        <v>471</v>
      </c>
      <c r="G1849" s="478"/>
      <c r="H1849" s="534" t="n">
        <v>9</v>
      </c>
      <c r="I1849" s="534" t="n">
        <v>11</v>
      </c>
      <c r="J1849" s="534" t="n">
        <v>10</v>
      </c>
      <c r="K1849" s="534" t="n">
        <v>6</v>
      </c>
      <c r="L1849" s="534"/>
      <c r="M1849" s="534"/>
      <c r="N1849" s="534"/>
      <c r="O1849" s="534"/>
      <c r="P1849" s="534"/>
      <c r="Q1849" s="534"/>
      <c r="R1849" s="534"/>
      <c r="S1849" s="534"/>
      <c r="T1849" s="534"/>
      <c r="U1849" s="534"/>
      <c r="V1849" s="534"/>
      <c r="W1849" s="534"/>
      <c r="X1849" s="534"/>
      <c r="Y1849" s="366" t="s">
        <v>2680</v>
      </c>
      <c r="Z1849" s="366"/>
      <c r="AA1849" s="426"/>
      <c r="AB1849" s="426"/>
      <c r="AC1849" s="494"/>
      <c r="AD1849" s="583"/>
    </row>
    <row r="1850" customFormat="false" ht="16.2" hidden="true" customHeight="true" outlineLevel="0" collapsed="false">
      <c r="A1850" s="483"/>
      <c r="B1850" s="31" t="s">
        <v>2681</v>
      </c>
      <c r="C1850" s="31"/>
      <c r="D1850" s="31" t="s">
        <v>264</v>
      </c>
      <c r="E1850" s="31"/>
      <c r="F1850" s="31" t="s">
        <v>471</v>
      </c>
      <c r="G1850" s="478"/>
      <c r="H1850" s="534" t="n">
        <v>42</v>
      </c>
      <c r="I1850" s="534" t="n">
        <v>31</v>
      </c>
      <c r="J1850" s="534" t="n">
        <v>47</v>
      </c>
      <c r="K1850" s="534" t="n">
        <v>31</v>
      </c>
      <c r="L1850" s="534"/>
      <c r="M1850" s="534"/>
      <c r="N1850" s="534"/>
      <c r="O1850" s="534"/>
      <c r="P1850" s="534"/>
      <c r="Q1850" s="534"/>
      <c r="R1850" s="534"/>
      <c r="S1850" s="534"/>
      <c r="T1850" s="534"/>
      <c r="U1850" s="534"/>
      <c r="V1850" s="534"/>
      <c r="W1850" s="534"/>
      <c r="X1850" s="534"/>
      <c r="Y1850" s="366" t="s">
        <v>2682</v>
      </c>
      <c r="Z1850" s="366"/>
      <c r="AA1850" s="426"/>
      <c r="AB1850" s="426"/>
      <c r="AC1850" s="494"/>
      <c r="AD1850" s="583"/>
    </row>
    <row r="1851" customFormat="false" ht="16.2" hidden="true" customHeight="true" outlineLevel="0" collapsed="false">
      <c r="A1851" s="483"/>
      <c r="B1851" s="31"/>
      <c r="C1851" s="31"/>
      <c r="D1851" s="31" t="s">
        <v>265</v>
      </c>
      <c r="E1851" s="31"/>
      <c r="F1851" s="31" t="s">
        <v>471</v>
      </c>
      <c r="G1851" s="478"/>
      <c r="H1851" s="534" t="n">
        <v>2</v>
      </c>
      <c r="I1851" s="534" t="n">
        <v>3</v>
      </c>
      <c r="J1851" s="534" t="n">
        <v>10</v>
      </c>
      <c r="K1851" s="534" t="n">
        <v>6</v>
      </c>
      <c r="L1851" s="534"/>
      <c r="M1851" s="534"/>
      <c r="N1851" s="534"/>
      <c r="O1851" s="534"/>
      <c r="P1851" s="534"/>
      <c r="Q1851" s="534"/>
      <c r="R1851" s="534"/>
      <c r="S1851" s="534"/>
      <c r="T1851" s="534"/>
      <c r="U1851" s="534"/>
      <c r="V1851" s="534"/>
      <c r="W1851" s="534"/>
      <c r="X1851" s="534"/>
      <c r="Y1851" s="366" t="s">
        <v>2683</v>
      </c>
      <c r="Z1851" s="366"/>
      <c r="AA1851" s="426"/>
      <c r="AB1851" s="426"/>
      <c r="AC1851" s="494"/>
      <c r="AD1851" s="583"/>
    </row>
    <row r="1852" customFormat="false" ht="16.2" hidden="true" customHeight="true" outlineLevel="0" collapsed="false">
      <c r="A1852" s="483"/>
      <c r="B1852" s="31" t="s">
        <v>2684</v>
      </c>
      <c r="C1852" s="31"/>
      <c r="D1852" s="31" t="s">
        <v>264</v>
      </c>
      <c r="E1852" s="31"/>
      <c r="F1852" s="31" t="s">
        <v>471</v>
      </c>
      <c r="G1852" s="478"/>
      <c r="H1852" s="534" t="n">
        <v>310</v>
      </c>
      <c r="I1852" s="534" t="n">
        <v>220</v>
      </c>
      <c r="J1852" s="534" t="n">
        <v>193</v>
      </c>
      <c r="K1852" s="534" t="n">
        <v>228</v>
      </c>
      <c r="L1852" s="534"/>
      <c r="M1852" s="534"/>
      <c r="N1852" s="534"/>
      <c r="O1852" s="534"/>
      <c r="P1852" s="534"/>
      <c r="Q1852" s="534"/>
      <c r="R1852" s="534"/>
      <c r="S1852" s="534"/>
      <c r="T1852" s="534"/>
      <c r="U1852" s="534"/>
      <c r="V1852" s="534"/>
      <c r="W1852" s="534"/>
      <c r="X1852" s="534"/>
      <c r="Y1852" s="366" t="s">
        <v>2685</v>
      </c>
      <c r="Z1852" s="366"/>
      <c r="AA1852" s="426"/>
      <c r="AB1852" s="426"/>
      <c r="AC1852" s="494"/>
      <c r="AD1852" s="583"/>
    </row>
    <row r="1853" customFormat="false" ht="16.2" hidden="true" customHeight="true" outlineLevel="0" collapsed="false">
      <c r="A1853" s="483"/>
      <c r="B1853" s="31"/>
      <c r="C1853" s="31"/>
      <c r="D1853" s="31" t="s">
        <v>265</v>
      </c>
      <c r="E1853" s="31"/>
      <c r="F1853" s="31" t="s">
        <v>471</v>
      </c>
      <c r="G1853" s="478"/>
      <c r="H1853" s="534" t="n">
        <v>23</v>
      </c>
      <c r="I1853" s="534" t="n">
        <v>15</v>
      </c>
      <c r="J1853" s="534" t="n">
        <v>14</v>
      </c>
      <c r="K1853" s="534" t="n">
        <v>9</v>
      </c>
      <c r="L1853" s="534"/>
      <c r="M1853" s="534"/>
      <c r="N1853" s="534"/>
      <c r="O1853" s="534"/>
      <c r="P1853" s="534"/>
      <c r="Q1853" s="534"/>
      <c r="R1853" s="534"/>
      <c r="S1853" s="534"/>
      <c r="T1853" s="534"/>
      <c r="U1853" s="534"/>
      <c r="V1853" s="534"/>
      <c r="W1853" s="534"/>
      <c r="X1853" s="534"/>
      <c r="Y1853" s="366" t="s">
        <v>2686</v>
      </c>
      <c r="Z1853" s="366"/>
      <c r="AA1853" s="426"/>
      <c r="AB1853" s="426"/>
      <c r="AC1853" s="494"/>
      <c r="AD1853" s="583"/>
    </row>
    <row r="1854" customFormat="false" ht="16.2" hidden="true" customHeight="true" outlineLevel="0" collapsed="false">
      <c r="A1854" s="483"/>
      <c r="B1854" s="31" t="s">
        <v>2687</v>
      </c>
      <c r="C1854" s="31"/>
      <c r="D1854" s="31" t="s">
        <v>264</v>
      </c>
      <c r="E1854" s="31"/>
      <c r="F1854" s="31" t="s">
        <v>471</v>
      </c>
      <c r="G1854" s="478"/>
      <c r="H1854" s="534" t="n">
        <v>223</v>
      </c>
      <c r="I1854" s="534" t="n">
        <v>161</v>
      </c>
      <c r="J1854" s="534" t="n">
        <v>140</v>
      </c>
      <c r="K1854" s="534" t="n">
        <v>154</v>
      </c>
      <c r="L1854" s="534"/>
      <c r="M1854" s="534"/>
      <c r="N1854" s="534"/>
      <c r="O1854" s="534"/>
      <c r="P1854" s="534"/>
      <c r="Q1854" s="534"/>
      <c r="R1854" s="534"/>
      <c r="S1854" s="534"/>
      <c r="T1854" s="534"/>
      <c r="U1854" s="534"/>
      <c r="V1854" s="534"/>
      <c r="W1854" s="534"/>
      <c r="X1854" s="534"/>
      <c r="Y1854" s="366" t="s">
        <v>2688</v>
      </c>
      <c r="Z1854" s="366"/>
      <c r="AA1854" s="426"/>
      <c r="AB1854" s="426"/>
      <c r="AC1854" s="494"/>
      <c r="AD1854" s="583"/>
    </row>
    <row r="1855" customFormat="false" ht="16.2" hidden="true" customHeight="true" outlineLevel="0" collapsed="false">
      <c r="A1855" s="483"/>
      <c r="B1855" s="31"/>
      <c r="C1855" s="31"/>
      <c r="D1855" s="31" t="s">
        <v>265</v>
      </c>
      <c r="E1855" s="31"/>
      <c r="F1855" s="31" t="s">
        <v>471</v>
      </c>
      <c r="G1855" s="478"/>
      <c r="H1855" s="534" t="n">
        <v>18</v>
      </c>
      <c r="I1855" s="534" t="n">
        <v>14</v>
      </c>
      <c r="J1855" s="534" t="n">
        <v>10</v>
      </c>
      <c r="K1855" s="534" t="n">
        <v>11</v>
      </c>
      <c r="L1855" s="534"/>
      <c r="M1855" s="534"/>
      <c r="N1855" s="534"/>
      <c r="O1855" s="534"/>
      <c r="P1855" s="534"/>
      <c r="Q1855" s="534"/>
      <c r="R1855" s="534"/>
      <c r="S1855" s="534"/>
      <c r="T1855" s="534"/>
      <c r="U1855" s="534"/>
      <c r="V1855" s="534"/>
      <c r="W1855" s="534"/>
      <c r="X1855" s="534"/>
      <c r="Y1855" s="366" t="s">
        <v>2689</v>
      </c>
      <c r="Z1855" s="366"/>
      <c r="AA1855" s="426"/>
      <c r="AB1855" s="426"/>
      <c r="AC1855" s="494"/>
      <c r="AD1855" s="583"/>
    </row>
    <row r="1856" customFormat="false" ht="16.2" hidden="true" customHeight="true" outlineLevel="0" collapsed="false">
      <c r="A1856" s="483"/>
      <c r="B1856" s="31" t="s">
        <v>2690</v>
      </c>
      <c r="C1856" s="31"/>
      <c r="D1856" s="31" t="s">
        <v>264</v>
      </c>
      <c r="E1856" s="31"/>
      <c r="F1856" s="31" t="s">
        <v>471</v>
      </c>
      <c r="G1856" s="478"/>
      <c r="H1856" s="534" t="n">
        <v>10</v>
      </c>
      <c r="I1856" s="534" t="n">
        <v>7</v>
      </c>
      <c r="J1856" s="534" t="n">
        <v>3</v>
      </c>
      <c r="K1856" s="534" t="n">
        <v>5</v>
      </c>
      <c r="L1856" s="534"/>
      <c r="M1856" s="534"/>
      <c r="N1856" s="534"/>
      <c r="O1856" s="534"/>
      <c r="P1856" s="534"/>
      <c r="Q1856" s="534"/>
      <c r="R1856" s="534"/>
      <c r="S1856" s="534"/>
      <c r="T1856" s="534"/>
      <c r="U1856" s="534"/>
      <c r="V1856" s="534"/>
      <c r="W1856" s="534"/>
      <c r="X1856" s="534"/>
      <c r="Y1856" s="366" t="s">
        <v>2691</v>
      </c>
      <c r="Z1856" s="366"/>
      <c r="AA1856" s="426"/>
      <c r="AB1856" s="426"/>
      <c r="AC1856" s="494"/>
      <c r="AD1856" s="583"/>
    </row>
    <row r="1857" customFormat="false" ht="16.2" hidden="true" customHeight="true" outlineLevel="0" collapsed="false">
      <c r="A1857" s="483"/>
      <c r="B1857" s="31"/>
      <c r="C1857" s="31"/>
      <c r="D1857" s="31" t="s">
        <v>265</v>
      </c>
      <c r="E1857" s="31"/>
      <c r="F1857" s="31" t="s">
        <v>471</v>
      </c>
      <c r="G1857" s="478"/>
      <c r="H1857" s="534" t="n">
        <v>0</v>
      </c>
      <c r="I1857" s="534" t="n">
        <v>4</v>
      </c>
      <c r="J1857" s="534" t="n">
        <v>0</v>
      </c>
      <c r="K1857" s="534" t="n">
        <v>1</v>
      </c>
      <c r="L1857" s="534"/>
      <c r="M1857" s="534"/>
      <c r="N1857" s="534"/>
      <c r="O1857" s="534"/>
      <c r="P1857" s="534"/>
      <c r="Q1857" s="534"/>
      <c r="R1857" s="534"/>
      <c r="S1857" s="534"/>
      <c r="T1857" s="534"/>
      <c r="U1857" s="534"/>
      <c r="V1857" s="534"/>
      <c r="W1857" s="534"/>
      <c r="X1857" s="534"/>
      <c r="Y1857" s="366" t="s">
        <v>2692</v>
      </c>
      <c r="Z1857" s="366"/>
      <c r="AA1857" s="426"/>
      <c r="AB1857" s="426"/>
      <c r="AC1857" s="494"/>
      <c r="AD1857" s="583"/>
    </row>
    <row r="1858" customFormat="false" ht="16.2" hidden="true" customHeight="true" outlineLevel="0" collapsed="false">
      <c r="A1858" s="483"/>
      <c r="B1858" s="31" t="s">
        <v>2693</v>
      </c>
      <c r="C1858" s="31"/>
      <c r="D1858" s="31" t="s">
        <v>264</v>
      </c>
      <c r="E1858" s="31"/>
      <c r="F1858" s="31" t="s">
        <v>471</v>
      </c>
      <c r="G1858" s="478"/>
      <c r="H1858" s="534" t="n">
        <v>0</v>
      </c>
      <c r="I1858" s="534" t="n">
        <v>2</v>
      </c>
      <c r="J1858" s="534" t="n">
        <v>1</v>
      </c>
      <c r="K1858" s="534" t="n">
        <v>20</v>
      </c>
      <c r="L1858" s="534"/>
      <c r="M1858" s="534"/>
      <c r="N1858" s="534"/>
      <c r="O1858" s="534"/>
      <c r="P1858" s="534"/>
      <c r="Q1858" s="534"/>
      <c r="R1858" s="534"/>
      <c r="S1858" s="534"/>
      <c r="T1858" s="534"/>
      <c r="U1858" s="534"/>
      <c r="V1858" s="534"/>
      <c r="W1858" s="534"/>
      <c r="X1858" s="534"/>
      <c r="Y1858" s="366" t="s">
        <v>2694</v>
      </c>
      <c r="Z1858" s="366"/>
      <c r="AA1858" s="426"/>
      <c r="AB1858" s="426"/>
      <c r="AC1858" s="494"/>
      <c r="AD1858" s="583"/>
    </row>
    <row r="1859" customFormat="false" ht="16.2" hidden="true" customHeight="true" outlineLevel="0" collapsed="false">
      <c r="A1859" s="483"/>
      <c r="B1859" s="31"/>
      <c r="C1859" s="31"/>
      <c r="D1859" s="31" t="s">
        <v>265</v>
      </c>
      <c r="E1859" s="31"/>
      <c r="F1859" s="31" t="s">
        <v>471</v>
      </c>
      <c r="G1859" s="478"/>
      <c r="H1859" s="534" t="n">
        <v>0</v>
      </c>
      <c r="I1859" s="534" t="n">
        <v>0</v>
      </c>
      <c r="J1859" s="534" t="n">
        <v>0</v>
      </c>
      <c r="K1859" s="534" t="n">
        <v>2</v>
      </c>
      <c r="L1859" s="534"/>
      <c r="M1859" s="534"/>
      <c r="N1859" s="534"/>
      <c r="O1859" s="534"/>
      <c r="P1859" s="534"/>
      <c r="Q1859" s="534"/>
      <c r="R1859" s="534"/>
      <c r="S1859" s="534"/>
      <c r="T1859" s="534"/>
      <c r="U1859" s="534"/>
      <c r="V1859" s="534"/>
      <c r="W1859" s="534"/>
      <c r="X1859" s="534"/>
      <c r="Y1859" s="366" t="s">
        <v>2695</v>
      </c>
      <c r="Z1859" s="366"/>
      <c r="AA1859" s="426"/>
      <c r="AB1859" s="426"/>
      <c r="AC1859" s="494"/>
      <c r="AD1859" s="583"/>
    </row>
    <row r="1860" customFormat="false" ht="16.2" hidden="true" customHeight="true" outlineLevel="0" collapsed="false">
      <c r="A1860" s="483"/>
      <c r="B1860" s="31" t="s">
        <v>2696</v>
      </c>
      <c r="C1860" s="31"/>
      <c r="D1860" s="31" t="s">
        <v>264</v>
      </c>
      <c r="E1860" s="31"/>
      <c r="F1860" s="31" t="s">
        <v>471</v>
      </c>
      <c r="G1860" s="478"/>
      <c r="H1860" s="534" t="n">
        <v>164</v>
      </c>
      <c r="I1860" s="534" t="n">
        <v>233</v>
      </c>
      <c r="J1860" s="534" t="n">
        <v>203</v>
      </c>
      <c r="K1860" s="534" t="n">
        <v>216</v>
      </c>
      <c r="L1860" s="534"/>
      <c r="M1860" s="534"/>
      <c r="N1860" s="534"/>
      <c r="O1860" s="534"/>
      <c r="P1860" s="534"/>
      <c r="Q1860" s="534"/>
      <c r="R1860" s="534"/>
      <c r="S1860" s="534"/>
      <c r="T1860" s="534"/>
      <c r="U1860" s="534"/>
      <c r="V1860" s="534"/>
      <c r="W1860" s="534"/>
      <c r="X1860" s="534"/>
      <c r="Y1860" s="366" t="s">
        <v>2697</v>
      </c>
      <c r="Z1860" s="366"/>
      <c r="AA1860" s="426"/>
      <c r="AB1860" s="426"/>
      <c r="AC1860" s="494"/>
      <c r="AD1860" s="583"/>
    </row>
    <row r="1861" customFormat="false" ht="16.2" hidden="true" customHeight="true" outlineLevel="0" collapsed="false">
      <c r="A1861" s="483"/>
      <c r="B1861" s="31"/>
      <c r="C1861" s="31"/>
      <c r="D1861" s="31" t="s">
        <v>265</v>
      </c>
      <c r="E1861" s="31"/>
      <c r="F1861" s="31" t="s">
        <v>471</v>
      </c>
      <c r="G1861" s="478"/>
      <c r="H1861" s="534" t="n">
        <v>1</v>
      </c>
      <c r="I1861" s="534" t="n">
        <v>4</v>
      </c>
      <c r="J1861" s="534" t="n">
        <v>2</v>
      </c>
      <c r="K1861" s="534" t="n">
        <v>4</v>
      </c>
      <c r="L1861" s="534"/>
      <c r="M1861" s="534"/>
      <c r="N1861" s="534"/>
      <c r="O1861" s="534"/>
      <c r="P1861" s="534"/>
      <c r="Q1861" s="534"/>
      <c r="R1861" s="534"/>
      <c r="S1861" s="534"/>
      <c r="T1861" s="534"/>
      <c r="U1861" s="534"/>
      <c r="V1861" s="534"/>
      <c r="W1861" s="534"/>
      <c r="X1861" s="534"/>
      <c r="Y1861" s="366" t="s">
        <v>2698</v>
      </c>
      <c r="Z1861" s="366"/>
      <c r="AA1861" s="426"/>
      <c r="AB1861" s="426"/>
      <c r="AC1861" s="494"/>
      <c r="AD1861" s="583"/>
    </row>
    <row r="1862" customFormat="false" ht="16.2" hidden="true" customHeight="true" outlineLevel="0" collapsed="false">
      <c r="A1862" s="483"/>
      <c r="B1862" s="31" t="s">
        <v>2670</v>
      </c>
      <c r="C1862" s="31"/>
      <c r="D1862" s="31" t="s">
        <v>264</v>
      </c>
      <c r="E1862" s="31"/>
      <c r="F1862" s="31" t="s">
        <v>1978</v>
      </c>
      <c r="G1862" s="625"/>
      <c r="H1862" s="627" t="n">
        <v>69.0125650463257</v>
      </c>
      <c r="I1862" s="627" t="n">
        <v>60.1404799745584</v>
      </c>
      <c r="J1862" s="627" t="n">
        <v>56.6896526918202</v>
      </c>
      <c r="K1862" s="627" t="n">
        <v>59.0869051756242</v>
      </c>
      <c r="L1862" s="627"/>
      <c r="M1862" s="627"/>
      <c r="N1862" s="627"/>
      <c r="O1862" s="627"/>
      <c r="P1862" s="627"/>
      <c r="Q1862" s="627"/>
      <c r="R1862" s="627"/>
      <c r="S1862" s="627"/>
      <c r="T1862" s="627"/>
      <c r="U1862" s="627"/>
      <c r="V1862" s="627"/>
      <c r="W1862" s="627"/>
      <c r="X1862" s="627"/>
      <c r="Y1862" s="366" t="s">
        <v>2699</v>
      </c>
      <c r="Z1862" s="366" t="s">
        <v>2672</v>
      </c>
      <c r="AA1862" s="426"/>
      <c r="AB1862" s="426"/>
      <c r="AC1862" s="494"/>
      <c r="AD1862" s="583"/>
    </row>
    <row r="1863" customFormat="false" ht="16.2" hidden="true" customHeight="true" outlineLevel="0" collapsed="false">
      <c r="A1863" s="483"/>
      <c r="B1863" s="31"/>
      <c r="C1863" s="31"/>
      <c r="D1863" s="31" t="s">
        <v>265</v>
      </c>
      <c r="E1863" s="31"/>
      <c r="F1863" s="31" t="s">
        <v>1978</v>
      </c>
      <c r="G1863" s="625"/>
      <c r="H1863" s="627" t="n">
        <v>4.2859730614463</v>
      </c>
      <c r="I1863" s="627" t="n">
        <v>4.08401867437559</v>
      </c>
      <c r="J1863" s="627" t="n">
        <v>3.65034460046582</v>
      </c>
      <c r="K1863" s="627" t="n">
        <v>3.06836554461522</v>
      </c>
      <c r="L1863" s="627"/>
      <c r="M1863" s="627"/>
      <c r="N1863" s="627"/>
      <c r="O1863" s="627"/>
      <c r="P1863" s="627"/>
      <c r="Q1863" s="627"/>
      <c r="R1863" s="627"/>
      <c r="S1863" s="627"/>
      <c r="T1863" s="627"/>
      <c r="U1863" s="627"/>
      <c r="V1863" s="627"/>
      <c r="W1863" s="627"/>
      <c r="X1863" s="627"/>
      <c r="Y1863" s="366" t="s">
        <v>2700</v>
      </c>
      <c r="Z1863" s="366" t="s">
        <v>2674</v>
      </c>
      <c r="AA1863" s="426"/>
      <c r="AB1863" s="426"/>
      <c r="AC1863" s="494"/>
      <c r="AD1863" s="583"/>
    </row>
    <row r="1864" customFormat="false" ht="16.2" hidden="true" customHeight="true" outlineLevel="0" collapsed="false">
      <c r="A1864" s="483" t="s">
        <v>2701</v>
      </c>
      <c r="B1864" s="31" t="s">
        <v>143</v>
      </c>
      <c r="C1864" s="31"/>
      <c r="D1864" s="31" t="s">
        <v>264</v>
      </c>
      <c r="E1864" s="31"/>
      <c r="F1864" s="31" t="s">
        <v>471</v>
      </c>
      <c r="G1864" s="478"/>
      <c r="H1864" s="534" t="n">
        <v>510</v>
      </c>
      <c r="I1864" s="534" t="n">
        <v>396</v>
      </c>
      <c r="J1864" s="534" t="n">
        <v>425</v>
      </c>
      <c r="K1864" s="534" t="n">
        <v>466</v>
      </c>
      <c r="L1864" s="534"/>
      <c r="M1864" s="534"/>
      <c r="N1864" s="534"/>
      <c r="O1864" s="534"/>
      <c r="P1864" s="534"/>
      <c r="Q1864" s="534"/>
      <c r="R1864" s="534"/>
      <c r="S1864" s="534"/>
      <c r="T1864" s="534"/>
      <c r="U1864" s="534"/>
      <c r="V1864" s="534"/>
      <c r="W1864" s="534"/>
      <c r="X1864" s="534"/>
      <c r="Y1864" s="366" t="s">
        <v>2702</v>
      </c>
      <c r="Z1864" s="366"/>
      <c r="AA1864" s="426" t="s">
        <v>2567</v>
      </c>
      <c r="AB1864" s="426" t="s">
        <v>2567</v>
      </c>
      <c r="AC1864" s="494"/>
      <c r="AD1864" s="583"/>
    </row>
    <row r="1865" customFormat="false" ht="16.2" hidden="true" customHeight="true" outlineLevel="0" collapsed="false">
      <c r="A1865" s="483"/>
      <c r="B1865" s="31"/>
      <c r="C1865" s="31"/>
      <c r="D1865" s="31" t="s">
        <v>265</v>
      </c>
      <c r="E1865" s="31"/>
      <c r="F1865" s="31" t="s">
        <v>471</v>
      </c>
      <c r="G1865" s="478"/>
      <c r="H1865" s="534" t="n">
        <v>1517</v>
      </c>
      <c r="I1865" s="534" t="n">
        <v>1384</v>
      </c>
      <c r="J1865" s="534" t="n">
        <v>1813</v>
      </c>
      <c r="K1865" s="534" t="n">
        <v>2289</v>
      </c>
      <c r="L1865" s="534"/>
      <c r="M1865" s="534"/>
      <c r="N1865" s="534"/>
      <c r="O1865" s="534"/>
      <c r="P1865" s="534"/>
      <c r="Q1865" s="534"/>
      <c r="R1865" s="534"/>
      <c r="S1865" s="534"/>
      <c r="T1865" s="534"/>
      <c r="U1865" s="534"/>
      <c r="V1865" s="534"/>
      <c r="W1865" s="534"/>
      <c r="X1865" s="534"/>
      <c r="Y1865" s="366" t="s">
        <v>2703</v>
      </c>
      <c r="Z1865" s="366"/>
      <c r="AA1865" s="426"/>
      <c r="AB1865" s="426"/>
      <c r="AC1865" s="494"/>
      <c r="AD1865" s="583"/>
    </row>
    <row r="1866" customFormat="false" ht="16.2" hidden="true" customHeight="true" outlineLevel="0" collapsed="false">
      <c r="A1866" s="483"/>
      <c r="B1866" s="31" t="s">
        <v>2678</v>
      </c>
      <c r="C1866" s="31"/>
      <c r="D1866" s="31" t="s">
        <v>264</v>
      </c>
      <c r="E1866" s="31"/>
      <c r="F1866" s="31" t="s">
        <v>471</v>
      </c>
      <c r="G1866" s="478"/>
      <c r="H1866" s="534"/>
      <c r="I1866" s="534"/>
      <c r="J1866" s="534"/>
      <c r="K1866" s="534"/>
      <c r="L1866" s="534"/>
      <c r="M1866" s="534"/>
      <c r="N1866" s="534"/>
      <c r="O1866" s="534"/>
      <c r="P1866" s="534"/>
      <c r="Q1866" s="534"/>
      <c r="R1866" s="534"/>
      <c r="S1866" s="534"/>
      <c r="T1866" s="534"/>
      <c r="U1866" s="534"/>
      <c r="V1866" s="534"/>
      <c r="W1866" s="534"/>
      <c r="X1866" s="534"/>
      <c r="Y1866" s="366" t="s">
        <v>2704</v>
      </c>
      <c r="Z1866" s="366"/>
      <c r="AA1866" s="426"/>
      <c r="AB1866" s="426"/>
      <c r="AC1866" s="494"/>
      <c r="AD1866" s="583"/>
    </row>
    <row r="1867" customFormat="false" ht="16.2" hidden="true" customHeight="true" outlineLevel="0" collapsed="false">
      <c r="A1867" s="483"/>
      <c r="B1867" s="31"/>
      <c r="C1867" s="31"/>
      <c r="D1867" s="31" t="s">
        <v>265</v>
      </c>
      <c r="E1867" s="31"/>
      <c r="F1867" s="31" t="s">
        <v>471</v>
      </c>
      <c r="G1867" s="478"/>
      <c r="H1867" s="534"/>
      <c r="I1867" s="534"/>
      <c r="J1867" s="534"/>
      <c r="K1867" s="534"/>
      <c r="L1867" s="534"/>
      <c r="M1867" s="534"/>
      <c r="N1867" s="534"/>
      <c r="O1867" s="534"/>
      <c r="P1867" s="534"/>
      <c r="Q1867" s="534"/>
      <c r="R1867" s="534"/>
      <c r="S1867" s="534"/>
      <c r="T1867" s="534"/>
      <c r="U1867" s="534"/>
      <c r="V1867" s="534"/>
      <c r="W1867" s="534"/>
      <c r="X1867" s="534"/>
      <c r="Y1867" s="366" t="s">
        <v>2705</v>
      </c>
      <c r="Z1867" s="366"/>
      <c r="AA1867" s="426"/>
      <c r="AB1867" s="426"/>
      <c r="AC1867" s="494"/>
      <c r="AD1867" s="583"/>
    </row>
    <row r="1868" customFormat="false" ht="16.2" hidden="true" customHeight="true" outlineLevel="0" collapsed="false">
      <c r="A1868" s="483"/>
      <c r="B1868" s="31" t="s">
        <v>2681</v>
      </c>
      <c r="C1868" s="31"/>
      <c r="D1868" s="31" t="s">
        <v>264</v>
      </c>
      <c r="E1868" s="31"/>
      <c r="F1868" s="31" t="s">
        <v>471</v>
      </c>
      <c r="G1868" s="478"/>
      <c r="H1868" s="534"/>
      <c r="I1868" s="534"/>
      <c r="J1868" s="534"/>
      <c r="K1868" s="534"/>
      <c r="L1868" s="534"/>
      <c r="M1868" s="534"/>
      <c r="N1868" s="534"/>
      <c r="O1868" s="534"/>
      <c r="P1868" s="534"/>
      <c r="Q1868" s="534"/>
      <c r="R1868" s="534"/>
      <c r="S1868" s="534"/>
      <c r="T1868" s="534"/>
      <c r="U1868" s="534"/>
      <c r="V1868" s="534"/>
      <c r="W1868" s="534"/>
      <c r="X1868" s="534"/>
      <c r="Y1868" s="366" t="s">
        <v>2706</v>
      </c>
      <c r="Z1868" s="366"/>
      <c r="AA1868" s="426"/>
      <c r="AB1868" s="426"/>
      <c r="AC1868" s="494"/>
      <c r="AD1868" s="583"/>
    </row>
    <row r="1869" customFormat="false" ht="16.2" hidden="true" customHeight="true" outlineLevel="0" collapsed="false">
      <c r="A1869" s="483"/>
      <c r="B1869" s="31"/>
      <c r="C1869" s="31"/>
      <c r="D1869" s="31" t="s">
        <v>265</v>
      </c>
      <c r="E1869" s="31"/>
      <c r="F1869" s="31" t="s">
        <v>471</v>
      </c>
      <c r="G1869" s="478"/>
      <c r="H1869" s="534"/>
      <c r="I1869" s="534"/>
      <c r="J1869" s="534"/>
      <c r="K1869" s="534"/>
      <c r="L1869" s="534"/>
      <c r="M1869" s="534"/>
      <c r="N1869" s="534"/>
      <c r="O1869" s="534"/>
      <c r="P1869" s="534"/>
      <c r="Q1869" s="534"/>
      <c r="R1869" s="534"/>
      <c r="S1869" s="534"/>
      <c r="T1869" s="534"/>
      <c r="U1869" s="534"/>
      <c r="V1869" s="534"/>
      <c r="W1869" s="534"/>
      <c r="X1869" s="534"/>
      <c r="Y1869" s="366" t="s">
        <v>2707</v>
      </c>
      <c r="Z1869" s="366"/>
      <c r="AA1869" s="426"/>
      <c r="AB1869" s="426"/>
      <c r="AC1869" s="494"/>
      <c r="AD1869" s="583"/>
    </row>
    <row r="1870" customFormat="false" ht="16.2" hidden="true" customHeight="true" outlineLevel="0" collapsed="false">
      <c r="A1870" s="483"/>
      <c r="B1870" s="31" t="s">
        <v>2684</v>
      </c>
      <c r="C1870" s="31"/>
      <c r="D1870" s="31" t="s">
        <v>264</v>
      </c>
      <c r="E1870" s="31"/>
      <c r="F1870" s="31" t="s">
        <v>471</v>
      </c>
      <c r="G1870" s="478"/>
      <c r="H1870" s="534"/>
      <c r="I1870" s="534"/>
      <c r="J1870" s="534"/>
      <c r="K1870" s="534"/>
      <c r="L1870" s="534"/>
      <c r="M1870" s="534"/>
      <c r="N1870" s="534"/>
      <c r="O1870" s="534"/>
      <c r="P1870" s="534"/>
      <c r="Q1870" s="534"/>
      <c r="R1870" s="534"/>
      <c r="S1870" s="534"/>
      <c r="T1870" s="534"/>
      <c r="U1870" s="534"/>
      <c r="V1870" s="534"/>
      <c r="W1870" s="534"/>
      <c r="X1870" s="534"/>
      <c r="Y1870" s="366" t="s">
        <v>2708</v>
      </c>
      <c r="Z1870" s="366"/>
      <c r="AA1870" s="426"/>
      <c r="AB1870" s="426"/>
      <c r="AC1870" s="494"/>
      <c r="AD1870" s="583"/>
    </row>
    <row r="1871" customFormat="false" ht="16.2" hidden="true" customHeight="true" outlineLevel="0" collapsed="false">
      <c r="A1871" s="483"/>
      <c r="B1871" s="31"/>
      <c r="C1871" s="31"/>
      <c r="D1871" s="31" t="s">
        <v>265</v>
      </c>
      <c r="E1871" s="31"/>
      <c r="F1871" s="31" t="s">
        <v>471</v>
      </c>
      <c r="G1871" s="478"/>
      <c r="H1871" s="534"/>
      <c r="I1871" s="534"/>
      <c r="J1871" s="534"/>
      <c r="K1871" s="534"/>
      <c r="L1871" s="534"/>
      <c r="M1871" s="534"/>
      <c r="N1871" s="534"/>
      <c r="O1871" s="534"/>
      <c r="P1871" s="534"/>
      <c r="Q1871" s="534"/>
      <c r="R1871" s="534"/>
      <c r="S1871" s="534"/>
      <c r="T1871" s="534"/>
      <c r="U1871" s="534"/>
      <c r="V1871" s="534"/>
      <c r="W1871" s="534"/>
      <c r="X1871" s="534"/>
      <c r="Y1871" s="366" t="s">
        <v>2709</v>
      </c>
      <c r="Z1871" s="366"/>
      <c r="AA1871" s="426"/>
      <c r="AB1871" s="426"/>
      <c r="AC1871" s="494"/>
      <c r="AD1871" s="583"/>
    </row>
    <row r="1872" customFormat="false" ht="16.2" hidden="true" customHeight="true" outlineLevel="0" collapsed="false">
      <c r="A1872" s="483"/>
      <c r="B1872" s="31" t="s">
        <v>2687</v>
      </c>
      <c r="C1872" s="31"/>
      <c r="D1872" s="31" t="s">
        <v>264</v>
      </c>
      <c r="E1872" s="31"/>
      <c r="F1872" s="31" t="s">
        <v>471</v>
      </c>
      <c r="G1872" s="478"/>
      <c r="H1872" s="534" t="n">
        <v>110</v>
      </c>
      <c r="I1872" s="534" t="n">
        <v>56</v>
      </c>
      <c r="J1872" s="534" t="n">
        <v>83</v>
      </c>
      <c r="K1872" s="534" t="n">
        <v>109</v>
      </c>
      <c r="L1872" s="534"/>
      <c r="M1872" s="534"/>
      <c r="N1872" s="534"/>
      <c r="O1872" s="534"/>
      <c r="P1872" s="534"/>
      <c r="Q1872" s="534"/>
      <c r="R1872" s="534"/>
      <c r="S1872" s="534"/>
      <c r="T1872" s="534"/>
      <c r="U1872" s="534"/>
      <c r="V1872" s="534"/>
      <c r="W1872" s="534"/>
      <c r="X1872" s="534"/>
      <c r="Y1872" s="366" t="s">
        <v>2710</v>
      </c>
      <c r="Z1872" s="366"/>
      <c r="AA1872" s="426"/>
      <c r="AB1872" s="426"/>
      <c r="AC1872" s="494"/>
      <c r="AD1872" s="583"/>
    </row>
    <row r="1873" customFormat="false" ht="16.2" hidden="true" customHeight="true" outlineLevel="0" collapsed="false">
      <c r="A1873" s="483"/>
      <c r="B1873" s="31"/>
      <c r="C1873" s="31"/>
      <c r="D1873" s="31" t="s">
        <v>265</v>
      </c>
      <c r="E1873" s="31"/>
      <c r="F1873" s="31" t="s">
        <v>471</v>
      </c>
      <c r="G1873" s="478"/>
      <c r="H1873" s="534" t="n">
        <v>1027</v>
      </c>
      <c r="I1873" s="534" t="n">
        <v>922</v>
      </c>
      <c r="J1873" s="534" t="n">
        <v>1405</v>
      </c>
      <c r="K1873" s="534" t="n">
        <v>1824</v>
      </c>
      <c r="L1873" s="534"/>
      <c r="M1873" s="534"/>
      <c r="N1873" s="534"/>
      <c r="O1873" s="534"/>
      <c r="P1873" s="534"/>
      <c r="Q1873" s="534"/>
      <c r="R1873" s="534"/>
      <c r="S1873" s="534"/>
      <c r="T1873" s="534"/>
      <c r="U1873" s="534"/>
      <c r="V1873" s="534"/>
      <c r="W1873" s="534"/>
      <c r="X1873" s="534"/>
      <c r="Y1873" s="366" t="s">
        <v>2711</v>
      </c>
      <c r="Z1873" s="366"/>
      <c r="AA1873" s="426"/>
      <c r="AB1873" s="426"/>
      <c r="AC1873" s="494"/>
      <c r="AD1873" s="583"/>
    </row>
    <row r="1874" customFormat="false" ht="16.2" hidden="true" customHeight="true" outlineLevel="0" collapsed="false">
      <c r="A1874" s="483"/>
      <c r="B1874" s="31" t="s">
        <v>2690</v>
      </c>
      <c r="C1874" s="31"/>
      <c r="D1874" s="31" t="s">
        <v>264</v>
      </c>
      <c r="E1874" s="31"/>
      <c r="F1874" s="31" t="s">
        <v>471</v>
      </c>
      <c r="G1874" s="478"/>
      <c r="H1874" s="534"/>
      <c r="I1874" s="534"/>
      <c r="J1874" s="534"/>
      <c r="K1874" s="534"/>
      <c r="L1874" s="534"/>
      <c r="M1874" s="534"/>
      <c r="N1874" s="534"/>
      <c r="O1874" s="534"/>
      <c r="P1874" s="534"/>
      <c r="Q1874" s="534"/>
      <c r="R1874" s="534"/>
      <c r="S1874" s="534"/>
      <c r="T1874" s="534"/>
      <c r="U1874" s="534"/>
      <c r="V1874" s="534"/>
      <c r="W1874" s="534"/>
      <c r="X1874" s="534"/>
      <c r="Y1874" s="366" t="s">
        <v>2712</v>
      </c>
      <c r="Z1874" s="366"/>
      <c r="AA1874" s="426"/>
      <c r="AB1874" s="426"/>
      <c r="AC1874" s="494"/>
      <c r="AD1874" s="583"/>
    </row>
    <row r="1875" customFormat="false" ht="16.2" hidden="true" customHeight="true" outlineLevel="0" collapsed="false">
      <c r="A1875" s="483"/>
      <c r="B1875" s="31"/>
      <c r="C1875" s="31"/>
      <c r="D1875" s="31" t="s">
        <v>265</v>
      </c>
      <c r="E1875" s="31"/>
      <c r="F1875" s="31" t="s">
        <v>471</v>
      </c>
      <c r="G1875" s="478"/>
      <c r="H1875" s="534"/>
      <c r="I1875" s="534"/>
      <c r="J1875" s="534"/>
      <c r="K1875" s="534"/>
      <c r="L1875" s="534"/>
      <c r="M1875" s="534"/>
      <c r="N1875" s="534"/>
      <c r="O1875" s="534"/>
      <c r="P1875" s="534"/>
      <c r="Q1875" s="534"/>
      <c r="R1875" s="534"/>
      <c r="S1875" s="534"/>
      <c r="T1875" s="534"/>
      <c r="U1875" s="534"/>
      <c r="V1875" s="534"/>
      <c r="W1875" s="534"/>
      <c r="X1875" s="534"/>
      <c r="Y1875" s="366" t="s">
        <v>2713</v>
      </c>
      <c r="Z1875" s="366"/>
      <c r="AA1875" s="426"/>
      <c r="AB1875" s="426"/>
      <c r="AC1875" s="494"/>
      <c r="AD1875" s="583"/>
    </row>
    <row r="1876" customFormat="false" ht="16.2" hidden="true" customHeight="true" outlineLevel="0" collapsed="false">
      <c r="A1876" s="483"/>
      <c r="B1876" s="31" t="s">
        <v>2693</v>
      </c>
      <c r="C1876" s="31"/>
      <c r="D1876" s="31" t="s">
        <v>264</v>
      </c>
      <c r="E1876" s="31"/>
      <c r="F1876" s="31" t="s">
        <v>471</v>
      </c>
      <c r="G1876" s="478"/>
      <c r="H1876" s="534"/>
      <c r="I1876" s="534"/>
      <c r="J1876" s="534"/>
      <c r="K1876" s="534"/>
      <c r="L1876" s="534"/>
      <c r="M1876" s="534"/>
      <c r="N1876" s="534"/>
      <c r="O1876" s="534"/>
      <c r="P1876" s="534"/>
      <c r="Q1876" s="534"/>
      <c r="R1876" s="534"/>
      <c r="S1876" s="534"/>
      <c r="T1876" s="534"/>
      <c r="U1876" s="534"/>
      <c r="V1876" s="534"/>
      <c r="W1876" s="534"/>
      <c r="X1876" s="534"/>
      <c r="Y1876" s="366" t="s">
        <v>2714</v>
      </c>
      <c r="Z1876" s="366"/>
      <c r="AA1876" s="426"/>
      <c r="AB1876" s="426"/>
      <c r="AC1876" s="494"/>
      <c r="AD1876" s="583"/>
    </row>
    <row r="1877" customFormat="false" ht="16.2" hidden="true" customHeight="true" outlineLevel="0" collapsed="false">
      <c r="A1877" s="483"/>
      <c r="B1877" s="31"/>
      <c r="C1877" s="31"/>
      <c r="D1877" s="31" t="s">
        <v>265</v>
      </c>
      <c r="E1877" s="31"/>
      <c r="F1877" s="31" t="s">
        <v>471</v>
      </c>
      <c r="G1877" s="478"/>
      <c r="H1877" s="534"/>
      <c r="I1877" s="534"/>
      <c r="J1877" s="534"/>
      <c r="K1877" s="534"/>
      <c r="L1877" s="534"/>
      <c r="M1877" s="534"/>
      <c r="N1877" s="534"/>
      <c r="O1877" s="534"/>
      <c r="P1877" s="534"/>
      <c r="Q1877" s="534"/>
      <c r="R1877" s="534"/>
      <c r="S1877" s="534"/>
      <c r="T1877" s="534"/>
      <c r="U1877" s="534"/>
      <c r="V1877" s="534"/>
      <c r="W1877" s="534"/>
      <c r="X1877" s="534"/>
      <c r="Y1877" s="366" t="s">
        <v>2715</v>
      </c>
      <c r="Z1877" s="366"/>
      <c r="AA1877" s="426"/>
      <c r="AB1877" s="426"/>
      <c r="AC1877" s="494"/>
      <c r="AD1877" s="583"/>
    </row>
    <row r="1878" customFormat="false" ht="16.2" hidden="true" customHeight="true" outlineLevel="0" collapsed="false">
      <c r="A1878" s="483"/>
      <c r="B1878" s="31" t="s">
        <v>2696</v>
      </c>
      <c r="C1878" s="31"/>
      <c r="D1878" s="31" t="s">
        <v>264</v>
      </c>
      <c r="E1878" s="31"/>
      <c r="F1878" s="31" t="s">
        <v>471</v>
      </c>
      <c r="G1878" s="478"/>
      <c r="H1878" s="534" t="n">
        <v>2</v>
      </c>
      <c r="I1878" s="534" t="n">
        <v>1</v>
      </c>
      <c r="J1878" s="534" t="n">
        <v>1</v>
      </c>
      <c r="K1878" s="534" t="n">
        <v>3</v>
      </c>
      <c r="L1878" s="534"/>
      <c r="M1878" s="534"/>
      <c r="N1878" s="534"/>
      <c r="O1878" s="534"/>
      <c r="P1878" s="534"/>
      <c r="Q1878" s="534"/>
      <c r="R1878" s="534"/>
      <c r="S1878" s="534"/>
      <c r="T1878" s="534"/>
      <c r="U1878" s="534"/>
      <c r="V1878" s="534"/>
      <c r="W1878" s="534"/>
      <c r="X1878" s="534"/>
      <c r="Y1878" s="366" t="s">
        <v>2716</v>
      </c>
      <c r="Z1878" s="366"/>
      <c r="AA1878" s="426"/>
      <c r="AB1878" s="426"/>
      <c r="AC1878" s="494"/>
      <c r="AD1878" s="583"/>
    </row>
    <row r="1879" customFormat="false" ht="16.2" hidden="true" customHeight="true" outlineLevel="0" collapsed="false">
      <c r="A1879" s="483"/>
      <c r="B1879" s="31"/>
      <c r="C1879" s="31"/>
      <c r="D1879" s="31" t="s">
        <v>265</v>
      </c>
      <c r="E1879" s="31"/>
      <c r="F1879" s="31" t="s">
        <v>471</v>
      </c>
      <c r="G1879" s="478"/>
      <c r="H1879" s="534" t="n">
        <v>210</v>
      </c>
      <c r="I1879" s="534" t="n">
        <v>248</v>
      </c>
      <c r="J1879" s="534" t="n">
        <v>218</v>
      </c>
      <c r="K1879" s="534" t="n">
        <v>244</v>
      </c>
      <c r="L1879" s="534"/>
      <c r="M1879" s="534"/>
      <c r="N1879" s="534"/>
      <c r="O1879" s="534"/>
      <c r="P1879" s="534"/>
      <c r="Q1879" s="534"/>
      <c r="R1879" s="534"/>
      <c r="S1879" s="534"/>
      <c r="T1879" s="534"/>
      <c r="U1879" s="534"/>
      <c r="V1879" s="534"/>
      <c r="W1879" s="534"/>
      <c r="X1879" s="534"/>
      <c r="Y1879" s="366" t="s">
        <v>2717</v>
      </c>
      <c r="Z1879" s="366"/>
      <c r="AA1879" s="426"/>
      <c r="AB1879" s="426"/>
      <c r="AC1879" s="494"/>
      <c r="AD1879" s="583"/>
    </row>
    <row r="1880" customFormat="false" ht="16.2" hidden="true" customHeight="true" outlineLevel="0" collapsed="false">
      <c r="A1880" s="483" t="s">
        <v>2718</v>
      </c>
      <c r="B1880" s="31" t="s">
        <v>2719</v>
      </c>
      <c r="C1880" s="31"/>
      <c r="D1880" s="31"/>
      <c r="E1880" s="31"/>
      <c r="F1880" s="31" t="s">
        <v>481</v>
      </c>
      <c r="G1880" s="625"/>
      <c r="H1880" s="534" t="n">
        <v>293</v>
      </c>
      <c r="I1880" s="534" t="n">
        <v>321</v>
      </c>
      <c r="J1880" s="534" t="n">
        <v>307</v>
      </c>
      <c r="K1880" s="534" t="n">
        <v>351</v>
      </c>
      <c r="L1880" s="534"/>
      <c r="M1880" s="534"/>
      <c r="N1880" s="534"/>
      <c r="O1880" s="534"/>
      <c r="P1880" s="534"/>
      <c r="Q1880" s="534"/>
      <c r="R1880" s="534"/>
      <c r="S1880" s="534"/>
      <c r="T1880" s="534"/>
      <c r="U1880" s="534"/>
      <c r="V1880" s="534"/>
      <c r="W1880" s="534"/>
      <c r="X1880" s="583"/>
      <c r="Y1880" s="366" t="s">
        <v>2720</v>
      </c>
      <c r="Z1880" s="366"/>
      <c r="AA1880" s="426" t="s">
        <v>2567</v>
      </c>
      <c r="AB1880" s="426" t="s">
        <v>2567</v>
      </c>
      <c r="AC1880" s="494"/>
      <c r="AD1880" s="490"/>
    </row>
    <row r="1881" customFormat="false" ht="16.2" hidden="true" customHeight="true" outlineLevel="0" collapsed="false">
      <c r="A1881" s="483"/>
      <c r="B1881" s="496"/>
      <c r="C1881" s="31" t="s">
        <v>2721</v>
      </c>
      <c r="D1881" s="31"/>
      <c r="E1881" s="31"/>
      <c r="F1881" s="31" t="s">
        <v>2722</v>
      </c>
      <c r="G1881" s="625"/>
      <c r="H1881" s="627" t="n">
        <v>11.7329907673776</v>
      </c>
      <c r="I1881" s="627" t="n">
        <v>12.7424994908955</v>
      </c>
      <c r="J1881" s="627" t="n">
        <v>12.0911459728213</v>
      </c>
      <c r="K1881" s="627" t="n">
        <v>13.7255423348907</v>
      </c>
      <c r="L1881" s="627"/>
      <c r="M1881" s="627"/>
      <c r="N1881" s="627"/>
      <c r="O1881" s="627"/>
      <c r="P1881" s="627"/>
      <c r="Q1881" s="627"/>
      <c r="R1881" s="627"/>
      <c r="S1881" s="627"/>
      <c r="T1881" s="627"/>
      <c r="U1881" s="627"/>
      <c r="V1881" s="627"/>
      <c r="W1881" s="627"/>
      <c r="X1881" s="583"/>
      <c r="Y1881" s="366" t="s">
        <v>2723</v>
      </c>
      <c r="Z1881" s="366" t="s">
        <v>2724</v>
      </c>
      <c r="AA1881" s="426"/>
      <c r="AB1881" s="426"/>
      <c r="AC1881" s="494"/>
      <c r="AD1881" s="490"/>
    </row>
    <row r="1882" customFormat="false" ht="16.2" hidden="true" customHeight="true" outlineLevel="0" collapsed="false">
      <c r="A1882" s="483"/>
      <c r="B1882" s="31" t="s">
        <v>2725</v>
      </c>
      <c r="C1882" s="31"/>
      <c r="D1882" s="31"/>
      <c r="E1882" s="31"/>
      <c r="F1882" s="31" t="s">
        <v>481</v>
      </c>
      <c r="G1882" s="625"/>
      <c r="H1882" s="534" t="n">
        <v>242</v>
      </c>
      <c r="I1882" s="534" t="n">
        <v>294</v>
      </c>
      <c r="J1882" s="534" t="n">
        <v>278</v>
      </c>
      <c r="K1882" s="534" t="n">
        <v>309</v>
      </c>
      <c r="L1882" s="534"/>
      <c r="M1882" s="534"/>
      <c r="N1882" s="534"/>
      <c r="O1882" s="534"/>
      <c r="P1882" s="534"/>
      <c r="Q1882" s="534"/>
      <c r="R1882" s="534"/>
      <c r="S1882" s="534"/>
      <c r="T1882" s="534"/>
      <c r="U1882" s="534"/>
      <c r="V1882" s="534"/>
      <c r="W1882" s="534"/>
      <c r="X1882" s="583"/>
      <c r="Y1882" s="366" t="s">
        <v>2726</v>
      </c>
      <c r="Z1882" s="366"/>
      <c r="AA1882" s="426"/>
      <c r="AB1882" s="426"/>
      <c r="AC1882" s="494"/>
      <c r="AD1882" s="490"/>
    </row>
    <row r="1883" customFormat="false" ht="16.2" hidden="true" customHeight="true" outlineLevel="0" collapsed="false">
      <c r="A1883" s="483"/>
      <c r="B1883" s="496"/>
      <c r="C1883" s="31" t="s">
        <v>2727</v>
      </c>
      <c r="D1883" s="31"/>
      <c r="E1883" s="31"/>
      <c r="F1883" s="31" t="s">
        <v>473</v>
      </c>
      <c r="G1883" s="625"/>
      <c r="H1883" s="627" t="n">
        <v>82.5938566552901</v>
      </c>
      <c r="I1883" s="627" t="n">
        <v>91.588785046729</v>
      </c>
      <c r="J1883" s="627" t="n">
        <v>90.5537459283388</v>
      </c>
      <c r="K1883" s="627" t="n">
        <v>88.034188034188</v>
      </c>
      <c r="L1883" s="627"/>
      <c r="M1883" s="627"/>
      <c r="N1883" s="627"/>
      <c r="O1883" s="627"/>
      <c r="P1883" s="627"/>
      <c r="Q1883" s="627"/>
      <c r="R1883" s="627"/>
      <c r="S1883" s="627"/>
      <c r="T1883" s="627"/>
      <c r="U1883" s="627"/>
      <c r="V1883" s="627"/>
      <c r="W1883" s="627"/>
      <c r="X1883" s="583"/>
      <c r="Y1883" s="366" t="s">
        <v>2728</v>
      </c>
      <c r="Z1883" s="366" t="s">
        <v>2720</v>
      </c>
      <c r="AA1883" s="426"/>
      <c r="AB1883" s="426"/>
      <c r="AC1883" s="494"/>
      <c r="AD1883" s="490"/>
    </row>
    <row r="1884" customFormat="false" ht="16.2" hidden="true" customHeight="true" outlineLevel="0" collapsed="false">
      <c r="A1884" s="483"/>
      <c r="B1884" s="31" t="s">
        <v>2729</v>
      </c>
      <c r="C1884" s="31"/>
      <c r="D1884" s="31"/>
      <c r="E1884" s="31" t="s">
        <v>264</v>
      </c>
      <c r="F1884" s="31" t="s">
        <v>471</v>
      </c>
      <c r="G1884" s="625"/>
      <c r="H1884" s="534" t="n">
        <v>231</v>
      </c>
      <c r="I1884" s="534" t="n">
        <v>286</v>
      </c>
      <c r="J1884" s="534" t="n">
        <v>266</v>
      </c>
      <c r="K1884" s="534" t="n">
        <v>301</v>
      </c>
      <c r="L1884" s="534"/>
      <c r="M1884" s="534"/>
      <c r="N1884" s="534"/>
      <c r="O1884" s="534"/>
      <c r="P1884" s="534"/>
      <c r="Q1884" s="534"/>
      <c r="R1884" s="534"/>
      <c r="S1884" s="534"/>
      <c r="T1884" s="534"/>
      <c r="U1884" s="534"/>
      <c r="V1884" s="534"/>
      <c r="W1884" s="534"/>
      <c r="X1884" s="583"/>
      <c r="Y1884" s="366" t="s">
        <v>2730</v>
      </c>
      <c r="Z1884" s="366"/>
      <c r="AA1884" s="426"/>
      <c r="AB1884" s="426"/>
      <c r="AC1884" s="494"/>
      <c r="AD1884" s="490"/>
    </row>
    <row r="1885" customFormat="false" ht="16.2" hidden="true" customHeight="true" outlineLevel="0" collapsed="false">
      <c r="A1885" s="483"/>
      <c r="B1885" s="31"/>
      <c r="C1885" s="31"/>
      <c r="D1885" s="31"/>
      <c r="E1885" s="31" t="s">
        <v>265</v>
      </c>
      <c r="F1885" s="31" t="s">
        <v>471</v>
      </c>
      <c r="G1885" s="625"/>
      <c r="H1885" s="534" t="n">
        <v>1</v>
      </c>
      <c r="I1885" s="534" t="n">
        <v>6</v>
      </c>
      <c r="J1885" s="534" t="n">
        <v>3</v>
      </c>
      <c r="K1885" s="534" t="n">
        <v>6</v>
      </c>
      <c r="L1885" s="534"/>
      <c r="M1885" s="534"/>
      <c r="N1885" s="534"/>
      <c r="O1885" s="534"/>
      <c r="P1885" s="534"/>
      <c r="Q1885" s="534"/>
      <c r="R1885" s="534"/>
      <c r="S1885" s="534"/>
      <c r="T1885" s="534"/>
      <c r="U1885" s="534"/>
      <c r="V1885" s="534"/>
      <c r="W1885" s="534"/>
      <c r="X1885" s="583"/>
      <c r="Y1885" s="366" t="s">
        <v>2731</v>
      </c>
      <c r="Z1885" s="366"/>
      <c r="AA1885" s="426"/>
      <c r="AB1885" s="426"/>
      <c r="AC1885" s="494"/>
      <c r="AD1885" s="490"/>
    </row>
    <row r="1886" customFormat="false" ht="16.2" hidden="true" customHeight="true" outlineLevel="0" collapsed="false">
      <c r="A1886" s="483"/>
      <c r="B1886" s="31" t="s">
        <v>2670</v>
      </c>
      <c r="C1886" s="31"/>
      <c r="D1886" s="31"/>
      <c r="E1886" s="31" t="s">
        <v>264</v>
      </c>
      <c r="F1886" s="31" t="s">
        <v>1978</v>
      </c>
      <c r="G1886" s="625"/>
      <c r="H1886" s="627" t="n">
        <v>18.3240258916106</v>
      </c>
      <c r="I1886" s="627" t="n">
        <v>22.5133210375965</v>
      </c>
      <c r="J1886" s="627" t="n">
        <v>20.7992380910678</v>
      </c>
      <c r="K1886" s="627" t="n">
        <v>23.4015242866617</v>
      </c>
      <c r="L1886" s="627"/>
      <c r="M1886" s="627"/>
      <c r="N1886" s="627"/>
      <c r="O1886" s="627"/>
      <c r="P1886" s="627"/>
      <c r="Q1886" s="627"/>
      <c r="R1886" s="627"/>
      <c r="S1886" s="627"/>
      <c r="T1886" s="627"/>
      <c r="U1886" s="627"/>
      <c r="V1886" s="627"/>
      <c r="W1886" s="627"/>
      <c r="X1886" s="583"/>
      <c r="Y1886" s="366" t="s">
        <v>2732</v>
      </c>
      <c r="Z1886" s="366" t="s">
        <v>2672</v>
      </c>
      <c r="AA1886" s="426"/>
      <c r="AB1886" s="426"/>
      <c r="AC1886" s="494"/>
      <c r="AD1886" s="490"/>
    </row>
    <row r="1887" customFormat="false" ht="16.2" hidden="true" customHeight="false" outlineLevel="0" collapsed="false">
      <c r="A1887" s="483"/>
      <c r="B1887" s="31"/>
      <c r="C1887" s="31"/>
      <c r="D1887" s="31"/>
      <c r="E1887" s="31" t="s">
        <v>265</v>
      </c>
      <c r="F1887" s="31" t="s">
        <v>1978</v>
      </c>
      <c r="G1887" s="625"/>
      <c r="H1887" s="627" t="n">
        <v>0.0808674162537037</v>
      </c>
      <c r="I1887" s="627" t="n">
        <v>0.480472785220657</v>
      </c>
      <c r="J1887" s="627" t="n">
        <v>0.238065952204292</v>
      </c>
      <c r="K1887" s="627" t="n">
        <v>0.47205623763311</v>
      </c>
      <c r="L1887" s="627"/>
      <c r="M1887" s="627"/>
      <c r="N1887" s="627"/>
      <c r="O1887" s="627"/>
      <c r="P1887" s="627"/>
      <c r="Q1887" s="627"/>
      <c r="R1887" s="627"/>
      <c r="S1887" s="627"/>
      <c r="T1887" s="627"/>
      <c r="U1887" s="627"/>
      <c r="V1887" s="627"/>
      <c r="W1887" s="627"/>
      <c r="X1887" s="583"/>
      <c r="Y1887" s="366" t="s">
        <v>2733</v>
      </c>
      <c r="Z1887" s="366" t="s">
        <v>2674</v>
      </c>
      <c r="AA1887" s="426"/>
      <c r="AB1887" s="426"/>
      <c r="AC1887" s="494"/>
      <c r="AD1887" s="490"/>
    </row>
    <row r="1888" customFormat="false" ht="16.2" hidden="true" customHeight="true" outlineLevel="0" collapsed="false">
      <c r="A1888" s="483"/>
      <c r="B1888" s="31" t="s">
        <v>2734</v>
      </c>
      <c r="C1888" s="31"/>
      <c r="D1888" s="31"/>
      <c r="E1888" s="31" t="s">
        <v>264</v>
      </c>
      <c r="F1888" s="31" t="s">
        <v>471</v>
      </c>
      <c r="G1888" s="625"/>
      <c r="H1888" s="534" t="n">
        <v>3</v>
      </c>
      <c r="I1888" s="534" t="n">
        <v>5</v>
      </c>
      <c r="J1888" s="534" t="n">
        <v>3</v>
      </c>
      <c r="K1888" s="534" t="n">
        <v>4</v>
      </c>
      <c r="L1888" s="534"/>
      <c r="M1888" s="534"/>
      <c r="N1888" s="534"/>
      <c r="O1888" s="534"/>
      <c r="P1888" s="534"/>
      <c r="Q1888" s="534"/>
      <c r="R1888" s="534"/>
      <c r="S1888" s="534"/>
      <c r="T1888" s="534"/>
      <c r="U1888" s="534"/>
      <c r="V1888" s="534"/>
      <c r="W1888" s="534"/>
      <c r="X1888" s="583"/>
      <c r="Y1888" s="366" t="s">
        <v>2735</v>
      </c>
      <c r="Z1888" s="366"/>
      <c r="AA1888" s="426"/>
      <c r="AB1888" s="426"/>
      <c r="AC1888" s="494"/>
      <c r="AD1888" s="490"/>
    </row>
    <row r="1889" customFormat="false" ht="16.2" hidden="true" customHeight="true" outlineLevel="0" collapsed="false">
      <c r="A1889" s="483"/>
      <c r="B1889" s="31"/>
      <c r="C1889" s="31"/>
      <c r="D1889" s="31"/>
      <c r="E1889" s="31" t="s">
        <v>265</v>
      </c>
      <c r="F1889" s="31" t="s">
        <v>471</v>
      </c>
      <c r="G1889" s="625"/>
      <c r="H1889" s="534" t="n">
        <v>295</v>
      </c>
      <c r="I1889" s="534" t="n">
        <v>332</v>
      </c>
      <c r="J1889" s="534" t="n">
        <v>309</v>
      </c>
      <c r="K1889" s="534" t="n">
        <v>352</v>
      </c>
      <c r="L1889" s="534"/>
      <c r="M1889" s="534"/>
      <c r="N1889" s="534"/>
      <c r="O1889" s="534"/>
      <c r="P1889" s="534"/>
      <c r="Q1889" s="534"/>
      <c r="R1889" s="534"/>
      <c r="S1889" s="534"/>
      <c r="T1889" s="534"/>
      <c r="U1889" s="534"/>
      <c r="V1889" s="534"/>
      <c r="W1889" s="534"/>
      <c r="X1889" s="583"/>
      <c r="Y1889" s="366" t="s">
        <v>2736</v>
      </c>
      <c r="Z1889" s="366"/>
      <c r="AA1889" s="426"/>
      <c r="AB1889" s="426"/>
      <c r="AC1889" s="494"/>
      <c r="AD1889" s="490"/>
    </row>
    <row r="1890" customFormat="false" ht="16.2" hidden="true" customHeight="true" outlineLevel="0" collapsed="false">
      <c r="A1890" s="483" t="s">
        <v>2737</v>
      </c>
      <c r="B1890" s="31" t="s">
        <v>2729</v>
      </c>
      <c r="C1890" s="31"/>
      <c r="D1890" s="31"/>
      <c r="E1890" s="31" t="s">
        <v>264</v>
      </c>
      <c r="F1890" s="31" t="s">
        <v>471</v>
      </c>
      <c r="G1890" s="625"/>
      <c r="H1890" s="534" t="n">
        <v>231</v>
      </c>
      <c r="I1890" s="534" t="n">
        <v>286</v>
      </c>
      <c r="J1890" s="534" t="n">
        <v>266</v>
      </c>
      <c r="K1890" s="534" t="n">
        <v>301</v>
      </c>
      <c r="L1890" s="534"/>
      <c r="M1890" s="534"/>
      <c r="N1890" s="534"/>
      <c r="O1890" s="534"/>
      <c r="P1890" s="534"/>
      <c r="Q1890" s="534"/>
      <c r="R1890" s="534"/>
      <c r="S1890" s="534"/>
      <c r="T1890" s="534"/>
      <c r="U1890" s="534"/>
      <c r="V1890" s="534"/>
      <c r="W1890" s="534"/>
      <c r="X1890" s="583"/>
      <c r="Y1890" s="366" t="s">
        <v>2730</v>
      </c>
      <c r="Z1890" s="366"/>
      <c r="AA1890" s="426" t="s">
        <v>2567</v>
      </c>
      <c r="AB1890" s="426" t="s">
        <v>2567</v>
      </c>
      <c r="AC1890" s="494"/>
      <c r="AD1890" s="490"/>
    </row>
    <row r="1891" customFormat="false" ht="16.2" hidden="true" customHeight="true" outlineLevel="0" collapsed="false">
      <c r="A1891" s="483"/>
      <c r="B1891" s="31"/>
      <c r="C1891" s="31"/>
      <c r="D1891" s="31"/>
      <c r="E1891" s="31" t="s">
        <v>265</v>
      </c>
      <c r="F1891" s="31" t="s">
        <v>471</v>
      </c>
      <c r="G1891" s="625"/>
      <c r="H1891" s="534" t="n">
        <v>1</v>
      </c>
      <c r="I1891" s="534" t="n">
        <v>6</v>
      </c>
      <c r="J1891" s="534" t="n">
        <v>3</v>
      </c>
      <c r="K1891" s="534" t="n">
        <v>6</v>
      </c>
      <c r="L1891" s="534"/>
      <c r="M1891" s="534"/>
      <c r="N1891" s="534"/>
      <c r="O1891" s="534"/>
      <c r="P1891" s="534"/>
      <c r="Q1891" s="534"/>
      <c r="R1891" s="534"/>
      <c r="S1891" s="534"/>
      <c r="T1891" s="534"/>
      <c r="U1891" s="534"/>
      <c r="V1891" s="534"/>
      <c r="W1891" s="534"/>
      <c r="X1891" s="583"/>
      <c r="Y1891" s="366" t="s">
        <v>2731</v>
      </c>
      <c r="Z1891" s="366"/>
      <c r="AA1891" s="426"/>
      <c r="AB1891" s="426"/>
      <c r="AC1891" s="494"/>
      <c r="AD1891" s="490"/>
    </row>
    <row r="1892" customFormat="false" ht="16.2" hidden="true" customHeight="true" outlineLevel="0" collapsed="false">
      <c r="A1892" s="483"/>
      <c r="B1892" s="31"/>
      <c r="C1892" s="31" t="s">
        <v>2565</v>
      </c>
      <c r="D1892" s="31"/>
      <c r="E1892" s="31" t="s">
        <v>264</v>
      </c>
      <c r="F1892" s="31" t="s">
        <v>471</v>
      </c>
      <c r="G1892" s="625"/>
      <c r="H1892" s="534" t="n">
        <v>0</v>
      </c>
      <c r="I1892" s="534" t="n">
        <v>0</v>
      </c>
      <c r="J1892" s="534" t="n">
        <v>1</v>
      </c>
      <c r="K1892" s="534" t="n">
        <v>0</v>
      </c>
      <c r="L1892" s="534"/>
      <c r="M1892" s="534"/>
      <c r="N1892" s="534"/>
      <c r="O1892" s="534"/>
      <c r="P1892" s="534"/>
      <c r="Q1892" s="534"/>
      <c r="R1892" s="534"/>
      <c r="S1892" s="534"/>
      <c r="T1892" s="534"/>
      <c r="U1892" s="534"/>
      <c r="V1892" s="534"/>
      <c r="W1892" s="534"/>
      <c r="X1892" s="583"/>
      <c r="Y1892" s="366" t="s">
        <v>2738</v>
      </c>
      <c r="Z1892" s="366"/>
      <c r="AA1892" s="426"/>
      <c r="AB1892" s="426"/>
      <c r="AC1892" s="494"/>
      <c r="AD1892" s="490"/>
    </row>
    <row r="1893" customFormat="false" ht="16.2" hidden="true" customHeight="true" outlineLevel="0" collapsed="false">
      <c r="A1893" s="483"/>
      <c r="B1893" s="31"/>
      <c r="C1893" s="31"/>
      <c r="D1893" s="31"/>
      <c r="E1893" s="31" t="s">
        <v>265</v>
      </c>
      <c r="F1893" s="31" t="s">
        <v>471</v>
      </c>
      <c r="G1893" s="625"/>
      <c r="H1893" s="534" t="n">
        <v>0</v>
      </c>
      <c r="I1893" s="534" t="n">
        <v>0</v>
      </c>
      <c r="J1893" s="534" t="n">
        <v>0</v>
      </c>
      <c r="K1893" s="534" t="n">
        <v>0</v>
      </c>
      <c r="L1893" s="534"/>
      <c r="M1893" s="534"/>
      <c r="N1893" s="534"/>
      <c r="O1893" s="534"/>
      <c r="P1893" s="534"/>
      <c r="Q1893" s="534"/>
      <c r="R1893" s="534"/>
      <c r="S1893" s="534"/>
      <c r="T1893" s="534"/>
      <c r="U1893" s="534"/>
      <c r="V1893" s="534"/>
      <c r="W1893" s="534"/>
      <c r="X1893" s="583"/>
      <c r="Y1893" s="366" t="s">
        <v>2739</v>
      </c>
      <c r="Z1893" s="366"/>
      <c r="AA1893" s="426"/>
      <c r="AB1893" s="426"/>
      <c r="AC1893" s="494"/>
      <c r="AD1893" s="490"/>
    </row>
    <row r="1894" customFormat="false" ht="16.2" hidden="true" customHeight="true" outlineLevel="0" collapsed="false">
      <c r="A1894" s="483"/>
      <c r="B1894" s="31"/>
      <c r="C1894" s="31" t="s">
        <v>2740</v>
      </c>
      <c r="D1894" s="31"/>
      <c r="E1894" s="31" t="s">
        <v>264</v>
      </c>
      <c r="F1894" s="31" t="s">
        <v>471</v>
      </c>
      <c r="G1894" s="625"/>
      <c r="H1894" s="534" t="n">
        <v>26</v>
      </c>
      <c r="I1894" s="534" t="n">
        <v>36</v>
      </c>
      <c r="J1894" s="534" t="n">
        <v>53</v>
      </c>
      <c r="K1894" s="534" t="n">
        <v>31</v>
      </c>
      <c r="L1894" s="534"/>
      <c r="M1894" s="534"/>
      <c r="N1894" s="534"/>
      <c r="O1894" s="534"/>
      <c r="P1894" s="534"/>
      <c r="Q1894" s="534"/>
      <c r="R1894" s="534"/>
      <c r="S1894" s="534"/>
      <c r="T1894" s="534"/>
      <c r="U1894" s="534"/>
      <c r="V1894" s="534"/>
      <c r="W1894" s="534"/>
      <c r="X1894" s="583"/>
      <c r="Y1894" s="366" t="s">
        <v>2741</v>
      </c>
      <c r="Z1894" s="366"/>
      <c r="AA1894" s="426"/>
      <c r="AB1894" s="426"/>
      <c r="AC1894" s="494"/>
      <c r="AD1894" s="490"/>
    </row>
    <row r="1895" customFormat="false" ht="16.2" hidden="true" customHeight="true" outlineLevel="0" collapsed="false">
      <c r="A1895" s="483"/>
      <c r="B1895" s="31"/>
      <c r="C1895" s="31"/>
      <c r="D1895" s="31"/>
      <c r="E1895" s="31" t="s">
        <v>265</v>
      </c>
      <c r="F1895" s="31" t="s">
        <v>471</v>
      </c>
      <c r="G1895" s="625"/>
      <c r="H1895" s="534" t="n">
        <v>0</v>
      </c>
      <c r="I1895" s="534" t="n">
        <v>2</v>
      </c>
      <c r="J1895" s="534" t="n">
        <v>0</v>
      </c>
      <c r="K1895" s="534" t="n">
        <v>0</v>
      </c>
      <c r="L1895" s="534"/>
      <c r="M1895" s="534"/>
      <c r="N1895" s="534"/>
      <c r="O1895" s="534"/>
      <c r="P1895" s="534"/>
      <c r="Q1895" s="534"/>
      <c r="R1895" s="534"/>
      <c r="S1895" s="534"/>
      <c r="T1895" s="534"/>
      <c r="U1895" s="534"/>
      <c r="V1895" s="534"/>
      <c r="W1895" s="534"/>
      <c r="X1895" s="583"/>
      <c r="Y1895" s="366" t="s">
        <v>2742</v>
      </c>
      <c r="Z1895" s="366"/>
      <c r="AA1895" s="426"/>
      <c r="AB1895" s="426"/>
      <c r="AC1895" s="494"/>
      <c r="AD1895" s="490"/>
    </row>
    <row r="1896" customFormat="false" ht="16.2" hidden="true" customHeight="true" outlineLevel="0" collapsed="false">
      <c r="A1896" s="483"/>
      <c r="B1896" s="31"/>
      <c r="C1896" s="31" t="s">
        <v>2743</v>
      </c>
      <c r="D1896" s="31"/>
      <c r="E1896" s="31" t="s">
        <v>264</v>
      </c>
      <c r="F1896" s="31" t="s">
        <v>471</v>
      </c>
      <c r="G1896" s="625"/>
      <c r="H1896" s="534" t="n">
        <v>74</v>
      </c>
      <c r="I1896" s="534" t="n">
        <v>93</v>
      </c>
      <c r="J1896" s="534" t="n">
        <v>70</v>
      </c>
      <c r="K1896" s="534" t="n">
        <v>80</v>
      </c>
      <c r="L1896" s="534"/>
      <c r="M1896" s="534"/>
      <c r="N1896" s="534"/>
      <c r="O1896" s="534"/>
      <c r="P1896" s="534"/>
      <c r="Q1896" s="534"/>
      <c r="R1896" s="534"/>
      <c r="S1896" s="534"/>
      <c r="T1896" s="534"/>
      <c r="U1896" s="534"/>
      <c r="V1896" s="534"/>
      <c r="W1896" s="534"/>
      <c r="X1896" s="583"/>
      <c r="Y1896" s="366" t="s">
        <v>2744</v>
      </c>
      <c r="Z1896" s="366"/>
      <c r="AA1896" s="426"/>
      <c r="AB1896" s="426"/>
      <c r="AC1896" s="494"/>
      <c r="AD1896" s="490"/>
    </row>
    <row r="1897" customFormat="false" ht="16.2" hidden="true" customHeight="true" outlineLevel="0" collapsed="false">
      <c r="A1897" s="483"/>
      <c r="B1897" s="31"/>
      <c r="C1897" s="31"/>
      <c r="D1897" s="31"/>
      <c r="E1897" s="31" t="s">
        <v>265</v>
      </c>
      <c r="F1897" s="31" t="s">
        <v>471</v>
      </c>
      <c r="G1897" s="625"/>
      <c r="H1897" s="534" t="n">
        <v>0</v>
      </c>
      <c r="I1897" s="534" t="n">
        <v>0</v>
      </c>
      <c r="J1897" s="534" t="n">
        <v>1</v>
      </c>
      <c r="K1897" s="534" t="n">
        <v>1</v>
      </c>
      <c r="L1897" s="534"/>
      <c r="M1897" s="534"/>
      <c r="N1897" s="534"/>
      <c r="O1897" s="534"/>
      <c r="P1897" s="534"/>
      <c r="Q1897" s="534"/>
      <c r="R1897" s="534"/>
      <c r="S1897" s="534"/>
      <c r="T1897" s="534"/>
      <c r="U1897" s="534"/>
      <c r="V1897" s="534"/>
      <c r="W1897" s="534"/>
      <c r="X1897" s="583"/>
      <c r="Y1897" s="366" t="s">
        <v>2745</v>
      </c>
      <c r="Z1897" s="366"/>
      <c r="AA1897" s="426"/>
      <c r="AB1897" s="426"/>
      <c r="AC1897" s="494"/>
      <c r="AD1897" s="490"/>
    </row>
    <row r="1898" customFormat="false" ht="16.2" hidden="true" customHeight="true" outlineLevel="0" collapsed="false">
      <c r="A1898" s="483"/>
      <c r="B1898" s="31"/>
      <c r="C1898" s="31" t="s">
        <v>2746</v>
      </c>
      <c r="D1898" s="31"/>
      <c r="E1898" s="31" t="s">
        <v>264</v>
      </c>
      <c r="F1898" s="31" t="s">
        <v>471</v>
      </c>
      <c r="G1898" s="625"/>
      <c r="H1898" s="534" t="n">
        <v>131</v>
      </c>
      <c r="I1898" s="534" t="n">
        <v>157</v>
      </c>
      <c r="J1898" s="534" t="n">
        <v>142</v>
      </c>
      <c r="K1898" s="534" t="n">
        <v>190</v>
      </c>
      <c r="L1898" s="534"/>
      <c r="M1898" s="534"/>
      <c r="N1898" s="534"/>
      <c r="O1898" s="534"/>
      <c r="P1898" s="534"/>
      <c r="Q1898" s="534"/>
      <c r="R1898" s="534"/>
      <c r="S1898" s="534"/>
      <c r="T1898" s="534"/>
      <c r="U1898" s="534"/>
      <c r="V1898" s="534"/>
      <c r="W1898" s="534"/>
      <c r="X1898" s="583"/>
      <c r="Y1898" s="366" t="s">
        <v>2747</v>
      </c>
      <c r="Z1898" s="366"/>
      <c r="AA1898" s="426"/>
      <c r="AB1898" s="426"/>
      <c r="AC1898" s="494"/>
      <c r="AD1898" s="490"/>
    </row>
    <row r="1899" customFormat="false" ht="16.2" hidden="true" customHeight="true" outlineLevel="0" collapsed="false">
      <c r="A1899" s="483"/>
      <c r="B1899" s="31"/>
      <c r="C1899" s="31"/>
      <c r="D1899" s="31"/>
      <c r="E1899" s="31" t="s">
        <v>265</v>
      </c>
      <c r="F1899" s="31" t="s">
        <v>471</v>
      </c>
      <c r="G1899" s="625"/>
      <c r="H1899" s="534" t="n">
        <v>1</v>
      </c>
      <c r="I1899" s="534" t="n">
        <v>4</v>
      </c>
      <c r="J1899" s="534" t="n">
        <v>2</v>
      </c>
      <c r="K1899" s="534" t="n">
        <v>5</v>
      </c>
      <c r="L1899" s="534"/>
      <c r="M1899" s="534"/>
      <c r="N1899" s="534"/>
      <c r="O1899" s="534"/>
      <c r="P1899" s="534"/>
      <c r="Q1899" s="534"/>
      <c r="R1899" s="534"/>
      <c r="S1899" s="534"/>
      <c r="T1899" s="534"/>
      <c r="U1899" s="534"/>
      <c r="V1899" s="534"/>
      <c r="W1899" s="534"/>
      <c r="X1899" s="583"/>
      <c r="Y1899" s="366" t="s">
        <v>2748</v>
      </c>
      <c r="Z1899" s="366"/>
      <c r="AA1899" s="426"/>
      <c r="AB1899" s="426"/>
      <c r="AC1899" s="494"/>
      <c r="AD1899" s="490"/>
    </row>
    <row r="1900" customFormat="false" ht="16.2" hidden="true" customHeight="true" outlineLevel="0" collapsed="false">
      <c r="A1900" s="483" t="s">
        <v>2749</v>
      </c>
      <c r="B1900" s="31" t="s">
        <v>2729</v>
      </c>
      <c r="C1900" s="31"/>
      <c r="D1900" s="31"/>
      <c r="E1900" s="31" t="s">
        <v>264</v>
      </c>
      <c r="F1900" s="31" t="s">
        <v>471</v>
      </c>
      <c r="G1900" s="625"/>
      <c r="H1900" s="534" t="n">
        <v>231</v>
      </c>
      <c r="I1900" s="534" t="n">
        <v>286</v>
      </c>
      <c r="J1900" s="534" t="n">
        <v>266</v>
      </c>
      <c r="K1900" s="534" t="n">
        <v>301</v>
      </c>
      <c r="L1900" s="534"/>
      <c r="M1900" s="534"/>
      <c r="N1900" s="534"/>
      <c r="O1900" s="534"/>
      <c r="P1900" s="534"/>
      <c r="Q1900" s="534"/>
      <c r="R1900" s="534"/>
      <c r="S1900" s="534"/>
      <c r="T1900" s="534"/>
      <c r="U1900" s="534"/>
      <c r="V1900" s="534"/>
      <c r="W1900" s="534"/>
      <c r="X1900" s="583"/>
      <c r="Y1900" s="366" t="s">
        <v>2730</v>
      </c>
      <c r="Z1900" s="366"/>
      <c r="AA1900" s="426" t="s">
        <v>2567</v>
      </c>
      <c r="AB1900" s="426" t="s">
        <v>2567</v>
      </c>
      <c r="AC1900" s="494"/>
      <c r="AD1900" s="490"/>
    </row>
    <row r="1901" customFormat="false" ht="16.2" hidden="true" customHeight="true" outlineLevel="0" collapsed="false">
      <c r="A1901" s="483"/>
      <c r="B1901" s="31"/>
      <c r="C1901" s="31"/>
      <c r="D1901" s="31"/>
      <c r="E1901" s="31" t="s">
        <v>265</v>
      </c>
      <c r="F1901" s="31" t="s">
        <v>471</v>
      </c>
      <c r="G1901" s="625"/>
      <c r="H1901" s="534" t="n">
        <v>1</v>
      </c>
      <c r="I1901" s="534" t="n">
        <v>6</v>
      </c>
      <c r="J1901" s="534" t="n">
        <v>3</v>
      </c>
      <c r="K1901" s="534" t="n">
        <v>6</v>
      </c>
      <c r="L1901" s="534"/>
      <c r="M1901" s="534"/>
      <c r="N1901" s="534"/>
      <c r="O1901" s="534"/>
      <c r="P1901" s="534"/>
      <c r="Q1901" s="534"/>
      <c r="R1901" s="534"/>
      <c r="S1901" s="534"/>
      <c r="T1901" s="534"/>
      <c r="U1901" s="534"/>
      <c r="V1901" s="534"/>
      <c r="W1901" s="534"/>
      <c r="X1901" s="583"/>
      <c r="Y1901" s="366" t="s">
        <v>2731</v>
      </c>
      <c r="Z1901" s="366"/>
      <c r="AA1901" s="426"/>
      <c r="AB1901" s="426"/>
      <c r="AC1901" s="494"/>
      <c r="AD1901" s="490"/>
    </row>
    <row r="1902" customFormat="false" ht="16.2" hidden="true" customHeight="true" outlineLevel="0" collapsed="false">
      <c r="A1902" s="483"/>
      <c r="B1902" s="31"/>
      <c r="C1902" s="31" t="s">
        <v>408</v>
      </c>
      <c r="D1902" s="31"/>
      <c r="E1902" s="31" t="s">
        <v>264</v>
      </c>
      <c r="F1902" s="31" t="s">
        <v>471</v>
      </c>
      <c r="G1902" s="625"/>
      <c r="H1902" s="534" t="n">
        <v>24</v>
      </c>
      <c r="I1902" s="534" t="n">
        <v>25</v>
      </c>
      <c r="J1902" s="534" t="n">
        <v>21</v>
      </c>
      <c r="K1902" s="534" t="n">
        <v>34</v>
      </c>
      <c r="L1902" s="534"/>
      <c r="M1902" s="534"/>
      <c r="N1902" s="534"/>
      <c r="O1902" s="534"/>
      <c r="P1902" s="534"/>
      <c r="Q1902" s="534"/>
      <c r="R1902" s="534"/>
      <c r="S1902" s="534"/>
      <c r="T1902" s="534"/>
      <c r="U1902" s="534"/>
      <c r="V1902" s="534"/>
      <c r="W1902" s="534"/>
      <c r="X1902" s="583"/>
      <c r="Y1902" s="366" t="s">
        <v>2750</v>
      </c>
      <c r="Z1902" s="366"/>
      <c r="AA1902" s="426"/>
      <c r="AB1902" s="426"/>
      <c r="AC1902" s="494"/>
      <c r="AD1902" s="490"/>
    </row>
    <row r="1903" customFormat="false" ht="16.2" hidden="true" customHeight="true" outlineLevel="0" collapsed="false">
      <c r="A1903" s="483"/>
      <c r="B1903" s="31"/>
      <c r="C1903" s="31"/>
      <c r="D1903" s="31"/>
      <c r="E1903" s="31" t="s">
        <v>265</v>
      </c>
      <c r="F1903" s="31" t="s">
        <v>471</v>
      </c>
      <c r="G1903" s="625"/>
      <c r="H1903" s="534" t="n">
        <v>0</v>
      </c>
      <c r="I1903" s="534" t="n">
        <v>1</v>
      </c>
      <c r="J1903" s="534" t="n">
        <v>0</v>
      </c>
      <c r="K1903" s="534" t="n">
        <v>1</v>
      </c>
      <c r="L1903" s="534"/>
      <c r="M1903" s="534"/>
      <c r="N1903" s="534"/>
      <c r="O1903" s="534"/>
      <c r="P1903" s="534"/>
      <c r="Q1903" s="534"/>
      <c r="R1903" s="534"/>
      <c r="S1903" s="534"/>
      <c r="T1903" s="534"/>
      <c r="U1903" s="534"/>
      <c r="V1903" s="534"/>
      <c r="W1903" s="534"/>
      <c r="X1903" s="583"/>
      <c r="Y1903" s="366" t="s">
        <v>2751</v>
      </c>
      <c r="Z1903" s="366"/>
      <c r="AA1903" s="426"/>
      <c r="AB1903" s="426"/>
      <c r="AC1903" s="494"/>
      <c r="AD1903" s="490"/>
    </row>
    <row r="1904" customFormat="false" ht="16.2" hidden="true" customHeight="true" outlineLevel="0" collapsed="false">
      <c r="A1904" s="483"/>
      <c r="B1904" s="31"/>
      <c r="C1904" s="31" t="s">
        <v>420</v>
      </c>
      <c r="D1904" s="31"/>
      <c r="E1904" s="31" t="s">
        <v>264</v>
      </c>
      <c r="F1904" s="31" t="s">
        <v>471</v>
      </c>
      <c r="G1904" s="625"/>
      <c r="H1904" s="534" t="n">
        <v>88</v>
      </c>
      <c r="I1904" s="534" t="n">
        <v>103</v>
      </c>
      <c r="J1904" s="534" t="n">
        <v>100</v>
      </c>
      <c r="K1904" s="534" t="n">
        <v>112</v>
      </c>
      <c r="L1904" s="534"/>
      <c r="M1904" s="534"/>
      <c r="N1904" s="534"/>
      <c r="O1904" s="534"/>
      <c r="P1904" s="534"/>
      <c r="Q1904" s="534"/>
      <c r="R1904" s="534"/>
      <c r="S1904" s="534"/>
      <c r="T1904" s="534"/>
      <c r="U1904" s="534"/>
      <c r="V1904" s="534"/>
      <c r="W1904" s="534"/>
      <c r="X1904" s="583"/>
      <c r="Y1904" s="366" t="s">
        <v>2752</v>
      </c>
      <c r="Z1904" s="366"/>
      <c r="AA1904" s="426"/>
      <c r="AB1904" s="426"/>
      <c r="AC1904" s="494"/>
      <c r="AD1904" s="490"/>
    </row>
    <row r="1905" customFormat="false" ht="16.2" hidden="true" customHeight="true" outlineLevel="0" collapsed="false">
      <c r="A1905" s="483"/>
      <c r="B1905" s="31"/>
      <c r="C1905" s="31"/>
      <c r="D1905" s="31"/>
      <c r="E1905" s="31" t="s">
        <v>265</v>
      </c>
      <c r="F1905" s="31" t="s">
        <v>471</v>
      </c>
      <c r="G1905" s="625"/>
      <c r="H1905" s="534" t="n">
        <v>1</v>
      </c>
      <c r="I1905" s="534" t="n">
        <v>1</v>
      </c>
      <c r="J1905" s="534" t="n">
        <v>2</v>
      </c>
      <c r="K1905" s="534" t="n">
        <v>3</v>
      </c>
      <c r="L1905" s="534"/>
      <c r="M1905" s="534"/>
      <c r="N1905" s="534"/>
      <c r="O1905" s="534"/>
      <c r="P1905" s="534"/>
      <c r="Q1905" s="534"/>
      <c r="R1905" s="534"/>
      <c r="S1905" s="534"/>
      <c r="T1905" s="534"/>
      <c r="U1905" s="534"/>
      <c r="V1905" s="534"/>
      <c r="W1905" s="534"/>
      <c r="X1905" s="583"/>
      <c r="Y1905" s="366" t="s">
        <v>2753</v>
      </c>
      <c r="Z1905" s="366"/>
      <c r="AA1905" s="426"/>
      <c r="AB1905" s="426"/>
      <c r="AC1905" s="494"/>
      <c r="AD1905" s="490"/>
    </row>
    <row r="1906" customFormat="false" ht="16.2" hidden="true" customHeight="true" outlineLevel="0" collapsed="false">
      <c r="A1906" s="483"/>
      <c r="B1906" s="31"/>
      <c r="C1906" s="31" t="s">
        <v>2754</v>
      </c>
      <c r="D1906" s="31"/>
      <c r="E1906" s="31" t="s">
        <v>264</v>
      </c>
      <c r="F1906" s="31" t="s">
        <v>471</v>
      </c>
      <c r="G1906" s="625"/>
      <c r="H1906" s="534" t="n">
        <v>91</v>
      </c>
      <c r="I1906" s="534" t="n">
        <v>122</v>
      </c>
      <c r="J1906" s="534" t="n">
        <v>107</v>
      </c>
      <c r="K1906" s="534" t="n">
        <v>114</v>
      </c>
      <c r="L1906" s="534"/>
      <c r="M1906" s="534"/>
      <c r="N1906" s="534"/>
      <c r="O1906" s="534"/>
      <c r="P1906" s="534"/>
      <c r="Q1906" s="534"/>
      <c r="R1906" s="534"/>
      <c r="S1906" s="534"/>
      <c r="T1906" s="534"/>
      <c r="U1906" s="534"/>
      <c r="V1906" s="534"/>
      <c r="W1906" s="534"/>
      <c r="X1906" s="583"/>
      <c r="Y1906" s="366" t="s">
        <v>2755</v>
      </c>
      <c r="Z1906" s="366"/>
      <c r="AA1906" s="426"/>
      <c r="AB1906" s="426"/>
      <c r="AC1906" s="494"/>
      <c r="AD1906" s="490"/>
    </row>
    <row r="1907" customFormat="false" ht="16.2" hidden="true" customHeight="true" outlineLevel="0" collapsed="false">
      <c r="A1907" s="483"/>
      <c r="B1907" s="31"/>
      <c r="C1907" s="31"/>
      <c r="D1907" s="31"/>
      <c r="E1907" s="31" t="s">
        <v>265</v>
      </c>
      <c r="F1907" s="31" t="s">
        <v>471</v>
      </c>
      <c r="G1907" s="625"/>
      <c r="H1907" s="534" t="n">
        <v>0</v>
      </c>
      <c r="I1907" s="534" t="n">
        <v>3</v>
      </c>
      <c r="J1907" s="534" t="n">
        <v>1</v>
      </c>
      <c r="K1907" s="534" t="n">
        <v>1</v>
      </c>
      <c r="L1907" s="534"/>
      <c r="M1907" s="534"/>
      <c r="N1907" s="534"/>
      <c r="O1907" s="534"/>
      <c r="P1907" s="534"/>
      <c r="Q1907" s="534"/>
      <c r="R1907" s="534"/>
      <c r="S1907" s="534"/>
      <c r="T1907" s="534"/>
      <c r="U1907" s="534"/>
      <c r="V1907" s="534"/>
      <c r="W1907" s="534"/>
      <c r="X1907" s="583"/>
      <c r="Y1907" s="366" t="s">
        <v>2756</v>
      </c>
      <c r="Z1907" s="366"/>
      <c r="AA1907" s="426"/>
      <c r="AB1907" s="426"/>
      <c r="AC1907" s="494"/>
      <c r="AD1907" s="490"/>
    </row>
    <row r="1908" customFormat="false" ht="16.2" hidden="true" customHeight="true" outlineLevel="0" collapsed="false">
      <c r="A1908" s="483"/>
      <c r="B1908" s="31"/>
      <c r="C1908" s="31" t="s">
        <v>2757</v>
      </c>
      <c r="D1908" s="31"/>
      <c r="E1908" s="31" t="s">
        <v>264</v>
      </c>
      <c r="F1908" s="31" t="s">
        <v>471</v>
      </c>
      <c r="G1908" s="625"/>
      <c r="H1908" s="534" t="n">
        <v>24</v>
      </c>
      <c r="I1908" s="534" t="n">
        <v>28</v>
      </c>
      <c r="J1908" s="534" t="n">
        <v>30</v>
      </c>
      <c r="K1908" s="534" t="n">
        <v>36</v>
      </c>
      <c r="L1908" s="534"/>
      <c r="M1908" s="534"/>
      <c r="N1908" s="534"/>
      <c r="O1908" s="534"/>
      <c r="P1908" s="534"/>
      <c r="Q1908" s="534"/>
      <c r="R1908" s="534"/>
      <c r="S1908" s="534"/>
      <c r="T1908" s="534"/>
      <c r="U1908" s="534"/>
      <c r="V1908" s="534"/>
      <c r="W1908" s="534"/>
      <c r="X1908" s="583"/>
      <c r="Y1908" s="366" t="s">
        <v>2758</v>
      </c>
      <c r="Z1908" s="366"/>
      <c r="AA1908" s="426"/>
      <c r="AB1908" s="426"/>
      <c r="AC1908" s="494"/>
      <c r="AD1908" s="490"/>
    </row>
    <row r="1909" customFormat="false" ht="16.2" hidden="true" customHeight="true" outlineLevel="0" collapsed="false">
      <c r="A1909" s="483"/>
      <c r="B1909" s="31"/>
      <c r="C1909" s="31"/>
      <c r="D1909" s="31"/>
      <c r="E1909" s="31" t="s">
        <v>265</v>
      </c>
      <c r="F1909" s="31" t="s">
        <v>471</v>
      </c>
      <c r="G1909" s="625"/>
      <c r="H1909" s="534" t="n">
        <v>0</v>
      </c>
      <c r="I1909" s="534" t="n">
        <v>1</v>
      </c>
      <c r="J1909" s="534" t="n">
        <v>0</v>
      </c>
      <c r="K1909" s="534" t="n">
        <v>1</v>
      </c>
      <c r="L1909" s="534"/>
      <c r="M1909" s="534"/>
      <c r="N1909" s="534"/>
      <c r="O1909" s="534"/>
      <c r="P1909" s="534"/>
      <c r="Q1909" s="534"/>
      <c r="R1909" s="534"/>
      <c r="S1909" s="534"/>
      <c r="T1909" s="534"/>
      <c r="U1909" s="534"/>
      <c r="V1909" s="534"/>
      <c r="W1909" s="534"/>
      <c r="X1909" s="583"/>
      <c r="Y1909" s="366" t="s">
        <v>2759</v>
      </c>
      <c r="Z1909" s="366"/>
      <c r="AA1909" s="426"/>
      <c r="AB1909" s="426"/>
      <c r="AC1909" s="494"/>
      <c r="AD1909" s="490"/>
    </row>
    <row r="1910" customFormat="false" ht="16.2" hidden="true" customHeight="true" outlineLevel="0" collapsed="false">
      <c r="A1910" s="483"/>
      <c r="B1910" s="31"/>
      <c r="C1910" s="31" t="s">
        <v>2760</v>
      </c>
      <c r="D1910" s="31"/>
      <c r="E1910" s="31" t="s">
        <v>264</v>
      </c>
      <c r="F1910" s="31" t="s">
        <v>471</v>
      </c>
      <c r="G1910" s="625"/>
      <c r="H1910" s="534" t="n">
        <v>0</v>
      </c>
      <c r="I1910" s="534" t="n">
        <v>2</v>
      </c>
      <c r="J1910" s="534" t="n">
        <v>2</v>
      </c>
      <c r="K1910" s="534" t="n">
        <v>1</v>
      </c>
      <c r="L1910" s="534"/>
      <c r="M1910" s="534"/>
      <c r="N1910" s="534"/>
      <c r="O1910" s="534"/>
      <c r="P1910" s="534"/>
      <c r="Q1910" s="534"/>
      <c r="R1910" s="534"/>
      <c r="S1910" s="534"/>
      <c r="T1910" s="534"/>
      <c r="U1910" s="534"/>
      <c r="V1910" s="534"/>
      <c r="W1910" s="534"/>
      <c r="X1910" s="583"/>
      <c r="Y1910" s="366" t="s">
        <v>2761</v>
      </c>
      <c r="Z1910" s="366"/>
      <c r="AA1910" s="426"/>
      <c r="AB1910" s="426"/>
      <c r="AC1910" s="494"/>
      <c r="AD1910" s="490"/>
    </row>
    <row r="1911" customFormat="false" ht="16.2" hidden="true" customHeight="true" outlineLevel="0" collapsed="false">
      <c r="A1911" s="483"/>
      <c r="B1911" s="31"/>
      <c r="C1911" s="31"/>
      <c r="D1911" s="31"/>
      <c r="E1911" s="31" t="s">
        <v>265</v>
      </c>
      <c r="F1911" s="31" t="s">
        <v>471</v>
      </c>
      <c r="G1911" s="625"/>
      <c r="H1911" s="534" t="n">
        <v>0</v>
      </c>
      <c r="I1911" s="534" t="n">
        <v>0</v>
      </c>
      <c r="J1911" s="534" t="n">
        <v>0</v>
      </c>
      <c r="K1911" s="534" t="n">
        <v>0</v>
      </c>
      <c r="L1911" s="534"/>
      <c r="M1911" s="534"/>
      <c r="N1911" s="534"/>
      <c r="O1911" s="534"/>
      <c r="P1911" s="534"/>
      <c r="Q1911" s="534"/>
      <c r="R1911" s="534"/>
      <c r="S1911" s="534"/>
      <c r="T1911" s="534"/>
      <c r="U1911" s="534"/>
      <c r="V1911" s="534"/>
      <c r="W1911" s="534"/>
      <c r="X1911" s="583"/>
      <c r="Y1911" s="366" t="s">
        <v>2762</v>
      </c>
      <c r="Z1911" s="366"/>
      <c r="AA1911" s="426"/>
      <c r="AB1911" s="426"/>
      <c r="AC1911" s="494"/>
      <c r="AD1911" s="490"/>
    </row>
    <row r="1912" customFormat="false" ht="16.2" hidden="true" customHeight="true" outlineLevel="0" collapsed="false">
      <c r="A1912" s="483"/>
      <c r="B1912" s="31"/>
      <c r="C1912" s="31" t="s">
        <v>2763</v>
      </c>
      <c r="D1912" s="31"/>
      <c r="E1912" s="31" t="s">
        <v>264</v>
      </c>
      <c r="F1912" s="31" t="s">
        <v>471</v>
      </c>
      <c r="G1912" s="625"/>
      <c r="H1912" s="534" t="n">
        <v>4</v>
      </c>
      <c r="I1912" s="534" t="n">
        <v>6</v>
      </c>
      <c r="J1912" s="534" t="n">
        <v>6</v>
      </c>
      <c r="K1912" s="534" t="n">
        <v>4</v>
      </c>
      <c r="L1912" s="534"/>
      <c r="M1912" s="534"/>
      <c r="N1912" s="534"/>
      <c r="O1912" s="534"/>
      <c r="P1912" s="534"/>
      <c r="Q1912" s="534"/>
      <c r="R1912" s="534"/>
      <c r="S1912" s="534"/>
      <c r="T1912" s="534"/>
      <c r="U1912" s="534"/>
      <c r="V1912" s="534"/>
      <c r="W1912" s="534"/>
      <c r="X1912" s="583"/>
      <c r="Y1912" s="366" t="s">
        <v>2764</v>
      </c>
      <c r="Z1912" s="366"/>
      <c r="AA1912" s="426"/>
      <c r="AB1912" s="426"/>
      <c r="AC1912" s="494"/>
      <c r="AD1912" s="490"/>
    </row>
    <row r="1913" customFormat="false" ht="16.2" hidden="true" customHeight="true" outlineLevel="0" collapsed="false">
      <c r="A1913" s="483"/>
      <c r="B1913" s="31"/>
      <c r="C1913" s="31"/>
      <c r="D1913" s="31"/>
      <c r="E1913" s="31" t="s">
        <v>265</v>
      </c>
      <c r="F1913" s="31" t="s">
        <v>471</v>
      </c>
      <c r="G1913" s="625"/>
      <c r="H1913" s="534" t="n">
        <v>0</v>
      </c>
      <c r="I1913" s="534" t="n">
        <v>0</v>
      </c>
      <c r="J1913" s="534" t="n">
        <v>0</v>
      </c>
      <c r="K1913" s="534" t="n">
        <v>0</v>
      </c>
      <c r="L1913" s="534"/>
      <c r="M1913" s="534"/>
      <c r="N1913" s="534"/>
      <c r="O1913" s="534"/>
      <c r="P1913" s="534"/>
      <c r="Q1913" s="534"/>
      <c r="R1913" s="534"/>
      <c r="S1913" s="534"/>
      <c r="T1913" s="534"/>
      <c r="U1913" s="534"/>
      <c r="V1913" s="534"/>
      <c r="W1913" s="534"/>
      <c r="X1913" s="583"/>
      <c r="Y1913" s="366" t="s">
        <v>2765</v>
      </c>
      <c r="Z1913" s="366"/>
      <c r="AA1913" s="426"/>
      <c r="AB1913" s="426"/>
      <c r="AC1913" s="494"/>
      <c r="AD1913" s="490"/>
    </row>
    <row r="1914" customFormat="false" ht="16.2" hidden="true" customHeight="true" outlineLevel="0" collapsed="false">
      <c r="A1914" s="483" t="s">
        <v>2766</v>
      </c>
      <c r="B1914" s="31" t="s">
        <v>2767</v>
      </c>
      <c r="C1914" s="31" t="s">
        <v>143</v>
      </c>
      <c r="D1914" s="31"/>
      <c r="E1914" s="31" t="s">
        <v>264</v>
      </c>
      <c r="F1914" s="31" t="s">
        <v>471</v>
      </c>
      <c r="G1914" s="478"/>
      <c r="H1914" s="534" t="n">
        <v>1504</v>
      </c>
      <c r="I1914" s="534" t="n">
        <v>1152</v>
      </c>
      <c r="J1914" s="534" t="n">
        <v>1029</v>
      </c>
      <c r="K1914" s="534" t="n">
        <v>860</v>
      </c>
      <c r="L1914" s="534"/>
      <c r="M1914" s="534"/>
      <c r="N1914" s="534"/>
      <c r="O1914" s="534"/>
      <c r="P1914" s="534"/>
      <c r="Q1914" s="534"/>
      <c r="R1914" s="534"/>
      <c r="S1914" s="534"/>
      <c r="T1914" s="534"/>
      <c r="U1914" s="534"/>
      <c r="V1914" s="534"/>
      <c r="W1914" s="534"/>
      <c r="X1914" s="583"/>
      <c r="Y1914" s="366" t="s">
        <v>2768</v>
      </c>
      <c r="Z1914" s="366"/>
      <c r="AA1914" s="426" t="s">
        <v>2567</v>
      </c>
      <c r="AB1914" s="426" t="s">
        <v>2567</v>
      </c>
      <c r="AC1914" s="494"/>
      <c r="AD1914" s="490"/>
    </row>
    <row r="1915" customFormat="false" ht="16.2" hidden="true" customHeight="true" outlineLevel="0" collapsed="false">
      <c r="A1915" s="483"/>
      <c r="B1915" s="31"/>
      <c r="C1915" s="31"/>
      <c r="D1915" s="31"/>
      <c r="E1915" s="31" t="s">
        <v>265</v>
      </c>
      <c r="F1915" s="31" t="s">
        <v>471</v>
      </c>
      <c r="G1915" s="478"/>
      <c r="H1915" s="534" t="n">
        <v>344</v>
      </c>
      <c r="I1915" s="534" t="n">
        <v>234</v>
      </c>
      <c r="J1915" s="534" t="n">
        <v>202</v>
      </c>
      <c r="K1915" s="534" t="n">
        <v>184</v>
      </c>
      <c r="L1915" s="534"/>
      <c r="M1915" s="534"/>
      <c r="N1915" s="534"/>
      <c r="O1915" s="534"/>
      <c r="P1915" s="534"/>
      <c r="Q1915" s="534"/>
      <c r="R1915" s="534"/>
      <c r="S1915" s="534"/>
      <c r="T1915" s="534"/>
      <c r="U1915" s="534"/>
      <c r="V1915" s="534"/>
      <c r="W1915" s="534"/>
      <c r="X1915" s="583"/>
      <c r="Y1915" s="366" t="s">
        <v>2769</v>
      </c>
      <c r="Z1915" s="366"/>
      <c r="AA1915" s="426"/>
      <c r="AB1915" s="426"/>
      <c r="AC1915" s="494"/>
      <c r="AD1915" s="490"/>
    </row>
    <row r="1916" customFormat="false" ht="16.2" hidden="true" customHeight="true" outlineLevel="0" collapsed="false">
      <c r="A1916" s="483"/>
      <c r="B1916" s="31"/>
      <c r="C1916" s="31" t="s">
        <v>2565</v>
      </c>
      <c r="D1916" s="31"/>
      <c r="E1916" s="31" t="s">
        <v>264</v>
      </c>
      <c r="F1916" s="31" t="s">
        <v>471</v>
      </c>
      <c r="G1916" s="478"/>
      <c r="H1916" s="534" t="n">
        <v>32</v>
      </c>
      <c r="I1916" s="534" t="n">
        <v>33</v>
      </c>
      <c r="J1916" s="534" t="n">
        <v>29</v>
      </c>
      <c r="K1916" s="534" t="n">
        <v>23</v>
      </c>
      <c r="L1916" s="534"/>
      <c r="M1916" s="534"/>
      <c r="N1916" s="534"/>
      <c r="O1916" s="534"/>
      <c r="P1916" s="534"/>
      <c r="Q1916" s="534"/>
      <c r="R1916" s="534"/>
      <c r="S1916" s="534"/>
      <c r="T1916" s="534"/>
      <c r="U1916" s="534"/>
      <c r="V1916" s="534"/>
      <c r="W1916" s="534"/>
      <c r="X1916" s="583"/>
      <c r="Y1916" s="366" t="s">
        <v>2566</v>
      </c>
      <c r="Z1916" s="366"/>
      <c r="AA1916" s="426"/>
      <c r="AB1916" s="426"/>
      <c r="AC1916" s="494"/>
      <c r="AD1916" s="490"/>
    </row>
    <row r="1917" customFormat="false" ht="16.2" hidden="true" customHeight="true" outlineLevel="0" collapsed="false">
      <c r="A1917" s="483"/>
      <c r="B1917" s="31"/>
      <c r="C1917" s="31"/>
      <c r="D1917" s="31"/>
      <c r="E1917" s="31" t="s">
        <v>265</v>
      </c>
      <c r="F1917" s="31" t="s">
        <v>471</v>
      </c>
      <c r="G1917" s="478"/>
      <c r="H1917" s="534" t="n">
        <v>5</v>
      </c>
      <c r="I1917" s="534" t="n">
        <v>13</v>
      </c>
      <c r="J1917" s="534" t="n">
        <v>3</v>
      </c>
      <c r="K1917" s="534" t="n">
        <v>6</v>
      </c>
      <c r="L1917" s="534"/>
      <c r="M1917" s="534"/>
      <c r="N1917" s="534"/>
      <c r="O1917" s="534"/>
      <c r="P1917" s="534"/>
      <c r="Q1917" s="534"/>
      <c r="R1917" s="534"/>
      <c r="S1917" s="534"/>
      <c r="T1917" s="534"/>
      <c r="U1917" s="534"/>
      <c r="V1917" s="534"/>
      <c r="W1917" s="534"/>
      <c r="X1917" s="583"/>
      <c r="Y1917" s="366" t="s">
        <v>2571</v>
      </c>
      <c r="Z1917" s="366"/>
      <c r="AA1917" s="426"/>
      <c r="AB1917" s="426"/>
      <c r="AC1917" s="494"/>
      <c r="AD1917" s="490"/>
    </row>
    <row r="1918" customFormat="false" ht="16.2" hidden="true" customHeight="true" outlineLevel="0" collapsed="false">
      <c r="A1918" s="483"/>
      <c r="B1918" s="31"/>
      <c r="C1918" s="31" t="s">
        <v>2574</v>
      </c>
      <c r="D1918" s="31"/>
      <c r="E1918" s="31" t="s">
        <v>264</v>
      </c>
      <c r="F1918" s="31" t="s">
        <v>471</v>
      </c>
      <c r="G1918" s="478"/>
      <c r="H1918" s="534" t="n">
        <v>1472</v>
      </c>
      <c r="I1918" s="534" t="n">
        <v>1119</v>
      </c>
      <c r="J1918" s="534" t="n">
        <v>1000</v>
      </c>
      <c r="K1918" s="534" t="n">
        <v>837</v>
      </c>
      <c r="L1918" s="534"/>
      <c r="M1918" s="534"/>
      <c r="N1918" s="534"/>
      <c r="O1918" s="534"/>
      <c r="P1918" s="534"/>
      <c r="Q1918" s="534"/>
      <c r="R1918" s="534"/>
      <c r="S1918" s="534"/>
      <c r="T1918" s="534"/>
      <c r="U1918" s="534"/>
      <c r="V1918" s="534"/>
      <c r="W1918" s="534"/>
      <c r="X1918" s="583"/>
      <c r="Y1918" s="366" t="s">
        <v>2575</v>
      </c>
      <c r="Z1918" s="366"/>
      <c r="AA1918" s="426"/>
      <c r="AB1918" s="426"/>
      <c r="AC1918" s="494"/>
      <c r="AD1918" s="490"/>
    </row>
    <row r="1919" customFormat="false" ht="16.2" hidden="true" customHeight="true" outlineLevel="0" collapsed="false">
      <c r="A1919" s="483"/>
      <c r="B1919" s="31"/>
      <c r="C1919" s="31"/>
      <c r="D1919" s="31"/>
      <c r="E1919" s="31" t="s">
        <v>265</v>
      </c>
      <c r="F1919" s="31" t="s">
        <v>471</v>
      </c>
      <c r="G1919" s="478"/>
      <c r="H1919" s="534" t="n">
        <v>339</v>
      </c>
      <c r="I1919" s="534" t="n">
        <v>221</v>
      </c>
      <c r="J1919" s="534" t="n">
        <v>199</v>
      </c>
      <c r="K1919" s="534" t="n">
        <v>178</v>
      </c>
      <c r="L1919" s="534"/>
      <c r="M1919" s="534"/>
      <c r="N1919" s="534"/>
      <c r="O1919" s="534"/>
      <c r="P1919" s="534"/>
      <c r="Q1919" s="534"/>
      <c r="R1919" s="534"/>
      <c r="S1919" s="534"/>
      <c r="T1919" s="534"/>
      <c r="U1919" s="534"/>
      <c r="V1919" s="534"/>
      <c r="W1919" s="534"/>
      <c r="X1919" s="583"/>
      <c r="Y1919" s="366" t="s">
        <v>2578</v>
      </c>
      <c r="Z1919" s="366"/>
      <c r="AA1919" s="426"/>
      <c r="AB1919" s="426"/>
      <c r="AC1919" s="494"/>
      <c r="AD1919" s="490"/>
    </row>
    <row r="1920" customFormat="false" ht="21.6" hidden="true" customHeight="true" outlineLevel="0" collapsed="false">
      <c r="A1920" s="483"/>
      <c r="B1920" s="31" t="s">
        <v>2770</v>
      </c>
      <c r="C1920" s="31"/>
      <c r="D1920" s="31"/>
      <c r="E1920" s="31" t="s">
        <v>264</v>
      </c>
      <c r="F1920" s="31" t="s">
        <v>1978</v>
      </c>
      <c r="G1920" s="478"/>
      <c r="H1920" s="627" t="n">
        <v>421.267275039354</v>
      </c>
      <c r="I1920" s="627" t="n">
        <v>327.933251919349</v>
      </c>
      <c r="J1920" s="627" t="n">
        <v>297.182398946432</v>
      </c>
      <c r="K1920" s="627" t="n">
        <v>251.920158885458</v>
      </c>
      <c r="L1920" s="627"/>
      <c r="M1920" s="627"/>
      <c r="N1920" s="627"/>
      <c r="O1920" s="627"/>
      <c r="P1920" s="627"/>
      <c r="Q1920" s="627"/>
      <c r="R1920" s="627"/>
      <c r="S1920" s="627"/>
      <c r="T1920" s="627"/>
      <c r="U1920" s="627"/>
      <c r="V1920" s="627"/>
      <c r="W1920" s="627"/>
      <c r="X1920" s="583"/>
      <c r="Y1920" s="366" t="s">
        <v>2771</v>
      </c>
      <c r="Z1920" s="366" t="s">
        <v>2772</v>
      </c>
      <c r="AA1920" s="426"/>
      <c r="AB1920" s="426"/>
      <c r="AC1920" s="494"/>
      <c r="AD1920" s="490"/>
    </row>
    <row r="1921" customFormat="false" ht="43.2" hidden="true" customHeight="false" outlineLevel="0" collapsed="false">
      <c r="A1921" s="483"/>
      <c r="B1921" s="31"/>
      <c r="C1921" s="31"/>
      <c r="D1921" s="31"/>
      <c r="E1921" s="31" t="s">
        <v>265</v>
      </c>
      <c r="F1921" s="31" t="s">
        <v>1978</v>
      </c>
      <c r="G1921" s="478"/>
      <c r="H1921" s="627" t="n">
        <v>104.215896559664</v>
      </c>
      <c r="I1921" s="627" t="n">
        <v>72.1358373306041</v>
      </c>
      <c r="J1921" s="627" t="n">
        <v>63.2212147862528</v>
      </c>
      <c r="K1921" s="627" t="n">
        <v>58.4266095102008</v>
      </c>
      <c r="L1921" s="627"/>
      <c r="M1921" s="627"/>
      <c r="N1921" s="627"/>
      <c r="O1921" s="627"/>
      <c r="P1921" s="627"/>
      <c r="Q1921" s="627"/>
      <c r="R1921" s="627"/>
      <c r="S1921" s="627"/>
      <c r="T1921" s="627"/>
      <c r="U1921" s="627"/>
      <c r="V1921" s="627"/>
      <c r="W1921" s="627"/>
      <c r="X1921" s="583"/>
      <c r="Y1921" s="366" t="s">
        <v>2773</v>
      </c>
      <c r="Z1921" s="366" t="s">
        <v>2774</v>
      </c>
      <c r="AA1921" s="426"/>
      <c r="AB1921" s="426"/>
      <c r="AC1921" s="494"/>
      <c r="AD1921" s="490"/>
    </row>
    <row r="1922" customFormat="false" ht="16.2" hidden="true" customHeight="true" outlineLevel="0" collapsed="false">
      <c r="A1922" s="483"/>
      <c r="B1922" s="31" t="s">
        <v>2775</v>
      </c>
      <c r="C1922" s="31"/>
      <c r="D1922" s="31"/>
      <c r="E1922" s="31" t="s">
        <v>264</v>
      </c>
      <c r="F1922" s="31" t="s">
        <v>471</v>
      </c>
      <c r="G1922" s="478"/>
      <c r="H1922" s="534" t="n">
        <v>742</v>
      </c>
      <c r="I1922" s="534" t="n">
        <v>627</v>
      </c>
      <c r="J1922" s="534" t="n">
        <v>551</v>
      </c>
      <c r="K1922" s="534" t="n">
        <v>467</v>
      </c>
      <c r="L1922" s="534"/>
      <c r="M1922" s="534"/>
      <c r="N1922" s="534"/>
      <c r="O1922" s="534"/>
      <c r="P1922" s="534"/>
      <c r="Q1922" s="534"/>
      <c r="R1922" s="534"/>
      <c r="S1922" s="534"/>
      <c r="T1922" s="534"/>
      <c r="U1922" s="534"/>
      <c r="V1922" s="534"/>
      <c r="W1922" s="534"/>
      <c r="X1922" s="583"/>
      <c r="Y1922" s="366" t="s">
        <v>2776</v>
      </c>
      <c r="Z1922" s="366"/>
      <c r="AA1922" s="426"/>
      <c r="AB1922" s="426"/>
      <c r="AC1922" s="494"/>
      <c r="AD1922" s="490"/>
    </row>
    <row r="1923" customFormat="false" ht="16.2" hidden="true" customHeight="true" outlineLevel="0" collapsed="false">
      <c r="A1923" s="483"/>
      <c r="B1923" s="31"/>
      <c r="C1923" s="31"/>
      <c r="D1923" s="31"/>
      <c r="E1923" s="31" t="s">
        <v>265</v>
      </c>
      <c r="F1923" s="31" t="s">
        <v>471</v>
      </c>
      <c r="G1923" s="478"/>
      <c r="H1923" s="534" t="n">
        <v>150</v>
      </c>
      <c r="I1923" s="534" t="n">
        <v>101</v>
      </c>
      <c r="J1923" s="534" t="n">
        <v>85</v>
      </c>
      <c r="K1923" s="534" t="n">
        <v>84</v>
      </c>
      <c r="L1923" s="534"/>
      <c r="M1923" s="534"/>
      <c r="N1923" s="534"/>
      <c r="O1923" s="534"/>
      <c r="P1923" s="534"/>
      <c r="Q1923" s="534"/>
      <c r="R1923" s="534"/>
      <c r="S1923" s="534"/>
      <c r="T1923" s="534"/>
      <c r="U1923" s="534"/>
      <c r="V1923" s="534"/>
      <c r="W1923" s="534"/>
      <c r="X1923" s="583"/>
      <c r="Y1923" s="366" t="s">
        <v>2777</v>
      </c>
      <c r="Z1923" s="366"/>
      <c r="AA1923" s="426"/>
      <c r="AB1923" s="426"/>
      <c r="AC1923" s="494"/>
      <c r="AD1923" s="490"/>
    </row>
    <row r="1924" customFormat="false" ht="21.6" hidden="true" customHeight="true" outlineLevel="0" collapsed="false">
      <c r="A1924" s="483"/>
      <c r="B1924" s="31" t="s">
        <v>2778</v>
      </c>
      <c r="C1924" s="31"/>
      <c r="D1924" s="31"/>
      <c r="E1924" s="31" t="s">
        <v>264</v>
      </c>
      <c r="F1924" s="31" t="s">
        <v>1978</v>
      </c>
      <c r="G1924" s="478"/>
      <c r="H1924" s="627" t="n">
        <v>606.466799620754</v>
      </c>
      <c r="I1924" s="627" t="n">
        <v>514.778325123153</v>
      </c>
      <c r="J1924" s="627" t="n">
        <v>448.598435197473</v>
      </c>
      <c r="K1924" s="627" t="n">
        <v>374.213710485196</v>
      </c>
      <c r="L1924" s="627"/>
      <c r="M1924" s="627"/>
      <c r="N1924" s="627"/>
      <c r="O1924" s="627"/>
      <c r="P1924" s="627"/>
      <c r="Q1924" s="627"/>
      <c r="R1924" s="627"/>
      <c r="S1924" s="627"/>
      <c r="T1924" s="627"/>
      <c r="U1924" s="627"/>
      <c r="V1924" s="627"/>
      <c r="W1924" s="627"/>
      <c r="X1924" s="583"/>
      <c r="Y1924" s="366" t="s">
        <v>2779</v>
      </c>
      <c r="Z1924" s="366" t="s">
        <v>2577</v>
      </c>
      <c r="AA1924" s="426"/>
      <c r="AB1924" s="426"/>
      <c r="AC1924" s="494"/>
      <c r="AD1924" s="490"/>
    </row>
    <row r="1925" customFormat="false" ht="16.2" hidden="true" customHeight="false" outlineLevel="0" collapsed="false">
      <c r="A1925" s="483"/>
      <c r="B1925" s="31"/>
      <c r="C1925" s="31"/>
      <c r="D1925" s="31"/>
      <c r="E1925" s="31" t="s">
        <v>265</v>
      </c>
      <c r="F1925" s="31" t="s">
        <v>1978</v>
      </c>
      <c r="G1925" s="478"/>
      <c r="H1925" s="627" t="n">
        <v>131.678283617466</v>
      </c>
      <c r="I1925" s="627" t="n">
        <v>89.4208890738298</v>
      </c>
      <c r="J1925" s="627" t="n">
        <v>74.9651632476673</v>
      </c>
      <c r="K1925" s="627" t="n">
        <v>72.9426271502879</v>
      </c>
      <c r="L1925" s="627"/>
      <c r="M1925" s="627"/>
      <c r="N1925" s="627"/>
      <c r="O1925" s="627"/>
      <c r="P1925" s="627"/>
      <c r="Q1925" s="627"/>
      <c r="R1925" s="627"/>
      <c r="S1925" s="627"/>
      <c r="T1925" s="627"/>
      <c r="U1925" s="627"/>
      <c r="V1925" s="627"/>
      <c r="W1925" s="627"/>
      <c r="X1925" s="583"/>
      <c r="Y1925" s="366" t="s">
        <v>2780</v>
      </c>
      <c r="Z1925" s="366" t="s">
        <v>2580</v>
      </c>
      <c r="AA1925" s="426"/>
      <c r="AB1925" s="426"/>
      <c r="AC1925" s="494"/>
      <c r="AD1925" s="490"/>
    </row>
    <row r="1926" customFormat="false" ht="16.2" hidden="true" customHeight="true" outlineLevel="0" collapsed="false">
      <c r="A1926" s="483"/>
      <c r="B1926" s="31" t="s">
        <v>2781</v>
      </c>
      <c r="C1926" s="31"/>
      <c r="D1926" s="31"/>
      <c r="E1926" s="31" t="s">
        <v>264</v>
      </c>
      <c r="F1926" s="31" t="s">
        <v>471</v>
      </c>
      <c r="G1926" s="478"/>
      <c r="H1926" s="534" t="n">
        <v>133</v>
      </c>
      <c r="I1926" s="534" t="n">
        <v>98</v>
      </c>
      <c r="J1926" s="534" t="n">
        <v>110</v>
      </c>
      <c r="K1926" s="534" t="n">
        <v>77</v>
      </c>
      <c r="L1926" s="534"/>
      <c r="M1926" s="534"/>
      <c r="N1926" s="534"/>
      <c r="O1926" s="534"/>
      <c r="P1926" s="534"/>
      <c r="Q1926" s="534"/>
      <c r="R1926" s="534"/>
      <c r="S1926" s="534"/>
      <c r="T1926" s="534"/>
      <c r="U1926" s="534"/>
      <c r="V1926" s="534"/>
      <c r="W1926" s="534"/>
      <c r="X1926" s="583"/>
      <c r="Y1926" s="366" t="s">
        <v>2782</v>
      </c>
      <c r="Z1926" s="366"/>
      <c r="AA1926" s="426"/>
      <c r="AB1926" s="426"/>
      <c r="AC1926" s="494"/>
      <c r="AD1926" s="490"/>
    </row>
    <row r="1927" customFormat="false" ht="16.2" hidden="true" customHeight="true" outlineLevel="0" collapsed="false">
      <c r="A1927" s="483"/>
      <c r="B1927" s="31"/>
      <c r="C1927" s="31"/>
      <c r="D1927" s="31"/>
      <c r="E1927" s="31" t="s">
        <v>265</v>
      </c>
      <c r="F1927" s="31" t="s">
        <v>471</v>
      </c>
      <c r="G1927" s="478"/>
      <c r="H1927" s="534" t="n">
        <v>11</v>
      </c>
      <c r="I1927" s="534" t="n">
        <v>9</v>
      </c>
      <c r="J1927" s="534" t="n">
        <v>6</v>
      </c>
      <c r="K1927" s="534" t="n">
        <v>6</v>
      </c>
      <c r="L1927" s="534"/>
      <c r="M1927" s="534"/>
      <c r="N1927" s="534"/>
      <c r="O1927" s="534"/>
      <c r="P1927" s="534"/>
      <c r="Q1927" s="534"/>
      <c r="R1927" s="534"/>
      <c r="S1927" s="534"/>
      <c r="T1927" s="534"/>
      <c r="U1927" s="534"/>
      <c r="V1927" s="534"/>
      <c r="W1927" s="534"/>
      <c r="X1927" s="583"/>
      <c r="Y1927" s="366" t="s">
        <v>2783</v>
      </c>
      <c r="Z1927" s="366"/>
      <c r="AA1927" s="426"/>
      <c r="AB1927" s="426"/>
      <c r="AC1927" s="494"/>
      <c r="AD1927" s="490"/>
    </row>
    <row r="1928" customFormat="false" ht="16.2" hidden="true" customHeight="true" outlineLevel="0" collapsed="false">
      <c r="A1928" s="483"/>
      <c r="B1928" s="31" t="s">
        <v>2784</v>
      </c>
      <c r="C1928" s="31"/>
      <c r="D1928" s="31"/>
      <c r="E1928" s="31" t="s">
        <v>264</v>
      </c>
      <c r="F1928" s="31" t="s">
        <v>1978</v>
      </c>
      <c r="G1928" s="478"/>
      <c r="H1928" s="627" t="n">
        <v>108.706313139569</v>
      </c>
      <c r="I1928" s="627" t="n">
        <v>80.4597701149425</v>
      </c>
      <c r="J1928" s="627" t="n">
        <v>89.55685639151</v>
      </c>
      <c r="K1928" s="627" t="n">
        <v>61.7011899515205</v>
      </c>
      <c r="L1928" s="627"/>
      <c r="M1928" s="627"/>
      <c r="N1928" s="627"/>
      <c r="O1928" s="627"/>
      <c r="P1928" s="627"/>
      <c r="Q1928" s="627"/>
      <c r="R1928" s="627"/>
      <c r="S1928" s="627"/>
      <c r="T1928" s="627"/>
      <c r="U1928" s="627"/>
      <c r="V1928" s="627"/>
      <c r="W1928" s="627"/>
      <c r="X1928" s="583"/>
      <c r="Y1928" s="366" t="s">
        <v>2785</v>
      </c>
      <c r="Z1928" s="366" t="s">
        <v>2577</v>
      </c>
      <c r="AA1928" s="426"/>
      <c r="AB1928" s="426"/>
      <c r="AC1928" s="494"/>
      <c r="AD1928" s="490"/>
    </row>
    <row r="1929" customFormat="false" ht="16.2" hidden="true" customHeight="false" outlineLevel="0" collapsed="false">
      <c r="A1929" s="483"/>
      <c r="B1929" s="31"/>
      <c r="C1929" s="31"/>
      <c r="D1929" s="31"/>
      <c r="E1929" s="31" t="s">
        <v>265</v>
      </c>
      <c r="F1929" s="31" t="s">
        <v>1978</v>
      </c>
      <c r="G1929" s="478"/>
      <c r="H1929" s="627" t="n">
        <v>9.65640746528083</v>
      </c>
      <c r="I1929" s="627" t="n">
        <v>7.96819803628186</v>
      </c>
      <c r="J1929" s="627" t="n">
        <v>5.29165858218828</v>
      </c>
      <c r="K1929" s="627" t="n">
        <v>5.21018765359199</v>
      </c>
      <c r="L1929" s="627"/>
      <c r="M1929" s="627"/>
      <c r="N1929" s="627"/>
      <c r="O1929" s="627"/>
      <c r="P1929" s="627"/>
      <c r="Q1929" s="627"/>
      <c r="R1929" s="627"/>
      <c r="S1929" s="627"/>
      <c r="T1929" s="627"/>
      <c r="U1929" s="627"/>
      <c r="V1929" s="627"/>
      <c r="W1929" s="627"/>
      <c r="X1929" s="583"/>
      <c r="Y1929" s="366" t="s">
        <v>2786</v>
      </c>
      <c r="Z1929" s="366" t="s">
        <v>2580</v>
      </c>
      <c r="AA1929" s="426"/>
      <c r="AB1929" s="426"/>
      <c r="AC1929" s="494"/>
      <c r="AD1929" s="490"/>
    </row>
    <row r="1930" customFormat="false" ht="16.2" hidden="true" customHeight="true" outlineLevel="0" collapsed="false">
      <c r="A1930" s="483" t="s">
        <v>2787</v>
      </c>
      <c r="B1930" s="31" t="s">
        <v>2598</v>
      </c>
      <c r="C1930" s="31" t="s">
        <v>143</v>
      </c>
      <c r="D1930" s="31"/>
      <c r="E1930" s="31" t="s">
        <v>264</v>
      </c>
      <c r="F1930" s="31" t="s">
        <v>471</v>
      </c>
      <c r="G1930" s="478"/>
      <c r="H1930" s="534" t="n">
        <v>133</v>
      </c>
      <c r="I1930" s="534" t="n">
        <v>98</v>
      </c>
      <c r="J1930" s="534" t="n">
        <v>110</v>
      </c>
      <c r="K1930" s="534" t="n">
        <v>77</v>
      </c>
      <c r="L1930" s="534"/>
      <c r="M1930" s="534"/>
      <c r="N1930" s="534"/>
      <c r="O1930" s="534"/>
      <c r="P1930" s="534"/>
      <c r="Q1930" s="534"/>
      <c r="R1930" s="534"/>
      <c r="S1930" s="534"/>
      <c r="T1930" s="534"/>
      <c r="U1930" s="534"/>
      <c r="V1930" s="534"/>
      <c r="W1930" s="534"/>
      <c r="X1930" s="583"/>
      <c r="Y1930" s="366" t="s">
        <v>2788</v>
      </c>
      <c r="Z1930" s="366"/>
      <c r="AA1930" s="426" t="s">
        <v>2567</v>
      </c>
      <c r="AB1930" s="426" t="s">
        <v>2567</v>
      </c>
      <c r="AC1930" s="494"/>
      <c r="AD1930" s="490"/>
    </row>
    <row r="1931" customFormat="false" ht="16.2" hidden="true" customHeight="true" outlineLevel="0" collapsed="false">
      <c r="A1931" s="483"/>
      <c r="B1931" s="31"/>
      <c r="C1931" s="31"/>
      <c r="D1931" s="31"/>
      <c r="E1931" s="31" t="s">
        <v>265</v>
      </c>
      <c r="F1931" s="31" t="s">
        <v>471</v>
      </c>
      <c r="G1931" s="478"/>
      <c r="H1931" s="534" t="n">
        <v>11</v>
      </c>
      <c r="I1931" s="534" t="n">
        <v>9</v>
      </c>
      <c r="J1931" s="534" t="n">
        <v>6</v>
      </c>
      <c r="K1931" s="534" t="n">
        <v>6</v>
      </c>
      <c r="L1931" s="534"/>
      <c r="M1931" s="534"/>
      <c r="N1931" s="534"/>
      <c r="O1931" s="534"/>
      <c r="P1931" s="534"/>
      <c r="Q1931" s="534"/>
      <c r="R1931" s="534"/>
      <c r="S1931" s="534"/>
      <c r="T1931" s="534"/>
      <c r="U1931" s="534"/>
      <c r="V1931" s="534"/>
      <c r="W1931" s="534"/>
      <c r="X1931" s="583"/>
      <c r="Y1931" s="366" t="s">
        <v>2789</v>
      </c>
      <c r="Z1931" s="366"/>
      <c r="AA1931" s="426"/>
      <c r="AB1931" s="426"/>
      <c r="AC1931" s="494"/>
      <c r="AD1931" s="490"/>
    </row>
    <row r="1932" customFormat="false" ht="16.2" hidden="true" customHeight="true" outlineLevel="0" collapsed="false">
      <c r="A1932" s="483"/>
      <c r="B1932" s="31"/>
      <c r="C1932" s="31" t="s">
        <v>2690</v>
      </c>
      <c r="D1932" s="31"/>
      <c r="E1932" s="31" t="s">
        <v>264</v>
      </c>
      <c r="F1932" s="31" t="s">
        <v>471</v>
      </c>
      <c r="G1932" s="478"/>
      <c r="H1932" s="534" t="n">
        <v>1</v>
      </c>
      <c r="I1932" s="534" t="n">
        <v>0</v>
      </c>
      <c r="J1932" s="534" t="n">
        <v>0</v>
      </c>
      <c r="K1932" s="534" t="n">
        <v>3</v>
      </c>
      <c r="L1932" s="534"/>
      <c r="M1932" s="534"/>
      <c r="N1932" s="534"/>
      <c r="O1932" s="534"/>
      <c r="P1932" s="534"/>
      <c r="Q1932" s="534"/>
      <c r="R1932" s="534"/>
      <c r="S1932" s="534"/>
      <c r="T1932" s="534"/>
      <c r="U1932" s="534"/>
      <c r="V1932" s="534"/>
      <c r="W1932" s="534"/>
      <c r="X1932" s="583"/>
      <c r="Y1932" s="366" t="s">
        <v>2790</v>
      </c>
      <c r="Z1932" s="366"/>
      <c r="AA1932" s="426"/>
      <c r="AB1932" s="426"/>
      <c r="AC1932" s="494"/>
      <c r="AD1932" s="490"/>
    </row>
    <row r="1933" customFormat="false" ht="16.2" hidden="true" customHeight="true" outlineLevel="0" collapsed="false">
      <c r="A1933" s="483"/>
      <c r="B1933" s="31"/>
      <c r="C1933" s="31"/>
      <c r="D1933" s="31"/>
      <c r="E1933" s="31" t="s">
        <v>265</v>
      </c>
      <c r="F1933" s="31" t="s">
        <v>471</v>
      </c>
      <c r="G1933" s="478"/>
      <c r="H1933" s="534" t="n">
        <v>0</v>
      </c>
      <c r="I1933" s="534" t="n">
        <v>0</v>
      </c>
      <c r="J1933" s="534" t="n">
        <v>0</v>
      </c>
      <c r="K1933" s="534" t="n">
        <v>1</v>
      </c>
      <c r="L1933" s="534"/>
      <c r="M1933" s="534"/>
      <c r="N1933" s="534"/>
      <c r="O1933" s="534"/>
      <c r="P1933" s="534"/>
      <c r="Q1933" s="534"/>
      <c r="R1933" s="534"/>
      <c r="S1933" s="534"/>
      <c r="T1933" s="534"/>
      <c r="U1933" s="534"/>
      <c r="V1933" s="534"/>
      <c r="W1933" s="534"/>
      <c r="X1933" s="583"/>
      <c r="Y1933" s="366" t="s">
        <v>2791</v>
      </c>
      <c r="Z1933" s="366"/>
      <c r="AA1933" s="426"/>
      <c r="AB1933" s="426"/>
      <c r="AC1933" s="494"/>
      <c r="AD1933" s="490"/>
    </row>
    <row r="1934" customFormat="false" ht="16.2" hidden="true" customHeight="true" outlineLevel="0" collapsed="false">
      <c r="A1934" s="483"/>
      <c r="B1934" s="31"/>
      <c r="C1934" s="31" t="s">
        <v>2678</v>
      </c>
      <c r="D1934" s="31"/>
      <c r="E1934" s="31" t="s">
        <v>264</v>
      </c>
      <c r="F1934" s="31" t="s">
        <v>471</v>
      </c>
      <c r="G1934" s="478"/>
      <c r="H1934" s="534" t="n">
        <v>26</v>
      </c>
      <c r="I1934" s="534" t="n">
        <v>5</v>
      </c>
      <c r="J1934" s="534" t="n">
        <v>29</v>
      </c>
      <c r="K1934" s="534" t="n">
        <v>13</v>
      </c>
      <c r="L1934" s="534"/>
      <c r="M1934" s="534"/>
      <c r="N1934" s="534"/>
      <c r="O1934" s="534"/>
      <c r="P1934" s="534"/>
      <c r="Q1934" s="534"/>
      <c r="R1934" s="534"/>
      <c r="S1934" s="534"/>
      <c r="T1934" s="534"/>
      <c r="U1934" s="534"/>
      <c r="V1934" s="534"/>
      <c r="W1934" s="534"/>
      <c r="X1934" s="583"/>
      <c r="Y1934" s="366" t="s">
        <v>2792</v>
      </c>
      <c r="Z1934" s="366"/>
      <c r="AA1934" s="426"/>
      <c r="AB1934" s="426"/>
      <c r="AC1934" s="494"/>
      <c r="AD1934" s="490"/>
    </row>
    <row r="1935" customFormat="false" ht="16.2" hidden="true" customHeight="true" outlineLevel="0" collapsed="false">
      <c r="A1935" s="483"/>
      <c r="B1935" s="31"/>
      <c r="C1935" s="31"/>
      <c r="D1935" s="31"/>
      <c r="E1935" s="31" t="s">
        <v>265</v>
      </c>
      <c r="F1935" s="31" t="s">
        <v>471</v>
      </c>
      <c r="G1935" s="478"/>
      <c r="H1935" s="534" t="n">
        <v>5</v>
      </c>
      <c r="I1935" s="534" t="n">
        <v>1</v>
      </c>
      <c r="J1935" s="534" t="n">
        <v>2</v>
      </c>
      <c r="K1935" s="534" t="n">
        <v>0</v>
      </c>
      <c r="L1935" s="534"/>
      <c r="M1935" s="534"/>
      <c r="N1935" s="534"/>
      <c r="O1935" s="534"/>
      <c r="P1935" s="534"/>
      <c r="Q1935" s="534"/>
      <c r="R1935" s="534"/>
      <c r="S1935" s="534"/>
      <c r="T1935" s="534"/>
      <c r="U1935" s="534"/>
      <c r="V1935" s="534"/>
      <c r="W1935" s="534"/>
      <c r="X1935" s="583"/>
      <c r="Y1935" s="366" t="s">
        <v>2793</v>
      </c>
      <c r="Z1935" s="366"/>
      <c r="AA1935" s="426"/>
      <c r="AB1935" s="426"/>
      <c r="AC1935" s="494"/>
      <c r="AD1935" s="490"/>
    </row>
    <row r="1936" customFormat="false" ht="16.2" hidden="true" customHeight="true" outlineLevel="0" collapsed="false">
      <c r="A1936" s="483"/>
      <c r="B1936" s="31"/>
      <c r="C1936" s="31" t="s">
        <v>2696</v>
      </c>
      <c r="D1936" s="31"/>
      <c r="E1936" s="31" t="s">
        <v>264</v>
      </c>
      <c r="F1936" s="31" t="s">
        <v>471</v>
      </c>
      <c r="G1936" s="478"/>
      <c r="H1936" s="534" t="n">
        <v>19</v>
      </c>
      <c r="I1936" s="534" t="n">
        <v>32</v>
      </c>
      <c r="J1936" s="534" t="n">
        <v>47</v>
      </c>
      <c r="K1936" s="534" t="n">
        <v>24</v>
      </c>
      <c r="L1936" s="534"/>
      <c r="M1936" s="534"/>
      <c r="N1936" s="534"/>
      <c r="O1936" s="534"/>
      <c r="P1936" s="534"/>
      <c r="Q1936" s="534"/>
      <c r="R1936" s="534"/>
      <c r="S1936" s="534"/>
      <c r="T1936" s="534"/>
      <c r="U1936" s="534"/>
      <c r="V1936" s="534"/>
      <c r="W1936" s="534"/>
      <c r="X1936" s="583"/>
      <c r="Y1936" s="366" t="s">
        <v>2794</v>
      </c>
      <c r="Z1936" s="366"/>
      <c r="AA1936" s="426"/>
      <c r="AB1936" s="426"/>
      <c r="AC1936" s="494"/>
      <c r="AD1936" s="490"/>
    </row>
    <row r="1937" customFormat="false" ht="16.2" hidden="true" customHeight="true" outlineLevel="0" collapsed="false">
      <c r="A1937" s="483"/>
      <c r="B1937" s="31"/>
      <c r="C1937" s="31"/>
      <c r="D1937" s="31"/>
      <c r="E1937" s="31" t="s">
        <v>265</v>
      </c>
      <c r="F1937" s="31" t="s">
        <v>471</v>
      </c>
      <c r="G1937" s="478"/>
      <c r="H1937" s="534" t="n">
        <v>0</v>
      </c>
      <c r="I1937" s="534" t="n">
        <v>1</v>
      </c>
      <c r="J1937" s="534" t="n">
        <v>0</v>
      </c>
      <c r="K1937" s="534" t="n">
        <v>0</v>
      </c>
      <c r="L1937" s="534"/>
      <c r="M1937" s="534"/>
      <c r="N1937" s="534"/>
      <c r="O1937" s="534"/>
      <c r="P1937" s="534"/>
      <c r="Q1937" s="534"/>
      <c r="R1937" s="534"/>
      <c r="S1937" s="534"/>
      <c r="T1937" s="534"/>
      <c r="U1937" s="534"/>
      <c r="V1937" s="534"/>
      <c r="W1937" s="534"/>
      <c r="X1937" s="583"/>
      <c r="Y1937" s="366" t="s">
        <v>2795</v>
      </c>
      <c r="Z1937" s="366"/>
      <c r="AA1937" s="426"/>
      <c r="AB1937" s="426"/>
      <c r="AC1937" s="494"/>
      <c r="AD1937" s="490"/>
    </row>
    <row r="1938" customFormat="false" ht="16.2" hidden="true" customHeight="true" outlineLevel="0" collapsed="false">
      <c r="A1938" s="483"/>
      <c r="B1938" s="31"/>
      <c r="C1938" s="31" t="s">
        <v>2693</v>
      </c>
      <c r="D1938" s="31"/>
      <c r="E1938" s="31" t="s">
        <v>264</v>
      </c>
      <c r="F1938" s="31" t="s">
        <v>471</v>
      </c>
      <c r="G1938" s="478"/>
      <c r="H1938" s="534" t="n">
        <v>0</v>
      </c>
      <c r="I1938" s="534" t="n">
        <v>0</v>
      </c>
      <c r="J1938" s="534" t="n">
        <v>0</v>
      </c>
      <c r="K1938" s="534" t="n">
        <v>4</v>
      </c>
      <c r="L1938" s="534"/>
      <c r="M1938" s="534"/>
      <c r="N1938" s="534"/>
      <c r="O1938" s="534"/>
      <c r="P1938" s="534"/>
      <c r="Q1938" s="534"/>
      <c r="R1938" s="534"/>
      <c r="S1938" s="534"/>
      <c r="T1938" s="534"/>
      <c r="U1938" s="534"/>
      <c r="V1938" s="534"/>
      <c r="W1938" s="534"/>
      <c r="X1938" s="583"/>
      <c r="Y1938" s="366" t="s">
        <v>2796</v>
      </c>
      <c r="Z1938" s="366"/>
      <c r="AA1938" s="426"/>
      <c r="AB1938" s="426"/>
      <c r="AC1938" s="494"/>
      <c r="AD1938" s="490"/>
    </row>
    <row r="1939" customFormat="false" ht="16.2" hidden="true" customHeight="true" outlineLevel="0" collapsed="false">
      <c r="A1939" s="483"/>
      <c r="B1939" s="31"/>
      <c r="C1939" s="31"/>
      <c r="D1939" s="31"/>
      <c r="E1939" s="31" t="s">
        <v>265</v>
      </c>
      <c r="F1939" s="31" t="s">
        <v>471</v>
      </c>
      <c r="G1939" s="478"/>
      <c r="H1939" s="534" t="n">
        <v>0</v>
      </c>
      <c r="I1939" s="534" t="n">
        <v>0</v>
      </c>
      <c r="J1939" s="534" t="n">
        <v>0</v>
      </c>
      <c r="K1939" s="534" t="n">
        <v>0</v>
      </c>
      <c r="L1939" s="534"/>
      <c r="M1939" s="534"/>
      <c r="N1939" s="534"/>
      <c r="O1939" s="534"/>
      <c r="P1939" s="534"/>
      <c r="Q1939" s="534"/>
      <c r="R1939" s="534"/>
      <c r="S1939" s="534"/>
      <c r="T1939" s="534"/>
      <c r="U1939" s="534"/>
      <c r="V1939" s="534"/>
      <c r="W1939" s="534"/>
      <c r="X1939" s="583"/>
      <c r="Y1939" s="366" t="s">
        <v>2797</v>
      </c>
      <c r="Z1939" s="366"/>
      <c r="AA1939" s="426"/>
      <c r="AB1939" s="426"/>
      <c r="AC1939" s="494"/>
      <c r="AD1939" s="490"/>
    </row>
    <row r="1940" customFormat="false" ht="16.2" hidden="true" customHeight="true" outlineLevel="0" collapsed="false">
      <c r="A1940" s="483"/>
      <c r="B1940" s="31"/>
      <c r="C1940" s="31" t="s">
        <v>2681</v>
      </c>
      <c r="D1940" s="31"/>
      <c r="E1940" s="31" t="s">
        <v>264</v>
      </c>
      <c r="F1940" s="31" t="s">
        <v>471</v>
      </c>
      <c r="G1940" s="478"/>
      <c r="H1940" s="534" t="n">
        <v>1</v>
      </c>
      <c r="I1940" s="534" t="n">
        <v>0</v>
      </c>
      <c r="J1940" s="534" t="n">
        <v>1</v>
      </c>
      <c r="K1940" s="534" t="n">
        <v>2</v>
      </c>
      <c r="L1940" s="534"/>
      <c r="M1940" s="534"/>
      <c r="N1940" s="534"/>
      <c r="O1940" s="534"/>
      <c r="P1940" s="534"/>
      <c r="Q1940" s="534"/>
      <c r="R1940" s="534"/>
      <c r="S1940" s="534"/>
      <c r="T1940" s="534"/>
      <c r="U1940" s="534"/>
      <c r="V1940" s="534"/>
      <c r="W1940" s="534"/>
      <c r="X1940" s="583"/>
      <c r="Y1940" s="366" t="s">
        <v>2798</v>
      </c>
      <c r="Z1940" s="366"/>
      <c r="AA1940" s="426"/>
      <c r="AB1940" s="426"/>
      <c r="AC1940" s="494"/>
      <c r="AD1940" s="490"/>
    </row>
    <row r="1941" customFormat="false" ht="16.2" hidden="true" customHeight="true" outlineLevel="0" collapsed="false">
      <c r="A1941" s="483"/>
      <c r="B1941" s="31"/>
      <c r="C1941" s="31"/>
      <c r="D1941" s="31"/>
      <c r="E1941" s="31" t="s">
        <v>265</v>
      </c>
      <c r="F1941" s="31" t="s">
        <v>471</v>
      </c>
      <c r="G1941" s="478"/>
      <c r="H1941" s="534" t="n">
        <v>0</v>
      </c>
      <c r="I1941" s="534" t="n">
        <v>0</v>
      </c>
      <c r="J1941" s="534" t="n">
        <v>1</v>
      </c>
      <c r="K1941" s="534" t="n">
        <v>0</v>
      </c>
      <c r="L1941" s="534"/>
      <c r="M1941" s="534"/>
      <c r="N1941" s="534"/>
      <c r="O1941" s="534"/>
      <c r="P1941" s="534"/>
      <c r="Q1941" s="534"/>
      <c r="R1941" s="534"/>
      <c r="S1941" s="534"/>
      <c r="T1941" s="534"/>
      <c r="U1941" s="534"/>
      <c r="V1941" s="534"/>
      <c r="W1941" s="534"/>
      <c r="X1941" s="583"/>
      <c r="Y1941" s="366" t="s">
        <v>2799</v>
      </c>
      <c r="Z1941" s="366"/>
      <c r="AA1941" s="426"/>
      <c r="AB1941" s="426"/>
      <c r="AC1941" s="494"/>
      <c r="AD1941" s="490"/>
    </row>
    <row r="1942" customFormat="false" ht="16.2" hidden="true" customHeight="true" outlineLevel="0" collapsed="false">
      <c r="A1942" s="483"/>
      <c r="B1942" s="31"/>
      <c r="C1942" s="31" t="s">
        <v>2684</v>
      </c>
      <c r="D1942" s="31"/>
      <c r="E1942" s="31" t="s">
        <v>264</v>
      </c>
      <c r="F1942" s="31" t="s">
        <v>471</v>
      </c>
      <c r="G1942" s="478"/>
      <c r="H1942" s="534" t="n">
        <v>40</v>
      </c>
      <c r="I1942" s="534" t="n">
        <v>33</v>
      </c>
      <c r="J1942" s="534" t="n">
        <v>23</v>
      </c>
      <c r="K1942" s="534" t="n">
        <v>29</v>
      </c>
      <c r="L1942" s="534"/>
      <c r="M1942" s="534"/>
      <c r="N1942" s="534"/>
      <c r="O1942" s="534"/>
      <c r="P1942" s="534"/>
      <c r="Q1942" s="534"/>
      <c r="R1942" s="534"/>
      <c r="S1942" s="534"/>
      <c r="T1942" s="534"/>
      <c r="U1942" s="534"/>
      <c r="V1942" s="534"/>
      <c r="W1942" s="534"/>
      <c r="X1942" s="583"/>
      <c r="Y1942" s="366" t="s">
        <v>2800</v>
      </c>
      <c r="Z1942" s="366"/>
      <c r="AA1942" s="426"/>
      <c r="AB1942" s="426"/>
      <c r="AC1942" s="494"/>
      <c r="AD1942" s="490"/>
    </row>
    <row r="1943" customFormat="false" ht="16.2" hidden="true" customHeight="true" outlineLevel="0" collapsed="false">
      <c r="A1943" s="483"/>
      <c r="B1943" s="31"/>
      <c r="C1943" s="31"/>
      <c r="D1943" s="31"/>
      <c r="E1943" s="31" t="s">
        <v>265</v>
      </c>
      <c r="F1943" s="31" t="s">
        <v>471</v>
      </c>
      <c r="G1943" s="478"/>
      <c r="H1943" s="534" t="n">
        <v>4</v>
      </c>
      <c r="I1943" s="534" t="n">
        <v>3</v>
      </c>
      <c r="J1943" s="534" t="n">
        <v>2</v>
      </c>
      <c r="K1943" s="534" t="n">
        <v>3</v>
      </c>
      <c r="L1943" s="534"/>
      <c r="M1943" s="534"/>
      <c r="N1943" s="534"/>
      <c r="O1943" s="534"/>
      <c r="P1943" s="534"/>
      <c r="Q1943" s="534"/>
      <c r="R1943" s="534"/>
      <c r="S1943" s="534"/>
      <c r="T1943" s="534"/>
      <c r="U1943" s="534"/>
      <c r="V1943" s="534"/>
      <c r="W1943" s="534"/>
      <c r="X1943" s="583"/>
      <c r="Y1943" s="366" t="s">
        <v>2801</v>
      </c>
      <c r="Z1943" s="366"/>
      <c r="AA1943" s="426"/>
      <c r="AB1943" s="426"/>
      <c r="AC1943" s="494"/>
      <c r="AD1943" s="490"/>
    </row>
    <row r="1944" customFormat="false" ht="16.2" hidden="true" customHeight="true" outlineLevel="0" collapsed="false">
      <c r="A1944" s="483"/>
      <c r="B1944" s="31"/>
      <c r="C1944" s="31" t="s">
        <v>2687</v>
      </c>
      <c r="D1944" s="31"/>
      <c r="E1944" s="31" t="s">
        <v>264</v>
      </c>
      <c r="F1944" s="31" t="s">
        <v>471</v>
      </c>
      <c r="G1944" s="478"/>
      <c r="H1944" s="534" t="n">
        <v>46</v>
      </c>
      <c r="I1944" s="534" t="n">
        <v>28</v>
      </c>
      <c r="J1944" s="534" t="n">
        <v>10</v>
      </c>
      <c r="K1944" s="534" t="n">
        <v>2</v>
      </c>
      <c r="L1944" s="534"/>
      <c r="M1944" s="534"/>
      <c r="N1944" s="534"/>
      <c r="O1944" s="534"/>
      <c r="P1944" s="534"/>
      <c r="Q1944" s="534"/>
      <c r="R1944" s="534"/>
      <c r="S1944" s="534"/>
      <c r="T1944" s="534"/>
      <c r="U1944" s="534"/>
      <c r="V1944" s="534"/>
      <c r="W1944" s="534"/>
      <c r="X1944" s="583"/>
      <c r="Y1944" s="366" t="s">
        <v>2802</v>
      </c>
      <c r="Z1944" s="366"/>
      <c r="AA1944" s="426"/>
      <c r="AB1944" s="426"/>
      <c r="AC1944" s="494"/>
      <c r="AD1944" s="490"/>
    </row>
    <row r="1945" customFormat="false" ht="16.2" hidden="true" customHeight="true" outlineLevel="0" collapsed="false">
      <c r="A1945" s="483"/>
      <c r="B1945" s="31"/>
      <c r="C1945" s="31"/>
      <c r="D1945" s="31"/>
      <c r="E1945" s="31" t="s">
        <v>265</v>
      </c>
      <c r="F1945" s="31" t="s">
        <v>471</v>
      </c>
      <c r="G1945" s="478"/>
      <c r="H1945" s="534" t="n">
        <v>2</v>
      </c>
      <c r="I1945" s="534" t="n">
        <v>4</v>
      </c>
      <c r="J1945" s="534" t="n">
        <v>1</v>
      </c>
      <c r="K1945" s="534" t="n">
        <v>2</v>
      </c>
      <c r="L1945" s="534"/>
      <c r="M1945" s="534"/>
      <c r="N1945" s="534"/>
      <c r="O1945" s="534"/>
      <c r="P1945" s="534"/>
      <c r="Q1945" s="534"/>
      <c r="R1945" s="534"/>
      <c r="S1945" s="534"/>
      <c r="T1945" s="534"/>
      <c r="U1945" s="534"/>
      <c r="V1945" s="534"/>
      <c r="W1945" s="534"/>
      <c r="X1945" s="583"/>
      <c r="Y1945" s="366" t="s">
        <v>2803</v>
      </c>
      <c r="Z1945" s="366"/>
      <c r="AA1945" s="426"/>
      <c r="AB1945" s="426"/>
      <c r="AC1945" s="494"/>
      <c r="AD1945" s="490"/>
    </row>
    <row r="1946" customFormat="false" ht="16.2" hidden="true" customHeight="true" outlineLevel="0" collapsed="false">
      <c r="A1946" s="483"/>
      <c r="B1946" s="31" t="s">
        <v>2601</v>
      </c>
      <c r="C1946" s="31"/>
      <c r="D1946" s="31"/>
      <c r="E1946" s="31" t="s">
        <v>264</v>
      </c>
      <c r="F1946" s="31" t="s">
        <v>471</v>
      </c>
      <c r="G1946" s="478"/>
      <c r="H1946" s="534" t="n">
        <v>742</v>
      </c>
      <c r="I1946" s="534" t="n">
        <v>627</v>
      </c>
      <c r="J1946" s="534" t="n">
        <v>551</v>
      </c>
      <c r="K1946" s="534" t="n">
        <v>467</v>
      </c>
      <c r="L1946" s="534"/>
      <c r="M1946" s="534"/>
      <c r="N1946" s="534"/>
      <c r="O1946" s="534"/>
      <c r="P1946" s="534"/>
      <c r="Q1946" s="534"/>
      <c r="R1946" s="534"/>
      <c r="S1946" s="534"/>
      <c r="T1946" s="534"/>
      <c r="U1946" s="534"/>
      <c r="V1946" s="534"/>
      <c r="W1946" s="534"/>
      <c r="X1946" s="583"/>
      <c r="Y1946" s="366" t="s">
        <v>2804</v>
      </c>
      <c r="Z1946" s="366"/>
      <c r="AA1946" s="426"/>
      <c r="AB1946" s="426"/>
      <c r="AC1946" s="494"/>
      <c r="AD1946" s="490"/>
    </row>
    <row r="1947" customFormat="false" ht="16.2" hidden="true" customHeight="true" outlineLevel="0" collapsed="false">
      <c r="A1947" s="483"/>
      <c r="B1947" s="31"/>
      <c r="C1947" s="31"/>
      <c r="D1947" s="31"/>
      <c r="E1947" s="31" t="s">
        <v>265</v>
      </c>
      <c r="F1947" s="31" t="s">
        <v>471</v>
      </c>
      <c r="G1947" s="478"/>
      <c r="H1947" s="534" t="n">
        <v>150</v>
      </c>
      <c r="I1947" s="534" t="n">
        <v>101</v>
      </c>
      <c r="J1947" s="534" t="n">
        <v>85</v>
      </c>
      <c r="K1947" s="534" t="n">
        <v>84</v>
      </c>
      <c r="L1947" s="534"/>
      <c r="M1947" s="534"/>
      <c r="N1947" s="534"/>
      <c r="O1947" s="534"/>
      <c r="P1947" s="534"/>
      <c r="Q1947" s="534"/>
      <c r="R1947" s="534"/>
      <c r="S1947" s="534"/>
      <c r="T1947" s="534"/>
      <c r="U1947" s="534"/>
      <c r="V1947" s="534"/>
      <c r="W1947" s="534"/>
      <c r="X1947" s="583"/>
      <c r="Y1947" s="366" t="s">
        <v>2805</v>
      </c>
      <c r="Z1947" s="366"/>
      <c r="AA1947" s="426"/>
      <c r="AB1947" s="426"/>
      <c r="AC1947" s="494"/>
      <c r="AD1947" s="490"/>
    </row>
    <row r="1948" customFormat="false" ht="16.2" hidden="true" customHeight="true" outlineLevel="0" collapsed="false">
      <c r="A1948" s="483"/>
      <c r="B1948" s="31" t="s">
        <v>2604</v>
      </c>
      <c r="C1948" s="31"/>
      <c r="D1948" s="31"/>
      <c r="E1948" s="31" t="s">
        <v>264</v>
      </c>
      <c r="F1948" s="31" t="s">
        <v>471</v>
      </c>
      <c r="G1948" s="478"/>
      <c r="H1948" s="534" t="n">
        <v>6</v>
      </c>
      <c r="I1948" s="534" t="n">
        <v>2</v>
      </c>
      <c r="J1948" s="534" t="n">
        <v>1</v>
      </c>
      <c r="K1948" s="534" t="n">
        <v>2</v>
      </c>
      <c r="L1948" s="534"/>
      <c r="M1948" s="534"/>
      <c r="N1948" s="534"/>
      <c r="O1948" s="534"/>
      <c r="P1948" s="534"/>
      <c r="Q1948" s="534"/>
      <c r="R1948" s="534"/>
      <c r="S1948" s="534"/>
      <c r="T1948" s="534"/>
      <c r="U1948" s="534"/>
      <c r="V1948" s="534"/>
      <c r="W1948" s="534"/>
      <c r="X1948" s="583"/>
      <c r="Y1948" s="366" t="s">
        <v>2806</v>
      </c>
      <c r="Z1948" s="366"/>
      <c r="AA1948" s="426"/>
      <c r="AB1948" s="426"/>
      <c r="AC1948" s="494"/>
      <c r="AD1948" s="490"/>
    </row>
    <row r="1949" customFormat="false" ht="16.2" hidden="true" customHeight="true" outlineLevel="0" collapsed="false">
      <c r="A1949" s="483"/>
      <c r="B1949" s="31"/>
      <c r="C1949" s="31"/>
      <c r="D1949" s="31"/>
      <c r="E1949" s="31" t="s">
        <v>265</v>
      </c>
      <c r="F1949" s="31" t="s">
        <v>471</v>
      </c>
      <c r="G1949" s="478"/>
      <c r="H1949" s="534" t="n">
        <v>0</v>
      </c>
      <c r="I1949" s="534" t="n">
        <v>0</v>
      </c>
      <c r="J1949" s="534" t="n">
        <v>0</v>
      </c>
      <c r="K1949" s="534" t="n">
        <v>0</v>
      </c>
      <c r="L1949" s="534"/>
      <c r="M1949" s="534"/>
      <c r="N1949" s="534"/>
      <c r="O1949" s="534"/>
      <c r="P1949" s="534"/>
      <c r="Q1949" s="534"/>
      <c r="R1949" s="534"/>
      <c r="S1949" s="534"/>
      <c r="T1949" s="534"/>
      <c r="U1949" s="534"/>
      <c r="V1949" s="534"/>
      <c r="W1949" s="534"/>
      <c r="X1949" s="583"/>
      <c r="Y1949" s="366" t="s">
        <v>2807</v>
      </c>
      <c r="Z1949" s="366"/>
      <c r="AA1949" s="426"/>
      <c r="AB1949" s="426"/>
      <c r="AC1949" s="494"/>
      <c r="AD1949" s="490"/>
    </row>
    <row r="1950" customFormat="false" ht="16.2" hidden="true" customHeight="true" outlineLevel="0" collapsed="false">
      <c r="A1950" s="483"/>
      <c r="B1950" s="31" t="s">
        <v>2610</v>
      </c>
      <c r="C1950" s="31"/>
      <c r="D1950" s="31"/>
      <c r="E1950" s="31" t="s">
        <v>264</v>
      </c>
      <c r="F1950" s="31" t="s">
        <v>471</v>
      </c>
      <c r="G1950" s="478"/>
      <c r="H1950" s="534" t="n">
        <v>49</v>
      </c>
      <c r="I1950" s="534" t="n">
        <v>40</v>
      </c>
      <c r="J1950" s="534" t="n">
        <v>31</v>
      </c>
      <c r="K1950" s="534" t="n">
        <v>25</v>
      </c>
      <c r="L1950" s="534"/>
      <c r="M1950" s="534"/>
      <c r="N1950" s="534"/>
      <c r="O1950" s="534"/>
      <c r="P1950" s="534"/>
      <c r="Q1950" s="534"/>
      <c r="R1950" s="534"/>
      <c r="S1950" s="534"/>
      <c r="T1950" s="534"/>
      <c r="U1950" s="534"/>
      <c r="V1950" s="534"/>
      <c r="W1950" s="534"/>
      <c r="X1950" s="583"/>
      <c r="Y1950" s="366" t="s">
        <v>2808</v>
      </c>
      <c r="Z1950" s="366"/>
      <c r="AA1950" s="426"/>
      <c r="AB1950" s="426"/>
      <c r="AC1950" s="494"/>
      <c r="AD1950" s="490"/>
    </row>
    <row r="1951" customFormat="false" ht="16.2" hidden="true" customHeight="true" outlineLevel="0" collapsed="false">
      <c r="A1951" s="483"/>
      <c r="B1951" s="31"/>
      <c r="C1951" s="31"/>
      <c r="D1951" s="31"/>
      <c r="E1951" s="31" t="s">
        <v>265</v>
      </c>
      <c r="F1951" s="31" t="s">
        <v>471</v>
      </c>
      <c r="G1951" s="478"/>
      <c r="H1951" s="534" t="n">
        <v>27</v>
      </c>
      <c r="I1951" s="534" t="n">
        <v>20</v>
      </c>
      <c r="J1951" s="534" t="n">
        <v>26</v>
      </c>
      <c r="K1951" s="534" t="n">
        <v>9</v>
      </c>
      <c r="L1951" s="534"/>
      <c r="M1951" s="534"/>
      <c r="N1951" s="534"/>
      <c r="O1951" s="534"/>
      <c r="P1951" s="534"/>
      <c r="Q1951" s="534"/>
      <c r="R1951" s="534"/>
      <c r="S1951" s="534"/>
      <c r="T1951" s="534"/>
      <c r="U1951" s="534"/>
      <c r="V1951" s="534"/>
      <c r="W1951" s="534"/>
      <c r="X1951" s="583"/>
      <c r="Y1951" s="366" t="s">
        <v>2809</v>
      </c>
      <c r="Z1951" s="366"/>
      <c r="AA1951" s="426"/>
      <c r="AB1951" s="426"/>
      <c r="AC1951" s="494"/>
      <c r="AD1951" s="490"/>
    </row>
    <row r="1952" customFormat="false" ht="16.2" hidden="true" customHeight="true" outlineLevel="0" collapsed="false">
      <c r="A1952" s="483" t="s">
        <v>2810</v>
      </c>
      <c r="B1952" s="31" t="s">
        <v>2598</v>
      </c>
      <c r="C1952" s="31" t="s">
        <v>143</v>
      </c>
      <c r="D1952" s="31"/>
      <c r="E1952" s="31" t="s">
        <v>264</v>
      </c>
      <c r="F1952" s="31" t="s">
        <v>471</v>
      </c>
      <c r="G1952" s="478"/>
      <c r="H1952" s="534" t="n">
        <v>3</v>
      </c>
      <c r="I1952" s="534" t="n">
        <v>2</v>
      </c>
      <c r="J1952" s="534" t="n">
        <v>1</v>
      </c>
      <c r="K1952" s="534" t="n">
        <v>0</v>
      </c>
      <c r="L1952" s="534"/>
      <c r="M1952" s="534"/>
      <c r="N1952" s="534"/>
      <c r="O1952" s="534"/>
      <c r="P1952" s="534"/>
      <c r="Q1952" s="534"/>
      <c r="R1952" s="534"/>
      <c r="S1952" s="534"/>
      <c r="T1952" s="534"/>
      <c r="U1952" s="534"/>
      <c r="V1952" s="534"/>
      <c r="W1952" s="534"/>
      <c r="X1952" s="583"/>
      <c r="Y1952" s="366" t="s">
        <v>2811</v>
      </c>
      <c r="Z1952" s="366"/>
      <c r="AA1952" s="426" t="s">
        <v>2567</v>
      </c>
      <c r="AB1952" s="426" t="s">
        <v>2567</v>
      </c>
      <c r="AC1952" s="494"/>
      <c r="AD1952" s="490"/>
    </row>
    <row r="1953" customFormat="false" ht="16.2" hidden="true" customHeight="true" outlineLevel="0" collapsed="false">
      <c r="A1953" s="483"/>
      <c r="B1953" s="31"/>
      <c r="C1953" s="31"/>
      <c r="D1953" s="31"/>
      <c r="E1953" s="31" t="s">
        <v>265</v>
      </c>
      <c r="F1953" s="31" t="s">
        <v>471</v>
      </c>
      <c r="G1953" s="478"/>
      <c r="H1953" s="534" t="n">
        <v>0</v>
      </c>
      <c r="I1953" s="534" t="n">
        <v>0</v>
      </c>
      <c r="J1953" s="534" t="n">
        <v>0</v>
      </c>
      <c r="K1953" s="534" t="n">
        <v>0</v>
      </c>
      <c r="L1953" s="534"/>
      <c r="M1953" s="534"/>
      <c r="N1953" s="534"/>
      <c r="O1953" s="534"/>
      <c r="P1953" s="534"/>
      <c r="Q1953" s="534"/>
      <c r="R1953" s="534"/>
      <c r="S1953" s="534"/>
      <c r="T1953" s="534"/>
      <c r="U1953" s="534"/>
      <c r="V1953" s="534"/>
      <c r="W1953" s="534"/>
      <c r="X1953" s="583"/>
      <c r="Y1953" s="366" t="s">
        <v>2812</v>
      </c>
      <c r="Z1953" s="366"/>
      <c r="AA1953" s="426"/>
      <c r="AB1953" s="426"/>
      <c r="AC1953" s="494"/>
      <c r="AD1953" s="490"/>
    </row>
    <row r="1954" customFormat="false" ht="16.2" hidden="true" customHeight="true" outlineLevel="0" collapsed="false">
      <c r="A1954" s="483"/>
      <c r="B1954" s="31"/>
      <c r="C1954" s="31" t="s">
        <v>2690</v>
      </c>
      <c r="D1954" s="31"/>
      <c r="E1954" s="31" t="s">
        <v>264</v>
      </c>
      <c r="F1954" s="31" t="s">
        <v>471</v>
      </c>
      <c r="G1954" s="478"/>
      <c r="H1954" s="534" t="n">
        <v>0</v>
      </c>
      <c r="I1954" s="534" t="n">
        <v>0</v>
      </c>
      <c r="J1954" s="534" t="n">
        <v>0</v>
      </c>
      <c r="K1954" s="534" t="n">
        <v>0</v>
      </c>
      <c r="L1954" s="534"/>
      <c r="M1954" s="534"/>
      <c r="N1954" s="534"/>
      <c r="O1954" s="534"/>
      <c r="P1954" s="534"/>
      <c r="Q1954" s="534"/>
      <c r="R1954" s="534"/>
      <c r="S1954" s="534"/>
      <c r="T1954" s="534"/>
      <c r="U1954" s="534"/>
      <c r="V1954" s="534"/>
      <c r="W1954" s="534"/>
      <c r="X1954" s="583"/>
      <c r="Y1954" s="366" t="s">
        <v>2813</v>
      </c>
      <c r="Z1954" s="366"/>
      <c r="AA1954" s="426"/>
      <c r="AB1954" s="426"/>
      <c r="AC1954" s="494"/>
      <c r="AD1954" s="490"/>
    </row>
    <row r="1955" customFormat="false" ht="16.2" hidden="true" customHeight="true" outlineLevel="0" collapsed="false">
      <c r="A1955" s="483"/>
      <c r="B1955" s="31"/>
      <c r="C1955" s="31"/>
      <c r="D1955" s="31"/>
      <c r="E1955" s="31" t="s">
        <v>265</v>
      </c>
      <c r="F1955" s="31" t="s">
        <v>471</v>
      </c>
      <c r="G1955" s="478"/>
      <c r="H1955" s="534" t="n">
        <v>0</v>
      </c>
      <c r="I1955" s="534" t="n">
        <v>0</v>
      </c>
      <c r="J1955" s="534" t="n">
        <v>0</v>
      </c>
      <c r="K1955" s="534" t="n">
        <v>0</v>
      </c>
      <c r="L1955" s="534"/>
      <c r="M1955" s="534"/>
      <c r="N1955" s="534"/>
      <c r="O1955" s="534"/>
      <c r="P1955" s="534"/>
      <c r="Q1955" s="534"/>
      <c r="R1955" s="534"/>
      <c r="S1955" s="534"/>
      <c r="T1955" s="534"/>
      <c r="U1955" s="534"/>
      <c r="V1955" s="534"/>
      <c r="W1955" s="534"/>
      <c r="X1955" s="583"/>
      <c r="Y1955" s="366" t="s">
        <v>2814</v>
      </c>
      <c r="Z1955" s="366"/>
      <c r="AA1955" s="426"/>
      <c r="AB1955" s="426"/>
      <c r="AC1955" s="494"/>
      <c r="AD1955" s="490"/>
    </row>
    <row r="1956" customFormat="false" ht="16.2" hidden="true" customHeight="true" outlineLevel="0" collapsed="false">
      <c r="A1956" s="483"/>
      <c r="B1956" s="31"/>
      <c r="C1956" s="31" t="s">
        <v>2815</v>
      </c>
      <c r="D1956" s="31"/>
      <c r="E1956" s="31" t="s">
        <v>264</v>
      </c>
      <c r="F1956" s="31" t="s">
        <v>471</v>
      </c>
      <c r="G1956" s="478"/>
      <c r="H1956" s="534" t="n">
        <v>0</v>
      </c>
      <c r="I1956" s="534" t="n">
        <v>0</v>
      </c>
      <c r="J1956" s="534" t="n">
        <v>0</v>
      </c>
      <c r="K1956" s="534" t="n">
        <v>0</v>
      </c>
      <c r="L1956" s="534"/>
      <c r="M1956" s="534"/>
      <c r="N1956" s="534"/>
      <c r="O1956" s="534"/>
      <c r="P1956" s="534"/>
      <c r="Q1956" s="534"/>
      <c r="R1956" s="534"/>
      <c r="S1956" s="534"/>
      <c r="T1956" s="534"/>
      <c r="U1956" s="534"/>
      <c r="V1956" s="534"/>
      <c r="W1956" s="534"/>
      <c r="X1956" s="583"/>
      <c r="Y1956" s="366" t="s">
        <v>2816</v>
      </c>
      <c r="Z1956" s="366"/>
      <c r="AA1956" s="426"/>
      <c r="AB1956" s="426"/>
      <c r="AC1956" s="494"/>
      <c r="AD1956" s="490"/>
    </row>
    <row r="1957" customFormat="false" ht="16.2" hidden="true" customHeight="true" outlineLevel="0" collapsed="false">
      <c r="A1957" s="483"/>
      <c r="B1957" s="31"/>
      <c r="C1957" s="31"/>
      <c r="D1957" s="31"/>
      <c r="E1957" s="31" t="s">
        <v>265</v>
      </c>
      <c r="F1957" s="31" t="s">
        <v>471</v>
      </c>
      <c r="G1957" s="478"/>
      <c r="H1957" s="534" t="n">
        <v>0</v>
      </c>
      <c r="I1957" s="534" t="n">
        <v>0</v>
      </c>
      <c r="J1957" s="534" t="n">
        <v>0</v>
      </c>
      <c r="K1957" s="534" t="n">
        <v>0</v>
      </c>
      <c r="L1957" s="534"/>
      <c r="M1957" s="534"/>
      <c r="N1957" s="534"/>
      <c r="O1957" s="534"/>
      <c r="P1957" s="534"/>
      <c r="Q1957" s="534"/>
      <c r="R1957" s="534"/>
      <c r="S1957" s="534"/>
      <c r="T1957" s="534"/>
      <c r="U1957" s="534"/>
      <c r="V1957" s="534"/>
      <c r="W1957" s="534"/>
      <c r="X1957" s="583"/>
      <c r="Y1957" s="366" t="s">
        <v>2817</v>
      </c>
      <c r="Z1957" s="366"/>
      <c r="AA1957" s="426"/>
      <c r="AB1957" s="426"/>
      <c r="AC1957" s="494"/>
      <c r="AD1957" s="490"/>
    </row>
    <row r="1958" customFormat="false" ht="16.2" hidden="true" customHeight="true" outlineLevel="0" collapsed="false">
      <c r="A1958" s="483"/>
      <c r="B1958" s="31"/>
      <c r="C1958" s="31" t="s">
        <v>2818</v>
      </c>
      <c r="D1958" s="31"/>
      <c r="E1958" s="31" t="s">
        <v>264</v>
      </c>
      <c r="F1958" s="31" t="s">
        <v>471</v>
      </c>
      <c r="G1958" s="478"/>
      <c r="H1958" s="534" t="n">
        <v>0</v>
      </c>
      <c r="I1958" s="534" t="n">
        <v>0</v>
      </c>
      <c r="J1958" s="534" t="n">
        <v>1</v>
      </c>
      <c r="K1958" s="534" t="n">
        <v>0</v>
      </c>
      <c r="L1958" s="534"/>
      <c r="M1958" s="534"/>
      <c r="N1958" s="534"/>
      <c r="O1958" s="534"/>
      <c r="P1958" s="534"/>
      <c r="Q1958" s="534"/>
      <c r="R1958" s="534"/>
      <c r="S1958" s="534"/>
      <c r="T1958" s="534"/>
      <c r="U1958" s="534"/>
      <c r="V1958" s="534"/>
      <c r="W1958" s="534"/>
      <c r="X1958" s="583"/>
      <c r="Y1958" s="366" t="s">
        <v>2819</v>
      </c>
      <c r="Z1958" s="366"/>
      <c r="AA1958" s="426"/>
      <c r="AB1958" s="426"/>
      <c r="AC1958" s="494"/>
      <c r="AD1958" s="490"/>
    </row>
    <row r="1959" customFormat="false" ht="16.2" hidden="true" customHeight="true" outlineLevel="0" collapsed="false">
      <c r="A1959" s="483"/>
      <c r="B1959" s="31"/>
      <c r="C1959" s="31"/>
      <c r="D1959" s="31"/>
      <c r="E1959" s="31" t="s">
        <v>265</v>
      </c>
      <c r="F1959" s="31" t="s">
        <v>471</v>
      </c>
      <c r="G1959" s="478"/>
      <c r="H1959" s="534" t="n">
        <v>0</v>
      </c>
      <c r="I1959" s="534" t="n">
        <v>0</v>
      </c>
      <c r="J1959" s="534" t="n">
        <v>0</v>
      </c>
      <c r="K1959" s="534" t="n">
        <v>0</v>
      </c>
      <c r="L1959" s="534"/>
      <c r="M1959" s="534"/>
      <c r="N1959" s="534"/>
      <c r="O1959" s="534"/>
      <c r="P1959" s="534"/>
      <c r="Q1959" s="534"/>
      <c r="R1959" s="534"/>
      <c r="S1959" s="534"/>
      <c r="T1959" s="534"/>
      <c r="U1959" s="534"/>
      <c r="V1959" s="534"/>
      <c r="W1959" s="534"/>
      <c r="X1959" s="583"/>
      <c r="Y1959" s="366" t="s">
        <v>2820</v>
      </c>
      <c r="Z1959" s="366"/>
      <c r="AA1959" s="426"/>
      <c r="AB1959" s="426"/>
      <c r="AC1959" s="494"/>
      <c r="AD1959" s="490"/>
    </row>
    <row r="1960" customFormat="false" ht="16.2" hidden="true" customHeight="true" outlineLevel="0" collapsed="false">
      <c r="A1960" s="483"/>
      <c r="B1960" s="31"/>
      <c r="C1960" s="31" t="s">
        <v>2693</v>
      </c>
      <c r="D1960" s="31"/>
      <c r="E1960" s="31" t="s">
        <v>264</v>
      </c>
      <c r="F1960" s="31" t="s">
        <v>471</v>
      </c>
      <c r="G1960" s="478"/>
      <c r="H1960" s="534" t="n">
        <v>0</v>
      </c>
      <c r="I1960" s="534" t="n">
        <v>0</v>
      </c>
      <c r="J1960" s="534" t="n">
        <v>0</v>
      </c>
      <c r="K1960" s="534" t="n">
        <v>0</v>
      </c>
      <c r="L1960" s="534"/>
      <c r="M1960" s="534"/>
      <c r="N1960" s="534"/>
      <c r="O1960" s="534"/>
      <c r="P1960" s="534"/>
      <c r="Q1960" s="534"/>
      <c r="R1960" s="534"/>
      <c r="S1960" s="534"/>
      <c r="T1960" s="534"/>
      <c r="U1960" s="534"/>
      <c r="V1960" s="534"/>
      <c r="W1960" s="534"/>
      <c r="X1960" s="583"/>
      <c r="Y1960" s="366" t="s">
        <v>2821</v>
      </c>
      <c r="Z1960" s="366"/>
      <c r="AA1960" s="426"/>
      <c r="AB1960" s="426"/>
      <c r="AC1960" s="494"/>
      <c r="AD1960" s="490"/>
    </row>
    <row r="1961" customFormat="false" ht="16.2" hidden="true" customHeight="true" outlineLevel="0" collapsed="false">
      <c r="A1961" s="483"/>
      <c r="B1961" s="31"/>
      <c r="C1961" s="31"/>
      <c r="D1961" s="31"/>
      <c r="E1961" s="31" t="s">
        <v>265</v>
      </c>
      <c r="F1961" s="31" t="s">
        <v>471</v>
      </c>
      <c r="G1961" s="478"/>
      <c r="H1961" s="534" t="n">
        <v>0</v>
      </c>
      <c r="I1961" s="534" t="n">
        <v>0</v>
      </c>
      <c r="J1961" s="534" t="n">
        <v>0</v>
      </c>
      <c r="K1961" s="534" t="n">
        <v>0</v>
      </c>
      <c r="L1961" s="534"/>
      <c r="M1961" s="534"/>
      <c r="N1961" s="534"/>
      <c r="O1961" s="534"/>
      <c r="P1961" s="534"/>
      <c r="Q1961" s="534"/>
      <c r="R1961" s="534"/>
      <c r="S1961" s="534"/>
      <c r="T1961" s="534"/>
      <c r="U1961" s="534"/>
      <c r="V1961" s="534"/>
      <c r="W1961" s="534"/>
      <c r="X1961" s="583"/>
      <c r="Y1961" s="366" t="s">
        <v>2822</v>
      </c>
      <c r="Z1961" s="366"/>
      <c r="AA1961" s="426"/>
      <c r="AB1961" s="426"/>
      <c r="AC1961" s="494"/>
      <c r="AD1961" s="490"/>
    </row>
    <row r="1962" customFormat="false" ht="16.2" hidden="true" customHeight="true" outlineLevel="0" collapsed="false">
      <c r="A1962" s="483"/>
      <c r="B1962" s="31"/>
      <c r="C1962" s="31" t="s">
        <v>2823</v>
      </c>
      <c r="D1962" s="31"/>
      <c r="E1962" s="31" t="s">
        <v>264</v>
      </c>
      <c r="F1962" s="31" t="s">
        <v>471</v>
      </c>
      <c r="G1962" s="478"/>
      <c r="H1962" s="534" t="n">
        <v>0</v>
      </c>
      <c r="I1962" s="534" t="n">
        <v>0</v>
      </c>
      <c r="J1962" s="534" t="n">
        <v>0</v>
      </c>
      <c r="K1962" s="534" t="n">
        <v>0</v>
      </c>
      <c r="L1962" s="534"/>
      <c r="M1962" s="534"/>
      <c r="N1962" s="534"/>
      <c r="O1962" s="534"/>
      <c r="P1962" s="534"/>
      <c r="Q1962" s="534"/>
      <c r="R1962" s="534"/>
      <c r="S1962" s="534"/>
      <c r="T1962" s="534"/>
      <c r="U1962" s="534"/>
      <c r="V1962" s="534"/>
      <c r="W1962" s="534"/>
      <c r="X1962" s="583"/>
      <c r="Y1962" s="366" t="s">
        <v>2824</v>
      </c>
      <c r="Z1962" s="366"/>
      <c r="AA1962" s="426"/>
      <c r="AB1962" s="426"/>
      <c r="AC1962" s="494"/>
      <c r="AD1962" s="490"/>
    </row>
    <row r="1963" customFormat="false" ht="16.2" hidden="true" customHeight="true" outlineLevel="0" collapsed="false">
      <c r="A1963" s="483"/>
      <c r="B1963" s="31"/>
      <c r="C1963" s="31"/>
      <c r="D1963" s="31"/>
      <c r="E1963" s="31" t="s">
        <v>265</v>
      </c>
      <c r="F1963" s="31" t="s">
        <v>471</v>
      </c>
      <c r="G1963" s="478"/>
      <c r="H1963" s="534" t="n">
        <v>0</v>
      </c>
      <c r="I1963" s="534" t="n">
        <v>0</v>
      </c>
      <c r="J1963" s="534" t="n">
        <v>0</v>
      </c>
      <c r="K1963" s="534" t="n">
        <v>0</v>
      </c>
      <c r="L1963" s="534"/>
      <c r="M1963" s="534"/>
      <c r="N1963" s="534"/>
      <c r="O1963" s="534"/>
      <c r="P1963" s="534"/>
      <c r="Q1963" s="534"/>
      <c r="R1963" s="534"/>
      <c r="S1963" s="534"/>
      <c r="T1963" s="534"/>
      <c r="U1963" s="534"/>
      <c r="V1963" s="534"/>
      <c r="W1963" s="534"/>
      <c r="X1963" s="583"/>
      <c r="Y1963" s="366" t="s">
        <v>2825</v>
      </c>
      <c r="Z1963" s="366"/>
      <c r="AA1963" s="426"/>
      <c r="AB1963" s="426"/>
      <c r="AC1963" s="494"/>
      <c r="AD1963" s="490"/>
    </row>
    <row r="1964" customFormat="false" ht="16.2" hidden="true" customHeight="true" outlineLevel="0" collapsed="false">
      <c r="A1964" s="483"/>
      <c r="B1964" s="31"/>
      <c r="C1964" s="31" t="s">
        <v>2684</v>
      </c>
      <c r="D1964" s="31"/>
      <c r="E1964" s="31" t="s">
        <v>264</v>
      </c>
      <c r="F1964" s="31" t="s">
        <v>471</v>
      </c>
      <c r="G1964" s="478"/>
      <c r="H1964" s="534" t="n">
        <v>3</v>
      </c>
      <c r="I1964" s="534" t="n">
        <v>2</v>
      </c>
      <c r="J1964" s="534" t="n">
        <v>0</v>
      </c>
      <c r="K1964" s="534" t="n">
        <v>0</v>
      </c>
      <c r="L1964" s="534"/>
      <c r="M1964" s="534"/>
      <c r="N1964" s="534"/>
      <c r="O1964" s="534"/>
      <c r="P1964" s="534"/>
      <c r="Q1964" s="534"/>
      <c r="R1964" s="534"/>
      <c r="S1964" s="534"/>
      <c r="T1964" s="534"/>
      <c r="U1964" s="534"/>
      <c r="V1964" s="534"/>
      <c r="W1964" s="534"/>
      <c r="X1964" s="583"/>
      <c r="Y1964" s="366" t="s">
        <v>2826</v>
      </c>
      <c r="Z1964" s="366"/>
      <c r="AA1964" s="426"/>
      <c r="AB1964" s="426"/>
      <c r="AC1964" s="494"/>
      <c r="AD1964" s="490"/>
    </row>
    <row r="1965" customFormat="false" ht="16.2" hidden="true" customHeight="true" outlineLevel="0" collapsed="false">
      <c r="A1965" s="483"/>
      <c r="B1965" s="31"/>
      <c r="C1965" s="31"/>
      <c r="D1965" s="31"/>
      <c r="E1965" s="31" t="s">
        <v>265</v>
      </c>
      <c r="F1965" s="31" t="s">
        <v>471</v>
      </c>
      <c r="G1965" s="478"/>
      <c r="H1965" s="534" t="n">
        <v>0</v>
      </c>
      <c r="I1965" s="534" t="n">
        <v>0</v>
      </c>
      <c r="J1965" s="534" t="n">
        <v>0</v>
      </c>
      <c r="K1965" s="534" t="n">
        <v>0</v>
      </c>
      <c r="L1965" s="534"/>
      <c r="M1965" s="534"/>
      <c r="N1965" s="534"/>
      <c r="O1965" s="534"/>
      <c r="P1965" s="534"/>
      <c r="Q1965" s="534"/>
      <c r="R1965" s="534"/>
      <c r="S1965" s="534"/>
      <c r="T1965" s="534"/>
      <c r="U1965" s="534"/>
      <c r="V1965" s="534"/>
      <c r="W1965" s="534"/>
      <c r="X1965" s="583"/>
      <c r="Y1965" s="366" t="s">
        <v>2827</v>
      </c>
      <c r="Z1965" s="366"/>
      <c r="AA1965" s="426"/>
      <c r="AB1965" s="426"/>
      <c r="AC1965" s="494"/>
      <c r="AD1965" s="490"/>
    </row>
    <row r="1966" customFormat="false" ht="16.2" hidden="true" customHeight="true" outlineLevel="0" collapsed="false">
      <c r="A1966" s="483"/>
      <c r="B1966" s="31"/>
      <c r="C1966" s="31" t="s">
        <v>2687</v>
      </c>
      <c r="D1966" s="31"/>
      <c r="E1966" s="31" t="s">
        <v>264</v>
      </c>
      <c r="F1966" s="31" t="s">
        <v>471</v>
      </c>
      <c r="G1966" s="478"/>
      <c r="H1966" s="534" t="n">
        <v>0</v>
      </c>
      <c r="I1966" s="534" t="n">
        <v>0</v>
      </c>
      <c r="J1966" s="534" t="n">
        <v>0</v>
      </c>
      <c r="K1966" s="534" t="n">
        <v>0</v>
      </c>
      <c r="L1966" s="534"/>
      <c r="M1966" s="534"/>
      <c r="N1966" s="534"/>
      <c r="O1966" s="534"/>
      <c r="P1966" s="534"/>
      <c r="Q1966" s="534"/>
      <c r="R1966" s="534"/>
      <c r="S1966" s="534"/>
      <c r="T1966" s="534"/>
      <c r="U1966" s="534"/>
      <c r="V1966" s="534"/>
      <c r="W1966" s="534"/>
      <c r="X1966" s="583"/>
      <c r="Y1966" s="366" t="s">
        <v>2828</v>
      </c>
      <c r="Z1966" s="366"/>
      <c r="AA1966" s="426"/>
      <c r="AB1966" s="426"/>
      <c r="AC1966" s="494"/>
      <c r="AD1966" s="490"/>
    </row>
    <row r="1967" customFormat="false" ht="16.2" hidden="true" customHeight="true" outlineLevel="0" collapsed="false">
      <c r="A1967" s="483"/>
      <c r="B1967" s="31"/>
      <c r="C1967" s="31"/>
      <c r="D1967" s="31"/>
      <c r="E1967" s="31" t="s">
        <v>265</v>
      </c>
      <c r="F1967" s="31" t="s">
        <v>471</v>
      </c>
      <c r="G1967" s="478"/>
      <c r="H1967" s="534" t="n">
        <v>0</v>
      </c>
      <c r="I1967" s="534" t="n">
        <v>0</v>
      </c>
      <c r="J1967" s="534" t="n">
        <v>0</v>
      </c>
      <c r="K1967" s="534" t="n">
        <v>0</v>
      </c>
      <c r="L1967" s="534"/>
      <c r="M1967" s="534"/>
      <c r="N1967" s="534"/>
      <c r="O1967" s="534"/>
      <c r="P1967" s="534"/>
      <c r="Q1967" s="534"/>
      <c r="R1967" s="534"/>
      <c r="S1967" s="534"/>
      <c r="T1967" s="534"/>
      <c r="U1967" s="534"/>
      <c r="V1967" s="534"/>
      <c r="W1967" s="534"/>
      <c r="X1967" s="583"/>
      <c r="Y1967" s="366" t="s">
        <v>2829</v>
      </c>
      <c r="Z1967" s="366"/>
      <c r="AA1967" s="426"/>
      <c r="AB1967" s="426"/>
      <c r="AC1967" s="494"/>
      <c r="AD1967" s="490"/>
    </row>
    <row r="1968" customFormat="false" ht="16.2" hidden="true" customHeight="true" outlineLevel="0" collapsed="false">
      <c r="A1968" s="483"/>
      <c r="B1968" s="31" t="s">
        <v>2601</v>
      </c>
      <c r="C1968" s="31"/>
      <c r="D1968" s="31"/>
      <c r="E1968" s="31" t="s">
        <v>264</v>
      </c>
      <c r="F1968" s="31" t="s">
        <v>471</v>
      </c>
      <c r="G1968" s="478"/>
      <c r="H1968" s="534" t="n">
        <v>27</v>
      </c>
      <c r="I1968" s="534" t="n">
        <v>30</v>
      </c>
      <c r="J1968" s="534" t="n">
        <v>26</v>
      </c>
      <c r="K1968" s="534" t="n">
        <v>21</v>
      </c>
      <c r="L1968" s="534"/>
      <c r="M1968" s="534"/>
      <c r="N1968" s="534"/>
      <c r="O1968" s="534"/>
      <c r="P1968" s="534"/>
      <c r="Q1968" s="534"/>
      <c r="R1968" s="534"/>
      <c r="S1968" s="534"/>
      <c r="T1968" s="534"/>
      <c r="U1968" s="534"/>
      <c r="V1968" s="534"/>
      <c r="W1968" s="534"/>
      <c r="X1968" s="583"/>
      <c r="Y1968" s="366" t="s">
        <v>2830</v>
      </c>
      <c r="Z1968" s="366"/>
      <c r="AA1968" s="426"/>
      <c r="AB1968" s="426"/>
      <c r="AC1968" s="494"/>
      <c r="AD1968" s="490"/>
    </row>
    <row r="1969" customFormat="false" ht="16.2" hidden="true" customHeight="true" outlineLevel="0" collapsed="false">
      <c r="A1969" s="483"/>
      <c r="B1969" s="31"/>
      <c r="C1969" s="31"/>
      <c r="D1969" s="31"/>
      <c r="E1969" s="31" t="s">
        <v>265</v>
      </c>
      <c r="F1969" s="31" t="s">
        <v>471</v>
      </c>
      <c r="G1969" s="478"/>
      <c r="H1969" s="534" t="n">
        <v>4</v>
      </c>
      <c r="I1969" s="534" t="n">
        <v>12</v>
      </c>
      <c r="J1969" s="534" t="n">
        <v>2</v>
      </c>
      <c r="K1969" s="534" t="n">
        <v>5</v>
      </c>
      <c r="L1969" s="534"/>
      <c r="M1969" s="534"/>
      <c r="N1969" s="534"/>
      <c r="O1969" s="534"/>
      <c r="P1969" s="534"/>
      <c r="Q1969" s="534"/>
      <c r="R1969" s="534"/>
      <c r="S1969" s="534"/>
      <c r="T1969" s="534"/>
      <c r="U1969" s="534"/>
      <c r="V1969" s="534"/>
      <c r="W1969" s="534"/>
      <c r="X1969" s="583"/>
      <c r="Y1969" s="366" t="s">
        <v>2831</v>
      </c>
      <c r="Z1969" s="366"/>
      <c r="AA1969" s="426"/>
      <c r="AB1969" s="426"/>
      <c r="AC1969" s="494"/>
      <c r="AD1969" s="490"/>
    </row>
    <row r="1970" customFormat="false" ht="16.2" hidden="true" customHeight="true" outlineLevel="0" collapsed="false">
      <c r="A1970" s="483"/>
      <c r="B1970" s="31" t="s">
        <v>2604</v>
      </c>
      <c r="C1970" s="31"/>
      <c r="D1970" s="31"/>
      <c r="E1970" s="31" t="s">
        <v>264</v>
      </c>
      <c r="F1970" s="31" t="s">
        <v>471</v>
      </c>
      <c r="G1970" s="478"/>
      <c r="H1970" s="534" t="n">
        <v>0</v>
      </c>
      <c r="I1970" s="534" t="n">
        <v>0</v>
      </c>
      <c r="J1970" s="534" t="n">
        <v>0</v>
      </c>
      <c r="K1970" s="534" t="n">
        <v>0</v>
      </c>
      <c r="L1970" s="534"/>
      <c r="M1970" s="534"/>
      <c r="N1970" s="534"/>
      <c r="O1970" s="534"/>
      <c r="P1970" s="534"/>
      <c r="Q1970" s="534"/>
      <c r="R1970" s="534"/>
      <c r="S1970" s="534"/>
      <c r="T1970" s="534"/>
      <c r="U1970" s="534"/>
      <c r="V1970" s="534"/>
      <c r="W1970" s="534"/>
      <c r="X1970" s="583"/>
      <c r="Y1970" s="366" t="s">
        <v>2832</v>
      </c>
      <c r="Z1970" s="366"/>
      <c r="AA1970" s="426"/>
      <c r="AB1970" s="426"/>
      <c r="AC1970" s="494"/>
      <c r="AD1970" s="490"/>
    </row>
    <row r="1971" customFormat="false" ht="16.2" hidden="true" customHeight="true" outlineLevel="0" collapsed="false">
      <c r="A1971" s="483"/>
      <c r="B1971" s="31"/>
      <c r="C1971" s="31"/>
      <c r="D1971" s="31"/>
      <c r="E1971" s="31" t="s">
        <v>265</v>
      </c>
      <c r="F1971" s="31" t="s">
        <v>471</v>
      </c>
      <c r="G1971" s="478"/>
      <c r="H1971" s="534" t="n">
        <v>1</v>
      </c>
      <c r="I1971" s="534" t="n">
        <v>0</v>
      </c>
      <c r="J1971" s="534" t="n">
        <v>0</v>
      </c>
      <c r="K1971" s="534" t="n">
        <v>0</v>
      </c>
      <c r="L1971" s="534"/>
      <c r="M1971" s="534"/>
      <c r="N1971" s="534"/>
      <c r="O1971" s="534"/>
      <c r="P1971" s="534"/>
      <c r="Q1971" s="534"/>
      <c r="R1971" s="534"/>
      <c r="S1971" s="534"/>
      <c r="T1971" s="534"/>
      <c r="U1971" s="534"/>
      <c r="V1971" s="534"/>
      <c r="W1971" s="534"/>
      <c r="X1971" s="583"/>
      <c r="Y1971" s="366" t="s">
        <v>2833</v>
      </c>
      <c r="Z1971" s="366"/>
      <c r="AA1971" s="426"/>
      <c r="AB1971" s="426"/>
      <c r="AC1971" s="494"/>
      <c r="AD1971" s="490"/>
    </row>
    <row r="1972" customFormat="false" ht="16.2" hidden="true" customHeight="true" outlineLevel="0" collapsed="false">
      <c r="A1972" s="483"/>
      <c r="B1972" s="31" t="s">
        <v>2610</v>
      </c>
      <c r="C1972" s="31"/>
      <c r="D1972" s="31"/>
      <c r="E1972" s="31" t="s">
        <v>264</v>
      </c>
      <c r="F1972" s="31" t="s">
        <v>471</v>
      </c>
      <c r="G1972" s="478"/>
      <c r="H1972" s="534" t="n">
        <v>0</v>
      </c>
      <c r="I1972" s="534" t="n">
        <v>0</v>
      </c>
      <c r="J1972" s="534" t="n">
        <v>0</v>
      </c>
      <c r="K1972" s="534" t="n">
        <v>0</v>
      </c>
      <c r="L1972" s="534"/>
      <c r="M1972" s="534"/>
      <c r="N1972" s="534"/>
      <c r="O1972" s="534"/>
      <c r="P1972" s="534"/>
      <c r="Q1972" s="534"/>
      <c r="R1972" s="534"/>
      <c r="S1972" s="534"/>
      <c r="T1972" s="534"/>
      <c r="U1972" s="534"/>
      <c r="V1972" s="534"/>
      <c r="W1972" s="534"/>
      <c r="X1972" s="583"/>
      <c r="Y1972" s="366" t="s">
        <v>2834</v>
      </c>
      <c r="Z1972" s="366"/>
      <c r="AA1972" s="426"/>
      <c r="AB1972" s="426"/>
      <c r="AC1972" s="494"/>
      <c r="AD1972" s="490"/>
    </row>
    <row r="1973" customFormat="false" ht="16.2" hidden="true" customHeight="true" outlineLevel="0" collapsed="false">
      <c r="A1973" s="483"/>
      <c r="B1973" s="31"/>
      <c r="C1973" s="31"/>
      <c r="D1973" s="31"/>
      <c r="E1973" s="31" t="s">
        <v>265</v>
      </c>
      <c r="F1973" s="31" t="s">
        <v>471</v>
      </c>
      <c r="G1973" s="478"/>
      <c r="H1973" s="534" t="n">
        <v>0</v>
      </c>
      <c r="I1973" s="534" t="n">
        <v>0</v>
      </c>
      <c r="J1973" s="534" t="n">
        <v>0</v>
      </c>
      <c r="K1973" s="534" t="n">
        <v>0</v>
      </c>
      <c r="L1973" s="534"/>
      <c r="M1973" s="534"/>
      <c r="N1973" s="534"/>
      <c r="O1973" s="534"/>
      <c r="P1973" s="534"/>
      <c r="Q1973" s="534"/>
      <c r="R1973" s="534"/>
      <c r="S1973" s="534"/>
      <c r="T1973" s="534"/>
      <c r="U1973" s="534"/>
      <c r="V1973" s="534"/>
      <c r="W1973" s="534"/>
      <c r="X1973" s="583"/>
      <c r="Y1973" s="366" t="s">
        <v>2835</v>
      </c>
      <c r="Z1973" s="366"/>
      <c r="AA1973" s="426"/>
      <c r="AB1973" s="426"/>
      <c r="AC1973" s="494"/>
      <c r="AD1973" s="490"/>
    </row>
    <row r="1974" customFormat="false" ht="16.2" hidden="true" customHeight="true" outlineLevel="0" collapsed="false">
      <c r="A1974" s="483" t="s">
        <v>2836</v>
      </c>
      <c r="B1974" s="31" t="s">
        <v>2837</v>
      </c>
      <c r="C1974" s="31"/>
      <c r="D1974" s="31" t="s">
        <v>264</v>
      </c>
      <c r="E1974" s="31"/>
      <c r="F1974" s="31" t="s">
        <v>471</v>
      </c>
      <c r="G1974" s="478"/>
      <c r="H1974" s="534" t="n">
        <v>2069</v>
      </c>
      <c r="I1974" s="534" t="n">
        <v>2235</v>
      </c>
      <c r="J1974" s="534" t="n">
        <v>3489</v>
      </c>
      <c r="K1974" s="534" t="n">
        <v>4202</v>
      </c>
      <c r="L1974" s="534"/>
      <c r="M1974" s="534"/>
      <c r="N1974" s="534"/>
      <c r="O1974" s="534"/>
      <c r="P1974" s="534"/>
      <c r="Q1974" s="534"/>
      <c r="R1974" s="534"/>
      <c r="S1974" s="534"/>
      <c r="T1974" s="534"/>
      <c r="U1974" s="534"/>
      <c r="V1974" s="534"/>
      <c r="W1974" s="534"/>
      <c r="X1974" s="583"/>
      <c r="Y1974" s="366" t="s">
        <v>2838</v>
      </c>
      <c r="Z1974" s="366"/>
      <c r="AA1974" s="426" t="s">
        <v>2567</v>
      </c>
      <c r="AB1974" s="426" t="s">
        <v>2567</v>
      </c>
      <c r="AC1974" s="494"/>
      <c r="AD1974" s="646" t="s">
        <v>2839</v>
      </c>
    </row>
    <row r="1975" customFormat="false" ht="16.2" hidden="true" customHeight="true" outlineLevel="0" collapsed="false">
      <c r="A1975" s="483"/>
      <c r="B1975" s="31"/>
      <c r="C1975" s="31"/>
      <c r="D1975" s="31" t="s">
        <v>265</v>
      </c>
      <c r="E1975" s="31"/>
      <c r="F1975" s="31" t="s">
        <v>471</v>
      </c>
      <c r="G1975" s="478"/>
      <c r="H1975" s="534" t="n">
        <v>411</v>
      </c>
      <c r="I1975" s="534" t="n">
        <v>455</v>
      </c>
      <c r="J1975" s="534" t="n">
        <v>676</v>
      </c>
      <c r="K1975" s="534" t="n">
        <v>837</v>
      </c>
      <c r="L1975" s="534"/>
      <c r="M1975" s="534"/>
      <c r="N1975" s="534"/>
      <c r="O1975" s="534"/>
      <c r="P1975" s="534"/>
      <c r="Q1975" s="534"/>
      <c r="R1975" s="534"/>
      <c r="S1975" s="534"/>
      <c r="T1975" s="534"/>
      <c r="U1975" s="534"/>
      <c r="V1975" s="534"/>
      <c r="W1975" s="534"/>
      <c r="X1975" s="583"/>
      <c r="Y1975" s="366" t="s">
        <v>2840</v>
      </c>
      <c r="Z1975" s="366"/>
      <c r="AA1975" s="426"/>
      <c r="AB1975" s="426"/>
      <c r="AC1975" s="494"/>
      <c r="AD1975" s="646"/>
    </row>
    <row r="1976" customFormat="false" ht="16.2" hidden="true" customHeight="true" outlineLevel="0" collapsed="false">
      <c r="A1976" s="483"/>
      <c r="B1976" s="31" t="s">
        <v>2841</v>
      </c>
      <c r="C1976" s="31"/>
      <c r="D1976" s="31" t="s">
        <v>264</v>
      </c>
      <c r="E1976" s="31"/>
      <c r="F1976" s="31" t="s">
        <v>471</v>
      </c>
      <c r="G1976" s="478"/>
      <c r="H1976" s="534" t="n">
        <v>1432</v>
      </c>
      <c r="I1976" s="534" t="n">
        <v>1661</v>
      </c>
      <c r="J1976" s="534" t="n">
        <v>2671</v>
      </c>
      <c r="K1976" s="534" t="n">
        <v>3234</v>
      </c>
      <c r="L1976" s="534"/>
      <c r="M1976" s="534"/>
      <c r="N1976" s="534"/>
      <c r="O1976" s="534"/>
      <c r="P1976" s="534"/>
      <c r="Q1976" s="534"/>
      <c r="R1976" s="534"/>
      <c r="S1976" s="534"/>
      <c r="T1976" s="534"/>
      <c r="U1976" s="534"/>
      <c r="V1976" s="534"/>
      <c r="W1976" s="534"/>
      <c r="X1976" s="583"/>
      <c r="Y1976" s="366" t="s">
        <v>2842</v>
      </c>
      <c r="Z1976" s="366"/>
      <c r="AA1976" s="426"/>
      <c r="AB1976" s="426"/>
      <c r="AC1976" s="494"/>
      <c r="AD1976" s="646"/>
    </row>
    <row r="1977" customFormat="false" ht="16.2" hidden="true" customHeight="true" outlineLevel="0" collapsed="false">
      <c r="A1977" s="483"/>
      <c r="B1977" s="31"/>
      <c r="C1977" s="31"/>
      <c r="D1977" s="31" t="s">
        <v>265</v>
      </c>
      <c r="E1977" s="31"/>
      <c r="F1977" s="31" t="s">
        <v>471</v>
      </c>
      <c r="G1977" s="478"/>
      <c r="H1977" s="534" t="n">
        <v>246</v>
      </c>
      <c r="I1977" s="534" t="n">
        <v>304</v>
      </c>
      <c r="J1977" s="534" t="n">
        <v>469</v>
      </c>
      <c r="K1977" s="534" t="n">
        <v>629</v>
      </c>
      <c r="L1977" s="534"/>
      <c r="M1977" s="534"/>
      <c r="N1977" s="534"/>
      <c r="O1977" s="534"/>
      <c r="P1977" s="534"/>
      <c r="Q1977" s="534"/>
      <c r="R1977" s="534"/>
      <c r="S1977" s="534"/>
      <c r="T1977" s="534"/>
      <c r="U1977" s="534"/>
      <c r="V1977" s="534"/>
      <c r="W1977" s="534"/>
      <c r="X1977" s="583"/>
      <c r="Y1977" s="366" t="s">
        <v>2843</v>
      </c>
      <c r="Z1977" s="366"/>
      <c r="AA1977" s="426"/>
      <c r="AB1977" s="426"/>
      <c r="AC1977" s="494"/>
      <c r="AD1977" s="646"/>
    </row>
    <row r="1978" customFormat="false" ht="16.2" hidden="true" customHeight="true" outlineLevel="0" collapsed="false">
      <c r="A1978" s="483"/>
      <c r="B1978" s="31" t="s">
        <v>2844</v>
      </c>
      <c r="C1978" s="31"/>
      <c r="D1978" s="31" t="s">
        <v>264</v>
      </c>
      <c r="E1978" s="31"/>
      <c r="F1978" s="31" t="s">
        <v>471</v>
      </c>
      <c r="G1978" s="478"/>
      <c r="H1978" s="534" t="n">
        <v>637</v>
      </c>
      <c r="I1978" s="534" t="n">
        <v>572</v>
      </c>
      <c r="J1978" s="534" t="n">
        <v>803</v>
      </c>
      <c r="K1978" s="534" t="n">
        <v>967</v>
      </c>
      <c r="L1978" s="534"/>
      <c r="M1978" s="534"/>
      <c r="N1978" s="534"/>
      <c r="O1978" s="534"/>
      <c r="P1978" s="534"/>
      <c r="Q1978" s="534"/>
      <c r="R1978" s="534"/>
      <c r="S1978" s="534"/>
      <c r="T1978" s="534"/>
      <c r="U1978" s="534"/>
      <c r="V1978" s="534"/>
      <c r="W1978" s="534"/>
      <c r="X1978" s="583"/>
      <c r="Y1978" s="366" t="s">
        <v>2845</v>
      </c>
      <c r="Z1978" s="366"/>
      <c r="AA1978" s="426"/>
      <c r="AB1978" s="426"/>
      <c r="AC1978" s="494"/>
      <c r="AD1978" s="646"/>
    </row>
    <row r="1979" customFormat="false" ht="16.2" hidden="true" customHeight="true" outlineLevel="0" collapsed="false">
      <c r="A1979" s="483"/>
      <c r="B1979" s="31"/>
      <c r="C1979" s="31"/>
      <c r="D1979" s="31" t="s">
        <v>265</v>
      </c>
      <c r="E1979" s="31"/>
      <c r="F1979" s="31" t="s">
        <v>471</v>
      </c>
      <c r="G1979" s="478"/>
      <c r="H1979" s="534" t="n">
        <v>165</v>
      </c>
      <c r="I1979" s="534" t="n">
        <v>148</v>
      </c>
      <c r="J1979" s="534" t="n">
        <v>202</v>
      </c>
      <c r="K1979" s="534" t="n">
        <v>208</v>
      </c>
      <c r="L1979" s="534"/>
      <c r="M1979" s="534"/>
      <c r="N1979" s="534"/>
      <c r="O1979" s="534"/>
      <c r="P1979" s="534"/>
      <c r="Q1979" s="534"/>
      <c r="R1979" s="534"/>
      <c r="S1979" s="534"/>
      <c r="T1979" s="534"/>
      <c r="U1979" s="534"/>
      <c r="V1979" s="534"/>
      <c r="W1979" s="534"/>
      <c r="X1979" s="583"/>
      <c r="Y1979" s="366" t="s">
        <v>2846</v>
      </c>
      <c r="Z1979" s="366"/>
      <c r="AA1979" s="426"/>
      <c r="AB1979" s="426"/>
      <c r="AC1979" s="494"/>
      <c r="AD1979" s="646"/>
    </row>
    <row r="1980" customFormat="false" ht="16.2" hidden="true" customHeight="true" outlineLevel="0" collapsed="false">
      <c r="A1980" s="483" t="s">
        <v>2847</v>
      </c>
      <c r="B1980" s="31" t="s">
        <v>2848</v>
      </c>
      <c r="C1980" s="31"/>
      <c r="D1980" s="31"/>
      <c r="E1980" s="31" t="s">
        <v>264</v>
      </c>
      <c r="F1980" s="31" t="s">
        <v>471</v>
      </c>
      <c r="G1980" s="478"/>
      <c r="H1980" s="534" t="s">
        <v>488</v>
      </c>
      <c r="I1980" s="534" t="n">
        <v>164</v>
      </c>
      <c r="J1980" s="534" t="n">
        <v>159</v>
      </c>
      <c r="K1980" s="534" t="n">
        <v>224</v>
      </c>
      <c r="L1980" s="534"/>
      <c r="M1980" s="534"/>
      <c r="N1980" s="534"/>
      <c r="O1980" s="534"/>
      <c r="P1980" s="534"/>
      <c r="Q1980" s="534"/>
      <c r="R1980" s="534"/>
      <c r="S1980" s="534"/>
      <c r="T1980" s="534"/>
      <c r="U1980" s="534"/>
      <c r="V1980" s="534"/>
      <c r="W1980" s="534"/>
      <c r="X1980" s="583"/>
      <c r="Y1980" s="366" t="s">
        <v>2849</v>
      </c>
      <c r="Z1980" s="366"/>
      <c r="AA1980" s="426" t="s">
        <v>2567</v>
      </c>
      <c r="AB1980" s="426" t="s">
        <v>2567</v>
      </c>
      <c r="AC1980" s="494"/>
      <c r="AD1980" s="646" t="s">
        <v>2850</v>
      </c>
    </row>
    <row r="1981" customFormat="false" ht="16.2" hidden="true" customHeight="true" outlineLevel="0" collapsed="false">
      <c r="A1981" s="483"/>
      <c r="B1981" s="31"/>
      <c r="C1981" s="31"/>
      <c r="D1981" s="31"/>
      <c r="E1981" s="31" t="s">
        <v>265</v>
      </c>
      <c r="F1981" s="31" t="s">
        <v>471</v>
      </c>
      <c r="G1981" s="478"/>
      <c r="H1981" s="534" t="s">
        <v>488</v>
      </c>
      <c r="I1981" s="534" t="n">
        <v>75</v>
      </c>
      <c r="J1981" s="534" t="n">
        <v>77</v>
      </c>
      <c r="K1981" s="534" t="n">
        <v>90</v>
      </c>
      <c r="L1981" s="534"/>
      <c r="M1981" s="534"/>
      <c r="N1981" s="534"/>
      <c r="O1981" s="534"/>
      <c r="P1981" s="534"/>
      <c r="Q1981" s="534"/>
      <c r="R1981" s="534"/>
      <c r="S1981" s="534"/>
      <c r="T1981" s="534"/>
      <c r="U1981" s="534"/>
      <c r="V1981" s="534"/>
      <c r="W1981" s="534"/>
      <c r="X1981" s="583"/>
      <c r="Y1981" s="366" t="s">
        <v>2851</v>
      </c>
      <c r="Z1981" s="366"/>
      <c r="AA1981" s="426"/>
      <c r="AB1981" s="426"/>
      <c r="AC1981" s="494"/>
      <c r="AD1981" s="646"/>
    </row>
    <row r="1982" customFormat="false" ht="64.8" hidden="true" customHeight="true" outlineLevel="0" collapsed="false">
      <c r="A1982" s="483"/>
      <c r="B1982" s="496"/>
      <c r="C1982" s="31" t="s">
        <v>2852</v>
      </c>
      <c r="D1982" s="31"/>
      <c r="E1982" s="31" t="s">
        <v>264</v>
      </c>
      <c r="F1982" s="31" t="s">
        <v>471</v>
      </c>
      <c r="G1982" s="478"/>
      <c r="H1982" s="534" t="s">
        <v>488</v>
      </c>
      <c r="I1982" s="627" t="n">
        <v>0.70995670995671</v>
      </c>
      <c r="J1982" s="627" t="n">
        <v>0.70353982300885</v>
      </c>
      <c r="K1982" s="627" t="n">
        <v>0.744186046511628</v>
      </c>
      <c r="L1982" s="627"/>
      <c r="M1982" s="627"/>
      <c r="N1982" s="627"/>
      <c r="O1982" s="627"/>
      <c r="P1982" s="627"/>
      <c r="Q1982" s="627"/>
      <c r="R1982" s="627"/>
      <c r="S1982" s="627"/>
      <c r="T1982" s="627"/>
      <c r="U1982" s="627"/>
      <c r="V1982" s="627"/>
      <c r="W1982" s="627"/>
      <c r="X1982" s="583"/>
      <c r="Y1982" s="366" t="s">
        <v>2849</v>
      </c>
      <c r="Z1982" s="366" t="s">
        <v>2853</v>
      </c>
      <c r="AA1982" s="426"/>
      <c r="AB1982" s="426"/>
      <c r="AC1982" s="494"/>
      <c r="AD1982" s="646"/>
    </row>
    <row r="1983" customFormat="false" ht="64.8" hidden="true" customHeight="false" outlineLevel="0" collapsed="false">
      <c r="A1983" s="483"/>
      <c r="B1983" s="496"/>
      <c r="C1983" s="31"/>
      <c r="D1983" s="31"/>
      <c r="E1983" s="31" t="s">
        <v>265</v>
      </c>
      <c r="F1983" s="31" t="s">
        <v>471</v>
      </c>
      <c r="G1983" s="478"/>
      <c r="H1983" s="534" t="s">
        <v>488</v>
      </c>
      <c r="I1983" s="627" t="n">
        <v>0.324675324675325</v>
      </c>
      <c r="J1983" s="627" t="n">
        <v>0.34070796460177</v>
      </c>
      <c r="K1983" s="627" t="n">
        <v>0.299003322259136</v>
      </c>
      <c r="L1983" s="627"/>
      <c r="M1983" s="627"/>
      <c r="N1983" s="627"/>
      <c r="O1983" s="627"/>
      <c r="P1983" s="627"/>
      <c r="Q1983" s="627"/>
      <c r="R1983" s="627"/>
      <c r="S1983" s="627"/>
      <c r="T1983" s="627"/>
      <c r="U1983" s="627"/>
      <c r="V1983" s="627"/>
      <c r="W1983" s="627"/>
      <c r="X1983" s="583"/>
      <c r="Y1983" s="366" t="s">
        <v>2851</v>
      </c>
      <c r="Z1983" s="366" t="s">
        <v>2853</v>
      </c>
      <c r="AA1983" s="426"/>
      <c r="AB1983" s="426"/>
      <c r="AC1983" s="494"/>
      <c r="AD1983" s="646"/>
    </row>
    <row r="1984" customFormat="false" ht="64.8" hidden="true" customHeight="true" outlineLevel="0" collapsed="false">
      <c r="A1984" s="483"/>
      <c r="B1984" s="496"/>
      <c r="C1984" s="31" t="s">
        <v>1986</v>
      </c>
      <c r="D1984" s="31"/>
      <c r="E1984" s="31" t="s">
        <v>264</v>
      </c>
      <c r="F1984" s="31" t="s">
        <v>471</v>
      </c>
      <c r="G1984" s="478"/>
      <c r="H1984" s="534" t="s">
        <v>488</v>
      </c>
      <c r="I1984" s="627" t="n">
        <v>1.29097365390413</v>
      </c>
      <c r="J1984" s="627" t="n">
        <v>1.24326272799992</v>
      </c>
      <c r="K1984" s="627" t="n">
        <v>1.74150878412366</v>
      </c>
      <c r="L1984" s="627"/>
      <c r="M1984" s="627"/>
      <c r="N1984" s="627"/>
      <c r="O1984" s="627"/>
      <c r="P1984" s="627"/>
      <c r="Q1984" s="627"/>
      <c r="R1984" s="627"/>
      <c r="S1984" s="627"/>
      <c r="T1984" s="627"/>
      <c r="U1984" s="627"/>
      <c r="V1984" s="627"/>
      <c r="W1984" s="627"/>
      <c r="X1984" s="583"/>
      <c r="Y1984" s="366" t="s">
        <v>2854</v>
      </c>
      <c r="Z1984" s="366" t="s">
        <v>2855</v>
      </c>
      <c r="AA1984" s="426"/>
      <c r="AB1984" s="426"/>
      <c r="AC1984" s="494"/>
      <c r="AD1984" s="646"/>
    </row>
    <row r="1985" customFormat="false" ht="75.6" hidden="true" customHeight="false" outlineLevel="0" collapsed="false">
      <c r="A1985" s="483"/>
      <c r="B1985" s="496"/>
      <c r="C1985" s="31"/>
      <c r="D1985" s="31"/>
      <c r="E1985" s="31" t="s">
        <v>265</v>
      </c>
      <c r="F1985" s="31" t="s">
        <v>471</v>
      </c>
      <c r="G1985" s="478"/>
      <c r="H1985" s="534" t="s">
        <v>488</v>
      </c>
      <c r="I1985" s="627" t="n">
        <v>0.600590981525821</v>
      </c>
      <c r="J1985" s="627" t="n">
        <v>0.61103618643587</v>
      </c>
      <c r="K1985" s="627" t="n">
        <v>0.708084356449665</v>
      </c>
      <c r="L1985" s="627"/>
      <c r="M1985" s="627"/>
      <c r="N1985" s="627"/>
      <c r="O1985" s="627"/>
      <c r="P1985" s="627"/>
      <c r="Q1985" s="627"/>
      <c r="R1985" s="627"/>
      <c r="S1985" s="627"/>
      <c r="T1985" s="627"/>
      <c r="U1985" s="627"/>
      <c r="V1985" s="627"/>
      <c r="W1985" s="627"/>
      <c r="X1985" s="583"/>
      <c r="Y1985" s="366" t="s">
        <v>2856</v>
      </c>
      <c r="Z1985" s="366" t="s">
        <v>2857</v>
      </c>
      <c r="AA1985" s="426"/>
      <c r="AB1985" s="426"/>
      <c r="AC1985" s="494"/>
      <c r="AD1985" s="646"/>
    </row>
    <row r="1986" customFormat="false" ht="16.2" hidden="true" customHeight="true" outlineLevel="0" collapsed="false">
      <c r="A1986" s="483"/>
      <c r="B1986" s="31" t="s">
        <v>2858</v>
      </c>
      <c r="C1986" s="31"/>
      <c r="D1986" s="31"/>
      <c r="E1986" s="31" t="s">
        <v>264</v>
      </c>
      <c r="F1986" s="31" t="s">
        <v>471</v>
      </c>
      <c r="G1986" s="478"/>
      <c r="H1986" s="534" t="s">
        <v>488</v>
      </c>
      <c r="I1986" s="534" t="n">
        <v>73</v>
      </c>
      <c r="J1986" s="534" t="n">
        <v>54</v>
      </c>
      <c r="K1986" s="534" t="n">
        <v>94</v>
      </c>
      <c r="L1986" s="534"/>
      <c r="M1986" s="534"/>
      <c r="N1986" s="534"/>
      <c r="O1986" s="534"/>
      <c r="P1986" s="534"/>
      <c r="Q1986" s="534"/>
      <c r="R1986" s="534"/>
      <c r="S1986" s="534"/>
      <c r="T1986" s="534"/>
      <c r="U1986" s="534"/>
      <c r="V1986" s="534"/>
      <c r="W1986" s="534"/>
      <c r="X1986" s="583"/>
      <c r="Y1986" s="366" t="s">
        <v>2859</v>
      </c>
      <c r="Z1986" s="366"/>
      <c r="AA1986" s="426"/>
      <c r="AB1986" s="426"/>
      <c r="AC1986" s="494"/>
      <c r="AD1986" s="646"/>
    </row>
    <row r="1987" customFormat="false" ht="16.2" hidden="true" customHeight="true" outlineLevel="0" collapsed="false">
      <c r="A1987" s="483"/>
      <c r="B1987" s="31"/>
      <c r="C1987" s="31"/>
      <c r="D1987" s="31"/>
      <c r="E1987" s="31" t="s">
        <v>265</v>
      </c>
      <c r="F1987" s="31" t="s">
        <v>471</v>
      </c>
      <c r="G1987" s="478"/>
      <c r="H1987" s="534" t="s">
        <v>488</v>
      </c>
      <c r="I1987" s="534" t="n">
        <v>38</v>
      </c>
      <c r="J1987" s="534" t="n">
        <v>34</v>
      </c>
      <c r="K1987" s="534" t="n">
        <v>32</v>
      </c>
      <c r="L1987" s="534"/>
      <c r="M1987" s="534"/>
      <c r="N1987" s="534"/>
      <c r="O1987" s="534"/>
      <c r="P1987" s="534"/>
      <c r="Q1987" s="534"/>
      <c r="R1987" s="534"/>
      <c r="S1987" s="534"/>
      <c r="T1987" s="534"/>
      <c r="U1987" s="534"/>
      <c r="V1987" s="534"/>
      <c r="W1987" s="534"/>
      <c r="X1987" s="583"/>
      <c r="Y1987" s="366" t="s">
        <v>2860</v>
      </c>
      <c r="Z1987" s="366"/>
      <c r="AA1987" s="426"/>
      <c r="AB1987" s="426"/>
      <c r="AC1987" s="494"/>
      <c r="AD1987" s="646"/>
    </row>
    <row r="1988" customFormat="false" ht="64.8" hidden="true" customHeight="true" outlineLevel="0" collapsed="false">
      <c r="A1988" s="483"/>
      <c r="B1988" s="496"/>
      <c r="C1988" s="31" t="s">
        <v>2852</v>
      </c>
      <c r="D1988" s="31"/>
      <c r="E1988" s="31" t="s">
        <v>264</v>
      </c>
      <c r="F1988" s="31" t="s">
        <v>471</v>
      </c>
      <c r="G1988" s="478"/>
      <c r="H1988" s="534" t="s">
        <v>488</v>
      </c>
      <c r="I1988" s="627" t="n">
        <v>0.316017316017316</v>
      </c>
      <c r="J1988" s="627" t="n">
        <v>0.238938053097345</v>
      </c>
      <c r="K1988" s="627" t="n">
        <v>0.312292358803987</v>
      </c>
      <c r="L1988" s="627"/>
      <c r="M1988" s="627"/>
      <c r="N1988" s="627"/>
      <c r="O1988" s="627"/>
      <c r="P1988" s="627"/>
      <c r="Q1988" s="627"/>
      <c r="R1988" s="627"/>
      <c r="S1988" s="627"/>
      <c r="T1988" s="627"/>
      <c r="U1988" s="627"/>
      <c r="V1988" s="627"/>
      <c r="W1988" s="627"/>
      <c r="X1988" s="583"/>
      <c r="Y1988" s="366" t="s">
        <v>2861</v>
      </c>
      <c r="Z1988" s="366" t="s">
        <v>2853</v>
      </c>
      <c r="AA1988" s="426"/>
      <c r="AB1988" s="426"/>
      <c r="AC1988" s="494"/>
      <c r="AD1988" s="646"/>
    </row>
    <row r="1989" customFormat="false" ht="64.8" hidden="true" customHeight="false" outlineLevel="0" collapsed="false">
      <c r="A1989" s="483"/>
      <c r="B1989" s="496"/>
      <c r="C1989" s="31"/>
      <c r="D1989" s="31"/>
      <c r="E1989" s="31" t="s">
        <v>265</v>
      </c>
      <c r="F1989" s="31" t="s">
        <v>471</v>
      </c>
      <c r="G1989" s="478"/>
      <c r="H1989" s="534" t="s">
        <v>488</v>
      </c>
      <c r="I1989" s="627" t="n">
        <v>0.164502164502165</v>
      </c>
      <c r="J1989" s="627" t="n">
        <v>0.150442477876106</v>
      </c>
      <c r="K1989" s="627" t="n">
        <v>0.106312292358804</v>
      </c>
      <c r="L1989" s="627"/>
      <c r="M1989" s="627"/>
      <c r="N1989" s="627"/>
      <c r="O1989" s="627"/>
      <c r="P1989" s="627"/>
      <c r="Q1989" s="627"/>
      <c r="R1989" s="627"/>
      <c r="S1989" s="627"/>
      <c r="T1989" s="627"/>
      <c r="U1989" s="627"/>
      <c r="V1989" s="627"/>
      <c r="W1989" s="627"/>
      <c r="X1989" s="583"/>
      <c r="Y1989" s="366" t="s">
        <v>2860</v>
      </c>
      <c r="Z1989" s="366" t="s">
        <v>2853</v>
      </c>
      <c r="AA1989" s="426"/>
      <c r="AB1989" s="426"/>
      <c r="AC1989" s="494"/>
      <c r="AD1989" s="646"/>
    </row>
    <row r="1990" customFormat="false" ht="64.8" hidden="true" customHeight="true" outlineLevel="0" collapsed="false">
      <c r="A1990" s="483"/>
      <c r="B1990" s="496"/>
      <c r="C1990" s="31" t="s">
        <v>1986</v>
      </c>
      <c r="D1990" s="31"/>
      <c r="E1990" s="31" t="s">
        <v>264</v>
      </c>
      <c r="F1990" s="31" t="s">
        <v>471</v>
      </c>
      <c r="G1990" s="478"/>
      <c r="H1990" s="534" t="s">
        <v>488</v>
      </c>
      <c r="I1990" s="627" t="n">
        <v>0.574640711798791</v>
      </c>
      <c r="J1990" s="627" t="n">
        <v>0.422240171773557</v>
      </c>
      <c r="K1990" s="627" t="n">
        <v>0.730811721909036</v>
      </c>
      <c r="L1990" s="627"/>
      <c r="M1990" s="627"/>
      <c r="N1990" s="627"/>
      <c r="O1990" s="627"/>
      <c r="P1990" s="627"/>
      <c r="Q1990" s="627"/>
      <c r="R1990" s="627"/>
      <c r="S1990" s="627"/>
      <c r="T1990" s="627"/>
      <c r="U1990" s="627"/>
      <c r="V1990" s="627"/>
      <c r="W1990" s="627"/>
      <c r="X1990" s="583"/>
      <c r="Y1990" s="366" t="s">
        <v>2862</v>
      </c>
      <c r="Z1990" s="366" t="s">
        <v>2855</v>
      </c>
      <c r="AA1990" s="426"/>
      <c r="AB1990" s="426"/>
      <c r="AC1990" s="494"/>
      <c r="AD1990" s="646"/>
    </row>
    <row r="1991" customFormat="false" ht="75.6" hidden="true" customHeight="false" outlineLevel="0" collapsed="false">
      <c r="A1991" s="483"/>
      <c r="B1991" s="496"/>
      <c r="C1991" s="31"/>
      <c r="D1991" s="31"/>
      <c r="E1991" s="31" t="s">
        <v>265</v>
      </c>
      <c r="F1991" s="31" t="s">
        <v>471</v>
      </c>
      <c r="G1991" s="478"/>
      <c r="H1991" s="534" t="s">
        <v>488</v>
      </c>
      <c r="I1991" s="627" t="n">
        <v>0.30429943063975</v>
      </c>
      <c r="J1991" s="627" t="n">
        <v>0.269808186218436</v>
      </c>
      <c r="K1991" s="627" t="n">
        <v>0.251763326737659</v>
      </c>
      <c r="L1991" s="627"/>
      <c r="M1991" s="627"/>
      <c r="N1991" s="627"/>
      <c r="O1991" s="627"/>
      <c r="P1991" s="627"/>
      <c r="Q1991" s="627"/>
      <c r="R1991" s="627"/>
      <c r="S1991" s="627"/>
      <c r="T1991" s="627"/>
      <c r="U1991" s="627"/>
      <c r="V1991" s="627"/>
      <c r="W1991" s="627"/>
      <c r="X1991" s="583"/>
      <c r="Y1991" s="366" t="s">
        <v>2863</v>
      </c>
      <c r="Z1991" s="366" t="s">
        <v>2857</v>
      </c>
      <c r="AA1991" s="426"/>
      <c r="AB1991" s="426"/>
      <c r="AC1991" s="494"/>
      <c r="AD1991" s="646"/>
    </row>
    <row r="1992" customFormat="false" ht="64.8" hidden="true" customHeight="true" outlineLevel="0" collapsed="false">
      <c r="A1992" s="483"/>
      <c r="B1992" s="31" t="s">
        <v>2864</v>
      </c>
      <c r="C1992" s="31"/>
      <c r="D1992" s="31"/>
      <c r="E1992" s="31" t="s">
        <v>264</v>
      </c>
      <c r="F1992" s="31" t="s">
        <v>471</v>
      </c>
      <c r="G1992" s="478"/>
      <c r="H1992" s="534" t="s">
        <v>488</v>
      </c>
      <c r="I1992" s="627" t="n">
        <v>1.86561436570292</v>
      </c>
      <c r="J1992" s="627" t="n">
        <v>1.66550289977348</v>
      </c>
      <c r="K1992" s="627" t="n">
        <v>2.4723205060327</v>
      </c>
      <c r="L1992" s="627"/>
      <c r="M1992" s="627"/>
      <c r="N1992" s="627"/>
      <c r="O1992" s="627"/>
      <c r="P1992" s="627"/>
      <c r="Q1992" s="627"/>
      <c r="R1992" s="627"/>
      <c r="S1992" s="627"/>
      <c r="T1992" s="627"/>
      <c r="U1992" s="627"/>
      <c r="V1992" s="627"/>
      <c r="W1992" s="627"/>
      <c r="X1992" s="583"/>
      <c r="Y1992" s="366" t="s">
        <v>2865</v>
      </c>
      <c r="Z1992" s="366" t="s">
        <v>2855</v>
      </c>
      <c r="AA1992" s="426"/>
      <c r="AB1992" s="426"/>
      <c r="AC1992" s="494"/>
      <c r="AD1992" s="646"/>
    </row>
    <row r="1993" customFormat="false" ht="75.6" hidden="true" customHeight="false" outlineLevel="0" collapsed="false">
      <c r="A1993" s="483"/>
      <c r="B1993" s="31"/>
      <c r="C1993" s="31"/>
      <c r="D1993" s="31"/>
      <c r="E1993" s="31" t="s">
        <v>265</v>
      </c>
      <c r="F1993" s="31" t="s">
        <v>471</v>
      </c>
      <c r="G1993" s="478"/>
      <c r="H1993" s="534" t="s">
        <v>488</v>
      </c>
      <c r="I1993" s="627" t="n">
        <v>0.904890412165571</v>
      </c>
      <c r="J1993" s="627" t="n">
        <v>0.880844372654306</v>
      </c>
      <c r="K1993" s="627" t="n">
        <v>0.959847683187324</v>
      </c>
      <c r="L1993" s="627"/>
      <c r="M1993" s="627"/>
      <c r="N1993" s="627"/>
      <c r="O1993" s="627"/>
      <c r="P1993" s="627"/>
      <c r="Q1993" s="627"/>
      <c r="R1993" s="627"/>
      <c r="S1993" s="627"/>
      <c r="T1993" s="627"/>
      <c r="U1993" s="627"/>
      <c r="V1993" s="627"/>
      <c r="W1993" s="627"/>
      <c r="X1993" s="583"/>
      <c r="Y1993" s="366" t="s">
        <v>2866</v>
      </c>
      <c r="Z1993" s="366" t="s">
        <v>2857</v>
      </c>
      <c r="AA1993" s="426"/>
      <c r="AB1993" s="426"/>
      <c r="AC1993" s="494"/>
      <c r="AD1993" s="646"/>
    </row>
    <row r="1994" customFormat="false" ht="16.2" hidden="true" customHeight="true" outlineLevel="0" collapsed="false">
      <c r="A1994" s="483"/>
      <c r="B1994" s="31" t="s">
        <v>2867</v>
      </c>
      <c r="C1994" s="31"/>
      <c r="D1994" s="31"/>
      <c r="E1994" s="31" t="s">
        <v>264</v>
      </c>
      <c r="F1994" s="31" t="s">
        <v>471</v>
      </c>
      <c r="G1994" s="478"/>
      <c r="H1994" s="534" t="s">
        <v>488</v>
      </c>
      <c r="I1994" s="534" t="n">
        <v>69</v>
      </c>
      <c r="J1994" s="534" t="n">
        <v>70</v>
      </c>
      <c r="K1994" s="534" t="n">
        <v>107</v>
      </c>
      <c r="L1994" s="534"/>
      <c r="M1994" s="534"/>
      <c r="N1994" s="534"/>
      <c r="O1994" s="534"/>
      <c r="P1994" s="534"/>
      <c r="Q1994" s="534"/>
      <c r="R1994" s="534"/>
      <c r="S1994" s="534"/>
      <c r="T1994" s="534"/>
      <c r="U1994" s="534"/>
      <c r="V1994" s="534"/>
      <c r="W1994" s="534"/>
      <c r="X1994" s="583"/>
      <c r="Y1994" s="366" t="s">
        <v>2868</v>
      </c>
      <c r="Z1994" s="366"/>
      <c r="AA1994" s="426"/>
      <c r="AB1994" s="426"/>
      <c r="AC1994" s="494"/>
      <c r="AD1994" s="646"/>
    </row>
    <row r="1995" customFormat="false" ht="16.2" hidden="true" customHeight="true" outlineLevel="0" collapsed="false">
      <c r="A1995" s="483"/>
      <c r="B1995" s="31"/>
      <c r="C1995" s="31"/>
      <c r="D1995" s="31"/>
      <c r="E1995" s="31" t="s">
        <v>265</v>
      </c>
      <c r="F1995" s="31" t="s">
        <v>471</v>
      </c>
      <c r="G1995" s="478"/>
      <c r="H1995" s="534" t="s">
        <v>488</v>
      </c>
      <c r="I1995" s="534" t="n">
        <v>14</v>
      </c>
      <c r="J1995" s="534" t="n">
        <v>15</v>
      </c>
      <c r="K1995" s="534" t="n">
        <v>19</v>
      </c>
      <c r="L1995" s="534"/>
      <c r="M1995" s="534"/>
      <c r="N1995" s="534"/>
      <c r="O1995" s="534"/>
      <c r="P1995" s="534"/>
      <c r="Q1995" s="534"/>
      <c r="R1995" s="534"/>
      <c r="S1995" s="534"/>
      <c r="T1995" s="534"/>
      <c r="U1995" s="534"/>
      <c r="V1995" s="534"/>
      <c r="W1995" s="534"/>
      <c r="X1995" s="583"/>
      <c r="Y1995" s="366" t="s">
        <v>2869</v>
      </c>
      <c r="Z1995" s="366"/>
      <c r="AA1995" s="426"/>
      <c r="AB1995" s="426"/>
      <c r="AC1995" s="494"/>
      <c r="AD1995" s="646"/>
    </row>
    <row r="1996" customFormat="false" ht="16.2" hidden="true" customHeight="true" outlineLevel="0" collapsed="false">
      <c r="A1996" s="483"/>
      <c r="B1996" s="31"/>
      <c r="C1996" s="31"/>
      <c r="D1996" s="31"/>
      <c r="E1996" s="31" t="s">
        <v>2029</v>
      </c>
      <c r="F1996" s="31" t="s">
        <v>471</v>
      </c>
      <c r="G1996" s="478"/>
      <c r="H1996" s="534" t="s">
        <v>488</v>
      </c>
      <c r="I1996" s="534" t="n">
        <v>0</v>
      </c>
      <c r="J1996" s="534" t="n">
        <v>0</v>
      </c>
      <c r="K1996" s="534" t="n">
        <v>0</v>
      </c>
      <c r="L1996" s="534"/>
      <c r="M1996" s="534"/>
      <c r="N1996" s="534"/>
      <c r="O1996" s="534"/>
      <c r="P1996" s="534"/>
      <c r="Q1996" s="534"/>
      <c r="R1996" s="534"/>
      <c r="S1996" s="534"/>
      <c r="T1996" s="534"/>
      <c r="U1996" s="534"/>
      <c r="V1996" s="534"/>
      <c r="W1996" s="534"/>
      <c r="X1996" s="583"/>
      <c r="Y1996" s="366" t="s">
        <v>2870</v>
      </c>
      <c r="Z1996" s="366"/>
      <c r="AA1996" s="426"/>
      <c r="AB1996" s="426"/>
      <c r="AC1996" s="494"/>
      <c r="AD1996" s="646"/>
    </row>
    <row r="1997" customFormat="false" ht="16.2" hidden="true" customHeight="true" outlineLevel="0" collapsed="false">
      <c r="A1997" s="483" t="s">
        <v>2871</v>
      </c>
      <c r="B1997" s="31" t="s">
        <v>163</v>
      </c>
      <c r="C1997" s="31"/>
      <c r="D1997" s="31" t="s">
        <v>264</v>
      </c>
      <c r="E1997" s="31"/>
      <c r="F1997" s="31" t="s">
        <v>471</v>
      </c>
      <c r="G1997" s="478"/>
      <c r="H1997" s="534" t="n">
        <f aca="false">H1999+H2001</f>
        <v>56</v>
      </c>
      <c r="I1997" s="534" t="n">
        <f aca="false">I1999+I2001</f>
        <v>102</v>
      </c>
      <c r="J1997" s="534" t="n">
        <f aca="false">J1999+J2001</f>
        <v>69</v>
      </c>
      <c r="K1997" s="534" t="n">
        <f aca="false">K1999+K2001</f>
        <v>86</v>
      </c>
      <c r="L1997" s="534"/>
      <c r="M1997" s="534"/>
      <c r="N1997" s="534"/>
      <c r="O1997" s="534"/>
      <c r="P1997" s="534"/>
      <c r="Q1997" s="534"/>
      <c r="R1997" s="534"/>
      <c r="S1997" s="534"/>
      <c r="T1997" s="534"/>
      <c r="U1997" s="534"/>
      <c r="V1997" s="534"/>
      <c r="W1997" s="534"/>
      <c r="X1997" s="583"/>
      <c r="Y1997" s="366" t="s">
        <v>2872</v>
      </c>
      <c r="Z1997" s="366"/>
      <c r="AA1997" s="426" t="s">
        <v>2873</v>
      </c>
      <c r="AB1997" s="426" t="s">
        <v>2873</v>
      </c>
      <c r="AC1997" s="426"/>
      <c r="AD1997" s="486"/>
    </row>
    <row r="1998" customFormat="false" ht="16.2" hidden="true" customHeight="true" outlineLevel="0" collapsed="false">
      <c r="A1998" s="483"/>
      <c r="B1998" s="31"/>
      <c r="C1998" s="31"/>
      <c r="D1998" s="31" t="s">
        <v>265</v>
      </c>
      <c r="E1998" s="31"/>
      <c r="F1998" s="31" t="s">
        <v>471</v>
      </c>
      <c r="G1998" s="478"/>
      <c r="H1998" s="534" t="n">
        <f aca="false">H2000+H2002</f>
        <v>26</v>
      </c>
      <c r="I1998" s="534" t="n">
        <f aca="false">I2000+I2002</f>
        <v>60</v>
      </c>
      <c r="J1998" s="534" t="n">
        <f aca="false">J2000+J2002</f>
        <v>27</v>
      </c>
      <c r="K1998" s="534" t="n">
        <f aca="false">K2000+K2002</f>
        <v>41</v>
      </c>
      <c r="L1998" s="534"/>
      <c r="M1998" s="534"/>
      <c r="N1998" s="534"/>
      <c r="O1998" s="534"/>
      <c r="P1998" s="534"/>
      <c r="Q1998" s="534"/>
      <c r="R1998" s="534"/>
      <c r="S1998" s="534"/>
      <c r="T1998" s="534"/>
      <c r="U1998" s="534"/>
      <c r="V1998" s="534"/>
      <c r="W1998" s="534"/>
      <c r="X1998" s="583"/>
      <c r="Y1998" s="366" t="s">
        <v>2874</v>
      </c>
      <c r="Z1998" s="366"/>
      <c r="AA1998" s="426"/>
      <c r="AB1998" s="426"/>
      <c r="AC1998" s="426"/>
      <c r="AD1998" s="486"/>
    </row>
    <row r="1999" customFormat="false" ht="16.2" hidden="true" customHeight="true" outlineLevel="0" collapsed="false">
      <c r="A1999" s="483"/>
      <c r="B1999" s="31" t="s">
        <v>2875</v>
      </c>
      <c r="C1999" s="31"/>
      <c r="D1999" s="31" t="s">
        <v>264</v>
      </c>
      <c r="E1999" s="31"/>
      <c r="F1999" s="31" t="s">
        <v>471</v>
      </c>
      <c r="G1999" s="478"/>
      <c r="H1999" s="534" t="n">
        <v>13</v>
      </c>
      <c r="I1999" s="534" t="n">
        <v>31</v>
      </c>
      <c r="J1999" s="534" t="n">
        <v>13</v>
      </c>
      <c r="K1999" s="534" t="n">
        <v>23</v>
      </c>
      <c r="L1999" s="534"/>
      <c r="M1999" s="534"/>
      <c r="N1999" s="534"/>
      <c r="O1999" s="534"/>
      <c r="P1999" s="534"/>
      <c r="Q1999" s="534"/>
      <c r="R1999" s="534"/>
      <c r="S1999" s="534"/>
      <c r="T1999" s="534"/>
      <c r="U1999" s="534"/>
      <c r="V1999" s="534"/>
      <c r="W1999" s="534"/>
      <c r="X1999" s="583"/>
      <c r="Y1999" s="366" t="s">
        <v>2876</v>
      </c>
      <c r="Z1999" s="366"/>
      <c r="AA1999" s="426"/>
      <c r="AB1999" s="426"/>
      <c r="AC1999" s="426"/>
      <c r="AD1999" s="486"/>
    </row>
    <row r="2000" customFormat="false" ht="16.2" hidden="true" customHeight="true" outlineLevel="0" collapsed="false">
      <c r="A2000" s="483"/>
      <c r="B2000" s="31"/>
      <c r="C2000" s="31"/>
      <c r="D2000" s="31" t="s">
        <v>265</v>
      </c>
      <c r="E2000" s="31"/>
      <c r="F2000" s="31" t="s">
        <v>471</v>
      </c>
      <c r="G2000" s="478"/>
      <c r="H2000" s="534" t="n">
        <v>8</v>
      </c>
      <c r="I2000" s="534" t="n">
        <v>15</v>
      </c>
      <c r="J2000" s="534" t="n">
        <v>5</v>
      </c>
      <c r="K2000" s="534" t="n">
        <v>9</v>
      </c>
      <c r="L2000" s="534"/>
      <c r="M2000" s="534"/>
      <c r="N2000" s="534"/>
      <c r="O2000" s="534"/>
      <c r="P2000" s="534"/>
      <c r="Q2000" s="534"/>
      <c r="R2000" s="534"/>
      <c r="S2000" s="534"/>
      <c r="T2000" s="534"/>
      <c r="U2000" s="534"/>
      <c r="V2000" s="534"/>
      <c r="W2000" s="534"/>
      <c r="X2000" s="583"/>
      <c r="Y2000" s="366" t="s">
        <v>2877</v>
      </c>
      <c r="Z2000" s="366"/>
      <c r="AA2000" s="426"/>
      <c r="AB2000" s="426"/>
      <c r="AC2000" s="426"/>
      <c r="AD2000" s="486"/>
    </row>
    <row r="2001" customFormat="false" ht="16.2" hidden="true" customHeight="true" outlineLevel="0" collapsed="false">
      <c r="A2001" s="483"/>
      <c r="B2001" s="31" t="s">
        <v>2878</v>
      </c>
      <c r="C2001" s="31"/>
      <c r="D2001" s="31" t="s">
        <v>264</v>
      </c>
      <c r="E2001" s="31"/>
      <c r="F2001" s="31" t="s">
        <v>471</v>
      </c>
      <c r="G2001" s="478"/>
      <c r="H2001" s="534" t="n">
        <v>43</v>
      </c>
      <c r="I2001" s="534" t="n">
        <v>71</v>
      </c>
      <c r="J2001" s="534" t="n">
        <v>56</v>
      </c>
      <c r="K2001" s="534" t="n">
        <v>63</v>
      </c>
      <c r="L2001" s="534"/>
      <c r="M2001" s="534"/>
      <c r="N2001" s="534"/>
      <c r="O2001" s="534"/>
      <c r="P2001" s="534"/>
      <c r="Q2001" s="534"/>
      <c r="R2001" s="534"/>
      <c r="S2001" s="534"/>
      <c r="T2001" s="534"/>
      <c r="U2001" s="534"/>
      <c r="V2001" s="534"/>
      <c r="W2001" s="534"/>
      <c r="X2001" s="583"/>
      <c r="Y2001" s="366" t="s">
        <v>2879</v>
      </c>
      <c r="Z2001" s="366"/>
      <c r="AA2001" s="426"/>
      <c r="AB2001" s="426"/>
      <c r="AC2001" s="426"/>
      <c r="AD2001" s="486"/>
    </row>
    <row r="2002" customFormat="false" ht="16.2" hidden="true" customHeight="true" outlineLevel="0" collapsed="false">
      <c r="A2002" s="483"/>
      <c r="B2002" s="31"/>
      <c r="C2002" s="31"/>
      <c r="D2002" s="31" t="s">
        <v>265</v>
      </c>
      <c r="E2002" s="31"/>
      <c r="F2002" s="31" t="s">
        <v>471</v>
      </c>
      <c r="G2002" s="478"/>
      <c r="H2002" s="534" t="n">
        <v>18</v>
      </c>
      <c r="I2002" s="534" t="n">
        <v>45</v>
      </c>
      <c r="J2002" s="534" t="n">
        <v>22</v>
      </c>
      <c r="K2002" s="534" t="n">
        <v>32</v>
      </c>
      <c r="L2002" s="534"/>
      <c r="M2002" s="534"/>
      <c r="N2002" s="534"/>
      <c r="O2002" s="534"/>
      <c r="P2002" s="534"/>
      <c r="Q2002" s="534"/>
      <c r="R2002" s="534"/>
      <c r="S2002" s="534"/>
      <c r="T2002" s="534"/>
      <c r="U2002" s="534"/>
      <c r="V2002" s="534"/>
      <c r="W2002" s="534"/>
      <c r="X2002" s="583"/>
      <c r="Y2002" s="366" t="s">
        <v>2880</v>
      </c>
      <c r="Z2002" s="366"/>
      <c r="AA2002" s="426"/>
      <c r="AB2002" s="426"/>
      <c r="AC2002" s="426"/>
      <c r="AD2002" s="486"/>
    </row>
    <row r="2003" customFormat="false" ht="16.2" hidden="true" customHeight="true" outlineLevel="0" collapsed="false">
      <c r="A2003" s="601" t="s">
        <v>2881</v>
      </c>
      <c r="B2003" s="31" t="s">
        <v>2882</v>
      </c>
      <c r="C2003" s="31" t="s">
        <v>143</v>
      </c>
      <c r="D2003" s="31"/>
      <c r="E2003" s="31" t="s">
        <v>264</v>
      </c>
      <c r="F2003" s="31" t="s">
        <v>471</v>
      </c>
      <c r="G2003" s="628"/>
      <c r="H2003" s="628"/>
      <c r="I2003" s="628"/>
      <c r="J2003" s="628"/>
      <c r="K2003" s="628"/>
      <c r="L2003" s="628"/>
      <c r="M2003" s="628"/>
      <c r="N2003" s="628"/>
      <c r="O2003" s="628"/>
      <c r="P2003" s="628"/>
      <c r="Q2003" s="628"/>
      <c r="R2003" s="628"/>
      <c r="S2003" s="628"/>
      <c r="T2003" s="628"/>
      <c r="U2003" s="628"/>
      <c r="V2003" s="628"/>
      <c r="W2003" s="628"/>
      <c r="X2003" s="492"/>
      <c r="Y2003" s="366" t="s">
        <v>2883</v>
      </c>
      <c r="Z2003" s="366"/>
      <c r="AA2003" s="426" t="s">
        <v>2567</v>
      </c>
      <c r="AB2003" s="426" t="s">
        <v>2567</v>
      </c>
      <c r="AC2003" s="494"/>
    </row>
    <row r="2004" customFormat="false" ht="16.2" hidden="true" customHeight="true" outlineLevel="0" collapsed="false">
      <c r="A2004" s="601"/>
      <c r="B2004" s="31"/>
      <c r="C2004" s="31"/>
      <c r="D2004" s="31"/>
      <c r="E2004" s="31" t="s">
        <v>265</v>
      </c>
      <c r="F2004" s="31" t="s">
        <v>471</v>
      </c>
      <c r="G2004" s="628"/>
      <c r="H2004" s="628"/>
      <c r="I2004" s="628"/>
      <c r="J2004" s="628"/>
      <c r="K2004" s="628"/>
      <c r="L2004" s="628"/>
      <c r="M2004" s="628"/>
      <c r="N2004" s="628"/>
      <c r="O2004" s="628"/>
      <c r="P2004" s="628"/>
      <c r="Q2004" s="628"/>
      <c r="R2004" s="628"/>
      <c r="S2004" s="628"/>
      <c r="T2004" s="628"/>
      <c r="U2004" s="628"/>
      <c r="V2004" s="628"/>
      <c r="W2004" s="628"/>
      <c r="X2004" s="492"/>
      <c r="Y2004" s="366" t="s">
        <v>2884</v>
      </c>
      <c r="Z2004" s="366"/>
      <c r="AA2004" s="426"/>
      <c r="AB2004" s="426"/>
      <c r="AC2004" s="494"/>
    </row>
    <row r="2005" customFormat="false" ht="16.2" hidden="true" customHeight="true" outlineLevel="0" collapsed="false">
      <c r="A2005" s="601"/>
      <c r="B2005" s="31"/>
      <c r="C2005" s="31" t="s">
        <v>2885</v>
      </c>
      <c r="D2005" s="31" t="s">
        <v>2886</v>
      </c>
      <c r="E2005" s="31" t="s">
        <v>264</v>
      </c>
      <c r="F2005" s="31" t="s">
        <v>471</v>
      </c>
      <c r="G2005" s="478"/>
      <c r="H2005" s="484"/>
      <c r="I2005" s="484"/>
      <c r="J2005" s="484"/>
      <c r="K2005" s="484"/>
      <c r="L2005" s="484"/>
      <c r="M2005" s="484"/>
      <c r="N2005" s="484"/>
      <c r="O2005" s="484"/>
      <c r="P2005" s="484"/>
      <c r="Q2005" s="484"/>
      <c r="R2005" s="484"/>
      <c r="S2005" s="484"/>
      <c r="T2005" s="484"/>
      <c r="U2005" s="484"/>
      <c r="V2005" s="484"/>
      <c r="W2005" s="484"/>
      <c r="X2005" s="485"/>
      <c r="Y2005" s="366" t="s">
        <v>2887</v>
      </c>
      <c r="Z2005" s="366"/>
      <c r="AA2005" s="426"/>
      <c r="AB2005" s="426"/>
      <c r="AC2005" s="494"/>
    </row>
    <row r="2006" customFormat="false" ht="16.2" hidden="true" customHeight="true" outlineLevel="0" collapsed="false">
      <c r="A2006" s="601"/>
      <c r="B2006" s="31"/>
      <c r="C2006" s="31"/>
      <c r="D2006" s="31"/>
      <c r="E2006" s="31" t="s">
        <v>265</v>
      </c>
      <c r="F2006" s="31" t="s">
        <v>471</v>
      </c>
      <c r="G2006" s="478"/>
      <c r="H2006" s="484"/>
      <c r="I2006" s="484"/>
      <c r="J2006" s="484"/>
      <c r="K2006" s="484"/>
      <c r="L2006" s="484"/>
      <c r="M2006" s="484"/>
      <c r="N2006" s="484"/>
      <c r="O2006" s="484"/>
      <c r="P2006" s="484"/>
      <c r="Q2006" s="484"/>
      <c r="R2006" s="484"/>
      <c r="S2006" s="484"/>
      <c r="T2006" s="484"/>
      <c r="U2006" s="484"/>
      <c r="V2006" s="484"/>
      <c r="W2006" s="484"/>
      <c r="X2006" s="485"/>
      <c r="Y2006" s="366" t="s">
        <v>2888</v>
      </c>
      <c r="Z2006" s="366"/>
      <c r="AA2006" s="426"/>
      <c r="AB2006" s="426"/>
      <c r="AC2006" s="494"/>
    </row>
    <row r="2007" customFormat="false" ht="16.2" hidden="true" customHeight="true" outlineLevel="0" collapsed="false">
      <c r="A2007" s="601"/>
      <c r="B2007" s="31"/>
      <c r="C2007" s="31"/>
      <c r="D2007" s="31" t="s">
        <v>2889</v>
      </c>
      <c r="E2007" s="31" t="s">
        <v>264</v>
      </c>
      <c r="F2007" s="31" t="s">
        <v>471</v>
      </c>
      <c r="G2007" s="671"/>
      <c r="H2007" s="671"/>
      <c r="I2007" s="671"/>
      <c r="J2007" s="671"/>
      <c r="K2007" s="671"/>
      <c r="L2007" s="671"/>
      <c r="M2007" s="671"/>
      <c r="N2007" s="671"/>
      <c r="O2007" s="671"/>
      <c r="P2007" s="671"/>
      <c r="Q2007" s="671"/>
      <c r="R2007" s="484"/>
      <c r="S2007" s="484"/>
      <c r="T2007" s="484"/>
      <c r="U2007" s="484"/>
      <c r="V2007" s="671"/>
      <c r="W2007" s="671"/>
      <c r="X2007" s="671"/>
      <c r="Y2007" s="366" t="s">
        <v>2890</v>
      </c>
      <c r="Z2007" s="366"/>
      <c r="AA2007" s="426"/>
      <c r="AB2007" s="426"/>
      <c r="AC2007" s="494"/>
    </row>
    <row r="2008" customFormat="false" ht="16.2" hidden="true" customHeight="true" outlineLevel="0" collapsed="false">
      <c r="A2008" s="601"/>
      <c r="B2008" s="31"/>
      <c r="C2008" s="31"/>
      <c r="D2008" s="31"/>
      <c r="E2008" s="31" t="s">
        <v>265</v>
      </c>
      <c r="F2008" s="31" t="s">
        <v>471</v>
      </c>
      <c r="G2008" s="671"/>
      <c r="H2008" s="671"/>
      <c r="I2008" s="671"/>
      <c r="J2008" s="671"/>
      <c r="K2008" s="671"/>
      <c r="L2008" s="671"/>
      <c r="M2008" s="671"/>
      <c r="N2008" s="671"/>
      <c r="O2008" s="671"/>
      <c r="P2008" s="671"/>
      <c r="Q2008" s="671"/>
      <c r="R2008" s="484"/>
      <c r="S2008" s="484"/>
      <c r="T2008" s="484"/>
      <c r="U2008" s="484"/>
      <c r="V2008" s="671"/>
      <c r="W2008" s="671"/>
      <c r="X2008" s="671"/>
      <c r="Y2008" s="366" t="s">
        <v>2891</v>
      </c>
      <c r="Z2008" s="366"/>
      <c r="AA2008" s="426"/>
      <c r="AB2008" s="426"/>
      <c r="AC2008" s="494"/>
    </row>
    <row r="2009" customFormat="false" ht="16.2" hidden="true" customHeight="true" outlineLevel="0" collapsed="false">
      <c r="A2009" s="601"/>
      <c r="B2009" s="31"/>
      <c r="C2009" s="31"/>
      <c r="D2009" s="31" t="s">
        <v>2892</v>
      </c>
      <c r="E2009" s="31" t="s">
        <v>264</v>
      </c>
      <c r="F2009" s="31" t="s">
        <v>471</v>
      </c>
      <c r="G2009" s="671"/>
      <c r="H2009" s="671"/>
      <c r="I2009" s="671"/>
      <c r="J2009" s="671"/>
      <c r="K2009" s="671"/>
      <c r="L2009" s="671"/>
      <c r="M2009" s="671"/>
      <c r="N2009" s="671"/>
      <c r="O2009" s="671"/>
      <c r="P2009" s="671"/>
      <c r="Q2009" s="671"/>
      <c r="R2009" s="484"/>
      <c r="S2009" s="484"/>
      <c r="T2009" s="484"/>
      <c r="U2009" s="484"/>
      <c r="V2009" s="671"/>
      <c r="W2009" s="671"/>
      <c r="X2009" s="671"/>
      <c r="Y2009" s="366" t="s">
        <v>2893</v>
      </c>
      <c r="Z2009" s="366"/>
      <c r="AA2009" s="426"/>
      <c r="AB2009" s="426"/>
      <c r="AC2009" s="494"/>
    </row>
    <row r="2010" customFormat="false" ht="16.2" hidden="true" customHeight="true" outlineLevel="0" collapsed="false">
      <c r="A2010" s="601"/>
      <c r="B2010" s="31"/>
      <c r="C2010" s="31"/>
      <c r="D2010" s="31"/>
      <c r="E2010" s="31" t="s">
        <v>265</v>
      </c>
      <c r="F2010" s="31" t="s">
        <v>471</v>
      </c>
      <c r="G2010" s="671"/>
      <c r="H2010" s="671"/>
      <c r="I2010" s="671"/>
      <c r="J2010" s="671"/>
      <c r="K2010" s="671"/>
      <c r="L2010" s="671"/>
      <c r="M2010" s="671"/>
      <c r="N2010" s="671"/>
      <c r="O2010" s="671"/>
      <c r="P2010" s="671"/>
      <c r="Q2010" s="671"/>
      <c r="R2010" s="484"/>
      <c r="S2010" s="484"/>
      <c r="T2010" s="484"/>
      <c r="U2010" s="484"/>
      <c r="V2010" s="671"/>
      <c r="W2010" s="671"/>
      <c r="X2010" s="671"/>
      <c r="Y2010" s="366" t="s">
        <v>2894</v>
      </c>
      <c r="Z2010" s="366"/>
      <c r="AA2010" s="426"/>
      <c r="AB2010" s="426"/>
      <c r="AC2010" s="494"/>
    </row>
    <row r="2011" customFormat="false" ht="16.2" hidden="true" customHeight="true" outlineLevel="0" collapsed="false">
      <c r="A2011" s="601"/>
      <c r="B2011" s="31"/>
      <c r="C2011" s="31"/>
      <c r="D2011" s="31" t="s">
        <v>2895</v>
      </c>
      <c r="E2011" s="31" t="s">
        <v>264</v>
      </c>
      <c r="F2011" s="31" t="s">
        <v>471</v>
      </c>
      <c r="G2011" s="671"/>
      <c r="H2011" s="671"/>
      <c r="I2011" s="671"/>
      <c r="J2011" s="671"/>
      <c r="K2011" s="671"/>
      <c r="L2011" s="671"/>
      <c r="M2011" s="671"/>
      <c r="N2011" s="671"/>
      <c r="O2011" s="671"/>
      <c r="P2011" s="671"/>
      <c r="Q2011" s="671"/>
      <c r="R2011" s="484"/>
      <c r="S2011" s="484"/>
      <c r="T2011" s="484"/>
      <c r="U2011" s="484"/>
      <c r="V2011" s="671"/>
      <c r="W2011" s="671"/>
      <c r="X2011" s="671"/>
      <c r="Y2011" s="366" t="s">
        <v>2896</v>
      </c>
      <c r="Z2011" s="366"/>
      <c r="AA2011" s="426"/>
      <c r="AB2011" s="426"/>
      <c r="AC2011" s="494"/>
    </row>
    <row r="2012" customFormat="false" ht="16.2" hidden="true" customHeight="true" outlineLevel="0" collapsed="false">
      <c r="A2012" s="601"/>
      <c r="B2012" s="31"/>
      <c r="C2012" s="31"/>
      <c r="D2012" s="31"/>
      <c r="E2012" s="31" t="s">
        <v>265</v>
      </c>
      <c r="F2012" s="31" t="s">
        <v>471</v>
      </c>
      <c r="G2012" s="671"/>
      <c r="H2012" s="671"/>
      <c r="I2012" s="671"/>
      <c r="J2012" s="671"/>
      <c r="K2012" s="671"/>
      <c r="L2012" s="671"/>
      <c r="M2012" s="671"/>
      <c r="N2012" s="671"/>
      <c r="O2012" s="671"/>
      <c r="P2012" s="671"/>
      <c r="Q2012" s="671"/>
      <c r="R2012" s="484"/>
      <c r="S2012" s="484"/>
      <c r="T2012" s="484"/>
      <c r="U2012" s="484"/>
      <c r="V2012" s="671"/>
      <c r="W2012" s="671"/>
      <c r="X2012" s="671"/>
      <c r="Y2012" s="366" t="s">
        <v>2897</v>
      </c>
      <c r="Z2012" s="366"/>
      <c r="AA2012" s="426"/>
      <c r="AB2012" s="426"/>
      <c r="AC2012" s="494"/>
    </row>
    <row r="2013" customFormat="false" ht="16.2" hidden="true" customHeight="true" outlineLevel="0" collapsed="false">
      <c r="A2013" s="601"/>
      <c r="B2013" s="31"/>
      <c r="C2013" s="31"/>
      <c r="D2013" s="31" t="s">
        <v>2898</v>
      </c>
      <c r="E2013" s="31" t="s">
        <v>264</v>
      </c>
      <c r="F2013" s="31" t="s">
        <v>471</v>
      </c>
      <c r="G2013" s="671"/>
      <c r="H2013" s="671"/>
      <c r="I2013" s="671"/>
      <c r="J2013" s="671"/>
      <c r="K2013" s="671"/>
      <c r="L2013" s="671"/>
      <c r="M2013" s="671"/>
      <c r="N2013" s="671"/>
      <c r="O2013" s="671"/>
      <c r="P2013" s="671"/>
      <c r="Q2013" s="671"/>
      <c r="R2013" s="484"/>
      <c r="S2013" s="484"/>
      <c r="T2013" s="484"/>
      <c r="U2013" s="484"/>
      <c r="V2013" s="671"/>
      <c r="W2013" s="671"/>
      <c r="X2013" s="671"/>
      <c r="Y2013" s="366" t="s">
        <v>2899</v>
      </c>
      <c r="Z2013" s="366"/>
      <c r="AA2013" s="426"/>
      <c r="AB2013" s="426"/>
      <c r="AC2013" s="494"/>
    </row>
    <row r="2014" customFormat="false" ht="16.2" hidden="true" customHeight="true" outlineLevel="0" collapsed="false">
      <c r="A2014" s="601"/>
      <c r="B2014" s="31"/>
      <c r="C2014" s="31"/>
      <c r="D2014" s="31"/>
      <c r="E2014" s="31" t="s">
        <v>265</v>
      </c>
      <c r="F2014" s="31" t="s">
        <v>471</v>
      </c>
      <c r="G2014" s="671"/>
      <c r="H2014" s="671"/>
      <c r="I2014" s="671"/>
      <c r="J2014" s="671"/>
      <c r="K2014" s="671"/>
      <c r="L2014" s="671"/>
      <c r="M2014" s="671"/>
      <c r="N2014" s="671"/>
      <c r="O2014" s="671"/>
      <c r="P2014" s="671"/>
      <c r="Q2014" s="671"/>
      <c r="R2014" s="484"/>
      <c r="S2014" s="484"/>
      <c r="T2014" s="484"/>
      <c r="U2014" s="484"/>
      <c r="V2014" s="671"/>
      <c r="W2014" s="671"/>
      <c r="X2014" s="671"/>
      <c r="Y2014" s="366" t="s">
        <v>2900</v>
      </c>
      <c r="Z2014" s="366"/>
      <c r="AA2014" s="426"/>
      <c r="AB2014" s="426"/>
      <c r="AC2014" s="494"/>
    </row>
    <row r="2015" customFormat="false" ht="16.2" hidden="true" customHeight="true" outlineLevel="0" collapsed="false">
      <c r="A2015" s="601"/>
      <c r="B2015" s="31"/>
      <c r="C2015" s="31"/>
      <c r="D2015" s="31" t="s">
        <v>263</v>
      </c>
      <c r="E2015" s="31" t="s">
        <v>264</v>
      </c>
      <c r="F2015" s="31" t="s">
        <v>471</v>
      </c>
      <c r="G2015" s="671"/>
      <c r="H2015" s="671"/>
      <c r="I2015" s="671"/>
      <c r="J2015" s="671"/>
      <c r="K2015" s="671"/>
      <c r="L2015" s="671"/>
      <c r="M2015" s="671"/>
      <c r="N2015" s="671"/>
      <c r="O2015" s="671"/>
      <c r="P2015" s="671"/>
      <c r="Q2015" s="671"/>
      <c r="R2015" s="484"/>
      <c r="S2015" s="484"/>
      <c r="T2015" s="484"/>
      <c r="U2015" s="484"/>
      <c r="V2015" s="671"/>
      <c r="W2015" s="671"/>
      <c r="X2015" s="671"/>
      <c r="Y2015" s="366" t="s">
        <v>2901</v>
      </c>
      <c r="Z2015" s="366"/>
      <c r="AA2015" s="426"/>
      <c r="AB2015" s="426"/>
      <c r="AC2015" s="494"/>
    </row>
    <row r="2016" customFormat="false" ht="16.2" hidden="true" customHeight="true" outlineLevel="0" collapsed="false">
      <c r="A2016" s="601"/>
      <c r="B2016" s="31"/>
      <c r="C2016" s="31"/>
      <c r="D2016" s="31"/>
      <c r="E2016" s="31" t="s">
        <v>265</v>
      </c>
      <c r="F2016" s="31" t="s">
        <v>471</v>
      </c>
      <c r="G2016" s="671"/>
      <c r="H2016" s="671"/>
      <c r="I2016" s="671"/>
      <c r="J2016" s="671"/>
      <c r="K2016" s="671"/>
      <c r="L2016" s="671"/>
      <c r="M2016" s="671"/>
      <c r="N2016" s="671"/>
      <c r="O2016" s="671"/>
      <c r="P2016" s="671"/>
      <c r="Q2016" s="671"/>
      <c r="R2016" s="484"/>
      <c r="S2016" s="484"/>
      <c r="T2016" s="484"/>
      <c r="U2016" s="484"/>
      <c r="V2016" s="671"/>
      <c r="W2016" s="671"/>
      <c r="X2016" s="671"/>
      <c r="Y2016" s="366" t="s">
        <v>2902</v>
      </c>
      <c r="Z2016" s="366"/>
      <c r="AA2016" s="426"/>
      <c r="AB2016" s="426"/>
      <c r="AC2016" s="494"/>
    </row>
    <row r="2017" customFormat="false" ht="16.2" hidden="true" customHeight="true" outlineLevel="0" collapsed="false">
      <c r="A2017" s="601"/>
      <c r="B2017" s="31" t="s">
        <v>2903</v>
      </c>
      <c r="C2017" s="31" t="s">
        <v>143</v>
      </c>
      <c r="D2017" s="31"/>
      <c r="E2017" s="31" t="s">
        <v>264</v>
      </c>
      <c r="F2017" s="31" t="s">
        <v>471</v>
      </c>
      <c r="G2017" s="628"/>
      <c r="H2017" s="628"/>
      <c r="I2017" s="628"/>
      <c r="J2017" s="628"/>
      <c r="K2017" s="628"/>
      <c r="L2017" s="628"/>
      <c r="M2017" s="628"/>
      <c r="N2017" s="628"/>
      <c r="O2017" s="628"/>
      <c r="P2017" s="628"/>
      <c r="Q2017" s="628"/>
      <c r="R2017" s="628"/>
      <c r="S2017" s="628"/>
      <c r="T2017" s="628"/>
      <c r="U2017" s="628"/>
      <c r="V2017" s="628"/>
      <c r="W2017" s="628"/>
      <c r="X2017" s="522"/>
      <c r="Y2017" s="366" t="s">
        <v>2904</v>
      </c>
      <c r="Z2017" s="366"/>
      <c r="AA2017" s="426"/>
      <c r="AB2017" s="426"/>
      <c r="AC2017" s="494"/>
    </row>
    <row r="2018" customFormat="false" ht="16.2" hidden="true" customHeight="true" outlineLevel="0" collapsed="false">
      <c r="A2018" s="601"/>
      <c r="B2018" s="31"/>
      <c r="C2018" s="31"/>
      <c r="D2018" s="31"/>
      <c r="E2018" s="31" t="s">
        <v>265</v>
      </c>
      <c r="F2018" s="31" t="s">
        <v>471</v>
      </c>
      <c r="G2018" s="628"/>
      <c r="H2018" s="628"/>
      <c r="I2018" s="628"/>
      <c r="J2018" s="628"/>
      <c r="K2018" s="628"/>
      <c r="L2018" s="628"/>
      <c r="M2018" s="628"/>
      <c r="N2018" s="628"/>
      <c r="O2018" s="628"/>
      <c r="P2018" s="628"/>
      <c r="Q2018" s="628"/>
      <c r="R2018" s="628"/>
      <c r="S2018" s="628"/>
      <c r="T2018" s="628"/>
      <c r="U2018" s="628"/>
      <c r="V2018" s="628"/>
      <c r="W2018" s="628"/>
      <c r="X2018" s="484"/>
      <c r="Y2018" s="366" t="s">
        <v>2905</v>
      </c>
      <c r="Z2018" s="366"/>
      <c r="AA2018" s="426"/>
      <c r="AB2018" s="426"/>
      <c r="AC2018" s="494"/>
    </row>
    <row r="2019" customFormat="false" ht="16.2" hidden="true" customHeight="true" outlineLevel="0" collapsed="false">
      <c r="A2019" s="483" t="s">
        <v>2906</v>
      </c>
      <c r="B2019" s="31" t="s">
        <v>2907</v>
      </c>
      <c r="C2019" s="31"/>
      <c r="D2019" s="31" t="s">
        <v>264</v>
      </c>
      <c r="E2019" s="31"/>
      <c r="F2019" s="31" t="s">
        <v>471</v>
      </c>
      <c r="G2019" s="478"/>
      <c r="H2019" s="534" t="s">
        <v>488</v>
      </c>
      <c r="I2019" s="534" t="s">
        <v>488</v>
      </c>
      <c r="J2019" s="534" t="s">
        <v>488</v>
      </c>
      <c r="K2019" s="534" t="s">
        <v>488</v>
      </c>
      <c r="L2019" s="534"/>
      <c r="M2019" s="534"/>
      <c r="N2019" s="534"/>
      <c r="O2019" s="534"/>
      <c r="P2019" s="534"/>
      <c r="Q2019" s="534"/>
      <c r="R2019" s="534"/>
      <c r="S2019" s="534"/>
      <c r="T2019" s="534"/>
      <c r="U2019" s="534"/>
      <c r="V2019" s="534"/>
      <c r="W2019" s="534"/>
      <c r="X2019" s="583"/>
      <c r="Y2019" s="366" t="s">
        <v>2908</v>
      </c>
      <c r="Z2019" s="366"/>
      <c r="AA2019" s="426" t="s">
        <v>2873</v>
      </c>
      <c r="AB2019" s="426" t="s">
        <v>2873</v>
      </c>
      <c r="AC2019" s="426"/>
      <c r="AD2019" s="486"/>
    </row>
    <row r="2020" customFormat="false" ht="16.2" hidden="true" customHeight="true" outlineLevel="0" collapsed="false">
      <c r="A2020" s="483"/>
      <c r="B2020" s="31"/>
      <c r="C2020" s="31"/>
      <c r="D2020" s="31" t="s">
        <v>265</v>
      </c>
      <c r="E2020" s="31"/>
      <c r="F2020" s="31" t="s">
        <v>471</v>
      </c>
      <c r="G2020" s="478"/>
      <c r="H2020" s="534" t="s">
        <v>488</v>
      </c>
      <c r="I2020" s="534" t="s">
        <v>488</v>
      </c>
      <c r="J2020" s="534" t="s">
        <v>488</v>
      </c>
      <c r="K2020" s="534" t="s">
        <v>488</v>
      </c>
      <c r="L2020" s="534"/>
      <c r="M2020" s="534"/>
      <c r="N2020" s="534"/>
      <c r="O2020" s="534"/>
      <c r="P2020" s="534"/>
      <c r="Q2020" s="534"/>
      <c r="R2020" s="534"/>
      <c r="S2020" s="534"/>
      <c r="T2020" s="534"/>
      <c r="U2020" s="534"/>
      <c r="V2020" s="534"/>
      <c r="W2020" s="534"/>
      <c r="X2020" s="583"/>
      <c r="Y2020" s="366" t="s">
        <v>2909</v>
      </c>
      <c r="Z2020" s="366"/>
      <c r="AA2020" s="426"/>
      <c r="AB2020" s="426"/>
      <c r="AC2020" s="426"/>
      <c r="AD2020" s="486"/>
    </row>
    <row r="2021" customFormat="false" ht="16.2" hidden="true" customHeight="true" outlineLevel="0" collapsed="false">
      <c r="A2021" s="630" t="s">
        <v>2910</v>
      </c>
      <c r="B2021" s="521" t="s">
        <v>2911</v>
      </c>
      <c r="C2021" s="521"/>
      <c r="D2021" s="521" t="s">
        <v>364</v>
      </c>
      <c r="E2021" s="521" t="s">
        <v>264</v>
      </c>
      <c r="F2021" s="521" t="s">
        <v>471</v>
      </c>
      <c r="G2021" s="608"/>
      <c r="H2021" s="714" t="s">
        <v>488</v>
      </c>
      <c r="I2021" s="714" t="s">
        <v>488</v>
      </c>
      <c r="J2021" s="714" t="s">
        <v>488</v>
      </c>
      <c r="K2021" s="714" t="s">
        <v>488</v>
      </c>
      <c r="L2021" s="714"/>
      <c r="M2021" s="714"/>
      <c r="N2021" s="714"/>
      <c r="O2021" s="714"/>
      <c r="P2021" s="714"/>
      <c r="Q2021" s="714"/>
      <c r="R2021" s="714"/>
      <c r="S2021" s="714"/>
      <c r="T2021" s="714"/>
      <c r="U2021" s="714"/>
      <c r="V2021" s="714"/>
      <c r="W2021" s="714"/>
      <c r="X2021" s="715"/>
      <c r="Y2021" s="590" t="s">
        <v>2912</v>
      </c>
      <c r="Z2021" s="590"/>
      <c r="AA2021" s="426" t="s">
        <v>2913</v>
      </c>
      <c r="AB2021" s="426" t="s">
        <v>1416</v>
      </c>
      <c r="AC2021" s="426"/>
      <c r="AD2021" s="707" t="s">
        <v>2430</v>
      </c>
    </row>
    <row r="2022" customFormat="false" ht="16.2" hidden="true" customHeight="true" outlineLevel="0" collapsed="false">
      <c r="A2022" s="630"/>
      <c r="B2022" s="521"/>
      <c r="C2022" s="521"/>
      <c r="D2022" s="521"/>
      <c r="E2022" s="521" t="s">
        <v>265</v>
      </c>
      <c r="F2022" s="521" t="s">
        <v>471</v>
      </c>
      <c r="G2022" s="608"/>
      <c r="H2022" s="714"/>
      <c r="I2022" s="714"/>
      <c r="J2022" s="714"/>
      <c r="K2022" s="714"/>
      <c r="L2022" s="714"/>
      <c r="M2022" s="714"/>
      <c r="N2022" s="714"/>
      <c r="O2022" s="714"/>
      <c r="P2022" s="714"/>
      <c r="Q2022" s="714"/>
      <c r="R2022" s="714"/>
      <c r="S2022" s="714"/>
      <c r="T2022" s="714"/>
      <c r="U2022" s="714"/>
      <c r="V2022" s="714"/>
      <c r="W2022" s="714"/>
      <c r="X2022" s="715"/>
      <c r="Y2022" s="590" t="s">
        <v>2914</v>
      </c>
      <c r="Z2022" s="590"/>
      <c r="AA2022" s="426"/>
      <c r="AB2022" s="426"/>
      <c r="AC2022" s="426"/>
      <c r="AD2022" s="707"/>
    </row>
    <row r="2023" customFormat="false" ht="16.2" hidden="true" customHeight="true" outlineLevel="0" collapsed="false">
      <c r="A2023" s="630"/>
      <c r="B2023" s="521"/>
      <c r="C2023" s="521"/>
      <c r="D2023" s="521" t="s">
        <v>2915</v>
      </c>
      <c r="E2023" s="521" t="s">
        <v>264</v>
      </c>
      <c r="F2023" s="521" t="s">
        <v>471</v>
      </c>
      <c r="G2023" s="608"/>
      <c r="H2023" s="714"/>
      <c r="I2023" s="714"/>
      <c r="J2023" s="714"/>
      <c r="K2023" s="714"/>
      <c r="L2023" s="714"/>
      <c r="M2023" s="714"/>
      <c r="N2023" s="714"/>
      <c r="O2023" s="714"/>
      <c r="P2023" s="714"/>
      <c r="Q2023" s="714"/>
      <c r="R2023" s="714"/>
      <c r="S2023" s="714"/>
      <c r="T2023" s="714"/>
      <c r="U2023" s="714"/>
      <c r="V2023" s="714"/>
      <c r="W2023" s="714"/>
      <c r="X2023" s="715"/>
      <c r="Y2023" s="590" t="s">
        <v>2916</v>
      </c>
      <c r="Z2023" s="590"/>
      <c r="AA2023" s="426"/>
      <c r="AB2023" s="426"/>
      <c r="AC2023" s="426"/>
      <c r="AD2023" s="707"/>
    </row>
    <row r="2024" customFormat="false" ht="16.2" hidden="true" customHeight="true" outlineLevel="0" collapsed="false">
      <c r="A2024" s="630"/>
      <c r="B2024" s="521"/>
      <c r="C2024" s="521"/>
      <c r="D2024" s="521"/>
      <c r="E2024" s="521" t="s">
        <v>265</v>
      </c>
      <c r="F2024" s="521" t="s">
        <v>471</v>
      </c>
      <c r="G2024" s="608"/>
      <c r="H2024" s="714"/>
      <c r="I2024" s="714"/>
      <c r="J2024" s="714"/>
      <c r="K2024" s="714"/>
      <c r="L2024" s="714"/>
      <c r="M2024" s="714"/>
      <c r="N2024" s="714"/>
      <c r="O2024" s="714"/>
      <c r="P2024" s="714"/>
      <c r="Q2024" s="714"/>
      <c r="R2024" s="714"/>
      <c r="S2024" s="714"/>
      <c r="T2024" s="714"/>
      <c r="U2024" s="714"/>
      <c r="V2024" s="714"/>
      <c r="W2024" s="714"/>
      <c r="X2024" s="715"/>
      <c r="Y2024" s="590" t="s">
        <v>2917</v>
      </c>
      <c r="Z2024" s="590"/>
      <c r="AA2024" s="426"/>
      <c r="AB2024" s="426"/>
      <c r="AC2024" s="426"/>
      <c r="AD2024" s="707"/>
    </row>
    <row r="2025" customFormat="false" ht="16.2" hidden="true" customHeight="true" outlineLevel="0" collapsed="false">
      <c r="A2025" s="630"/>
      <c r="B2025" s="521"/>
      <c r="C2025" s="521"/>
      <c r="D2025" s="521" t="s">
        <v>2918</v>
      </c>
      <c r="E2025" s="521" t="s">
        <v>264</v>
      </c>
      <c r="F2025" s="521" t="s">
        <v>471</v>
      </c>
      <c r="G2025" s="608"/>
      <c r="H2025" s="714"/>
      <c r="I2025" s="714"/>
      <c r="J2025" s="714"/>
      <c r="K2025" s="714"/>
      <c r="L2025" s="714"/>
      <c r="M2025" s="714"/>
      <c r="N2025" s="714"/>
      <c r="O2025" s="714"/>
      <c r="P2025" s="714"/>
      <c r="Q2025" s="714"/>
      <c r="R2025" s="714"/>
      <c r="S2025" s="714"/>
      <c r="T2025" s="714"/>
      <c r="U2025" s="714"/>
      <c r="V2025" s="714"/>
      <c r="W2025" s="714"/>
      <c r="X2025" s="715"/>
      <c r="Y2025" s="590" t="s">
        <v>2919</v>
      </c>
      <c r="Z2025" s="590"/>
      <c r="AA2025" s="426"/>
      <c r="AB2025" s="426"/>
      <c r="AC2025" s="426"/>
      <c r="AD2025" s="707"/>
    </row>
    <row r="2026" customFormat="false" ht="16.2" hidden="true" customHeight="true" outlineLevel="0" collapsed="false">
      <c r="A2026" s="630"/>
      <c r="B2026" s="521"/>
      <c r="C2026" s="521"/>
      <c r="D2026" s="521"/>
      <c r="E2026" s="521" t="s">
        <v>265</v>
      </c>
      <c r="F2026" s="521" t="s">
        <v>471</v>
      </c>
      <c r="G2026" s="608"/>
      <c r="H2026" s="714"/>
      <c r="I2026" s="714"/>
      <c r="J2026" s="714"/>
      <c r="K2026" s="714"/>
      <c r="L2026" s="714"/>
      <c r="M2026" s="714"/>
      <c r="N2026" s="714"/>
      <c r="O2026" s="714"/>
      <c r="P2026" s="714"/>
      <c r="Q2026" s="714"/>
      <c r="R2026" s="714"/>
      <c r="S2026" s="714"/>
      <c r="T2026" s="714"/>
      <c r="U2026" s="714"/>
      <c r="V2026" s="714"/>
      <c r="W2026" s="714"/>
      <c r="X2026" s="715"/>
      <c r="Y2026" s="590" t="s">
        <v>2920</v>
      </c>
      <c r="Z2026" s="590"/>
      <c r="AA2026" s="426"/>
      <c r="AB2026" s="426"/>
      <c r="AC2026" s="426"/>
      <c r="AD2026" s="707"/>
    </row>
    <row r="2027" customFormat="false" ht="16.2" hidden="true" customHeight="true" outlineLevel="0" collapsed="false">
      <c r="A2027" s="630"/>
      <c r="B2027" s="521" t="s">
        <v>2921</v>
      </c>
      <c r="C2027" s="521"/>
      <c r="D2027" s="521" t="s">
        <v>2922</v>
      </c>
      <c r="E2027" s="521" t="s">
        <v>264</v>
      </c>
      <c r="F2027" s="521" t="s">
        <v>471</v>
      </c>
      <c r="G2027" s="608"/>
      <c r="H2027" s="714"/>
      <c r="I2027" s="714"/>
      <c r="J2027" s="714"/>
      <c r="K2027" s="714"/>
      <c r="L2027" s="714"/>
      <c r="M2027" s="714"/>
      <c r="N2027" s="714"/>
      <c r="O2027" s="714"/>
      <c r="P2027" s="714"/>
      <c r="Q2027" s="714"/>
      <c r="R2027" s="714"/>
      <c r="S2027" s="714"/>
      <c r="T2027" s="714"/>
      <c r="U2027" s="714"/>
      <c r="V2027" s="714"/>
      <c r="W2027" s="714"/>
      <c r="X2027" s="715"/>
      <c r="Y2027" s="590" t="s">
        <v>2923</v>
      </c>
      <c r="Z2027" s="590"/>
      <c r="AA2027" s="426"/>
      <c r="AB2027" s="426"/>
      <c r="AC2027" s="426"/>
      <c r="AD2027" s="707"/>
    </row>
    <row r="2028" customFormat="false" ht="16.2" hidden="true" customHeight="true" outlineLevel="0" collapsed="false">
      <c r="A2028" s="630"/>
      <c r="B2028" s="521"/>
      <c r="C2028" s="521"/>
      <c r="D2028" s="521"/>
      <c r="E2028" s="521" t="s">
        <v>265</v>
      </c>
      <c r="F2028" s="521" t="s">
        <v>471</v>
      </c>
      <c r="G2028" s="608"/>
      <c r="H2028" s="714"/>
      <c r="I2028" s="714"/>
      <c r="J2028" s="714"/>
      <c r="K2028" s="714"/>
      <c r="L2028" s="714"/>
      <c r="M2028" s="714"/>
      <c r="N2028" s="714"/>
      <c r="O2028" s="714"/>
      <c r="P2028" s="714"/>
      <c r="Q2028" s="714"/>
      <c r="R2028" s="714"/>
      <c r="S2028" s="714"/>
      <c r="T2028" s="714"/>
      <c r="U2028" s="714"/>
      <c r="V2028" s="714"/>
      <c r="W2028" s="714"/>
      <c r="X2028" s="715"/>
      <c r="Y2028" s="590" t="s">
        <v>2924</v>
      </c>
      <c r="Z2028" s="590"/>
      <c r="AA2028" s="426"/>
      <c r="AB2028" s="426"/>
      <c r="AC2028" s="426"/>
      <c r="AD2028" s="707"/>
    </row>
    <row r="2029" customFormat="false" ht="16.2" hidden="true" customHeight="true" outlineLevel="0" collapsed="false">
      <c r="A2029" s="630"/>
      <c r="B2029" s="521"/>
      <c r="C2029" s="521"/>
      <c r="D2029" s="521" t="s">
        <v>2925</v>
      </c>
      <c r="E2029" s="521" t="s">
        <v>264</v>
      </c>
      <c r="F2029" s="521" t="s">
        <v>471</v>
      </c>
      <c r="G2029" s="608"/>
      <c r="H2029" s="714"/>
      <c r="I2029" s="714"/>
      <c r="J2029" s="714"/>
      <c r="K2029" s="714"/>
      <c r="L2029" s="714"/>
      <c r="M2029" s="714"/>
      <c r="N2029" s="714"/>
      <c r="O2029" s="714"/>
      <c r="P2029" s="714"/>
      <c r="Q2029" s="714"/>
      <c r="R2029" s="714"/>
      <c r="S2029" s="714"/>
      <c r="T2029" s="714"/>
      <c r="U2029" s="714"/>
      <c r="V2029" s="714"/>
      <c r="W2029" s="714"/>
      <c r="X2029" s="715"/>
      <c r="Y2029" s="590" t="s">
        <v>2926</v>
      </c>
      <c r="Z2029" s="590"/>
      <c r="AA2029" s="426"/>
      <c r="AB2029" s="426"/>
      <c r="AC2029" s="426"/>
      <c r="AD2029" s="707"/>
    </row>
    <row r="2030" customFormat="false" ht="16.2" hidden="true" customHeight="true" outlineLevel="0" collapsed="false">
      <c r="A2030" s="630"/>
      <c r="B2030" s="521"/>
      <c r="C2030" s="521"/>
      <c r="D2030" s="521"/>
      <c r="E2030" s="521" t="s">
        <v>265</v>
      </c>
      <c r="F2030" s="521" t="s">
        <v>471</v>
      </c>
      <c r="G2030" s="608"/>
      <c r="H2030" s="714"/>
      <c r="I2030" s="714"/>
      <c r="J2030" s="714"/>
      <c r="K2030" s="714"/>
      <c r="L2030" s="714"/>
      <c r="M2030" s="714"/>
      <c r="N2030" s="714"/>
      <c r="O2030" s="714"/>
      <c r="P2030" s="714"/>
      <c r="Q2030" s="714"/>
      <c r="R2030" s="714"/>
      <c r="S2030" s="714"/>
      <c r="T2030" s="714"/>
      <c r="U2030" s="714"/>
      <c r="V2030" s="714"/>
      <c r="W2030" s="714"/>
      <c r="X2030" s="715"/>
      <c r="Y2030" s="590" t="s">
        <v>2927</v>
      </c>
      <c r="Z2030" s="590"/>
      <c r="AA2030" s="426"/>
      <c r="AB2030" s="426"/>
      <c r="AC2030" s="426"/>
      <c r="AD2030" s="707"/>
    </row>
    <row r="2031" customFormat="false" ht="16.2" hidden="true" customHeight="true" outlineLevel="0" collapsed="false">
      <c r="A2031" s="630"/>
      <c r="B2031" s="521"/>
      <c r="C2031" s="521"/>
      <c r="D2031" s="521" t="s">
        <v>2928</v>
      </c>
      <c r="E2031" s="521" t="s">
        <v>264</v>
      </c>
      <c r="F2031" s="521" t="s">
        <v>471</v>
      </c>
      <c r="G2031" s="608"/>
      <c r="H2031" s="714"/>
      <c r="I2031" s="714"/>
      <c r="J2031" s="714"/>
      <c r="K2031" s="714"/>
      <c r="L2031" s="714"/>
      <c r="M2031" s="714"/>
      <c r="N2031" s="714"/>
      <c r="O2031" s="714"/>
      <c r="P2031" s="714"/>
      <c r="Q2031" s="714"/>
      <c r="R2031" s="714"/>
      <c r="S2031" s="714"/>
      <c r="T2031" s="714"/>
      <c r="U2031" s="714"/>
      <c r="V2031" s="714"/>
      <c r="W2031" s="714"/>
      <c r="X2031" s="715"/>
      <c r="Y2031" s="590" t="s">
        <v>2929</v>
      </c>
      <c r="Z2031" s="590"/>
      <c r="AA2031" s="426"/>
      <c r="AB2031" s="426"/>
      <c r="AC2031" s="426"/>
      <c r="AD2031" s="707"/>
    </row>
    <row r="2032" customFormat="false" ht="16.2" hidden="true" customHeight="true" outlineLevel="0" collapsed="false">
      <c r="A2032" s="630"/>
      <c r="B2032" s="521"/>
      <c r="C2032" s="521"/>
      <c r="D2032" s="521"/>
      <c r="E2032" s="521" t="s">
        <v>265</v>
      </c>
      <c r="F2032" s="521" t="s">
        <v>471</v>
      </c>
      <c r="G2032" s="608"/>
      <c r="H2032" s="714" t="s">
        <v>488</v>
      </c>
      <c r="I2032" s="714" t="s">
        <v>488</v>
      </c>
      <c r="J2032" s="714" t="s">
        <v>488</v>
      </c>
      <c r="K2032" s="714" t="s">
        <v>488</v>
      </c>
      <c r="L2032" s="714"/>
      <c r="M2032" s="714"/>
      <c r="N2032" s="714"/>
      <c r="O2032" s="714"/>
      <c r="P2032" s="714"/>
      <c r="Q2032" s="714"/>
      <c r="R2032" s="714"/>
      <c r="S2032" s="714"/>
      <c r="T2032" s="714"/>
      <c r="U2032" s="714"/>
      <c r="V2032" s="714"/>
      <c r="W2032" s="714"/>
      <c r="X2032" s="715"/>
      <c r="Y2032" s="590" t="s">
        <v>2930</v>
      </c>
      <c r="Z2032" s="590"/>
      <c r="AA2032" s="426"/>
      <c r="AB2032" s="426"/>
      <c r="AC2032" s="426"/>
      <c r="AD2032" s="707"/>
    </row>
    <row r="2033" customFormat="false" ht="16.2" hidden="true" customHeight="true" outlineLevel="0" collapsed="false">
      <c r="A2033" s="483" t="s">
        <v>2931</v>
      </c>
      <c r="B2033" s="716" t="s">
        <v>2932</v>
      </c>
      <c r="C2033" s="716"/>
      <c r="D2033" s="521" t="s">
        <v>386</v>
      </c>
      <c r="E2033" s="521"/>
      <c r="F2033" s="716" t="s">
        <v>471</v>
      </c>
      <c r="G2033" s="717"/>
      <c r="H2033" s="717"/>
      <c r="I2033" s="717"/>
      <c r="J2033" s="717"/>
      <c r="K2033" s="717"/>
      <c r="L2033" s="717"/>
      <c r="M2033" s="717"/>
      <c r="N2033" s="717"/>
      <c r="O2033" s="717"/>
      <c r="P2033" s="717"/>
      <c r="Q2033" s="717"/>
      <c r="R2033" s="717"/>
      <c r="S2033" s="717"/>
      <c r="T2033" s="717"/>
      <c r="U2033" s="717"/>
      <c r="V2033" s="717"/>
      <c r="W2033" s="717"/>
      <c r="X2033" s="717"/>
      <c r="Y2033" s="521" t="s">
        <v>2933</v>
      </c>
      <c r="Z2033" s="521"/>
      <c r="AA2033" s="505" t="s">
        <v>2934</v>
      </c>
      <c r="AB2033" s="505" t="s">
        <v>1405</v>
      </c>
      <c r="AC2033" s="505"/>
      <c r="AD2033" s="594"/>
    </row>
    <row r="2034" customFormat="false" ht="16.2" hidden="true" customHeight="true" outlineLevel="0" collapsed="false">
      <c r="A2034" s="483"/>
      <c r="B2034" s="716"/>
      <c r="C2034" s="716"/>
      <c r="D2034" s="521" t="s">
        <v>2935</v>
      </c>
      <c r="E2034" s="521"/>
      <c r="F2034" s="716" t="s">
        <v>471</v>
      </c>
      <c r="G2034" s="717"/>
      <c r="H2034" s="717"/>
      <c r="I2034" s="717"/>
      <c r="J2034" s="717"/>
      <c r="K2034" s="717"/>
      <c r="L2034" s="717"/>
      <c r="M2034" s="717"/>
      <c r="N2034" s="717"/>
      <c r="O2034" s="717"/>
      <c r="P2034" s="717"/>
      <c r="Q2034" s="717"/>
      <c r="R2034" s="717"/>
      <c r="S2034" s="717"/>
      <c r="T2034" s="717"/>
      <c r="U2034" s="717"/>
      <c r="V2034" s="717"/>
      <c r="W2034" s="717"/>
      <c r="X2034" s="717"/>
      <c r="Y2034" s="521" t="s">
        <v>2936</v>
      </c>
      <c r="Z2034" s="521"/>
      <c r="AA2034" s="505"/>
      <c r="AB2034" s="505"/>
      <c r="AC2034" s="611"/>
      <c r="AD2034" s="594"/>
    </row>
    <row r="2035" customFormat="false" ht="16.2" hidden="true" customHeight="true" outlineLevel="0" collapsed="false">
      <c r="A2035" s="483"/>
      <c r="B2035" s="716"/>
      <c r="C2035" s="716"/>
      <c r="D2035" s="521" t="s">
        <v>2937</v>
      </c>
      <c r="E2035" s="521"/>
      <c r="F2035" s="716" t="s">
        <v>471</v>
      </c>
      <c r="G2035" s="717"/>
      <c r="H2035" s="717"/>
      <c r="I2035" s="717"/>
      <c r="J2035" s="717"/>
      <c r="K2035" s="717"/>
      <c r="L2035" s="717"/>
      <c r="M2035" s="717"/>
      <c r="N2035" s="717"/>
      <c r="O2035" s="717"/>
      <c r="P2035" s="717"/>
      <c r="Q2035" s="717"/>
      <c r="R2035" s="717"/>
      <c r="S2035" s="717"/>
      <c r="T2035" s="717"/>
      <c r="U2035" s="717"/>
      <c r="V2035" s="717"/>
      <c r="W2035" s="717"/>
      <c r="X2035" s="717"/>
      <c r="Y2035" s="521" t="s">
        <v>2938</v>
      </c>
      <c r="Z2035" s="521"/>
      <c r="AA2035" s="505"/>
      <c r="AB2035" s="505"/>
      <c r="AC2035" s="611"/>
      <c r="AD2035" s="594"/>
    </row>
    <row r="2036" customFormat="false" ht="16.2" hidden="true" customHeight="true" outlineLevel="0" collapsed="false">
      <c r="A2036" s="483"/>
      <c r="B2036" s="716"/>
      <c r="C2036" s="716"/>
      <c r="D2036" s="521" t="s">
        <v>2939</v>
      </c>
      <c r="E2036" s="521"/>
      <c r="F2036" s="716" t="s">
        <v>471</v>
      </c>
      <c r="G2036" s="717"/>
      <c r="H2036" s="717"/>
      <c r="I2036" s="717"/>
      <c r="J2036" s="717"/>
      <c r="K2036" s="717"/>
      <c r="L2036" s="717"/>
      <c r="M2036" s="717"/>
      <c r="N2036" s="717"/>
      <c r="O2036" s="717"/>
      <c r="P2036" s="717"/>
      <c r="Q2036" s="717"/>
      <c r="R2036" s="717"/>
      <c r="S2036" s="717"/>
      <c r="T2036" s="717"/>
      <c r="U2036" s="717"/>
      <c r="V2036" s="717"/>
      <c r="W2036" s="717"/>
      <c r="X2036" s="717"/>
      <c r="Y2036" s="521" t="s">
        <v>2940</v>
      </c>
      <c r="Z2036" s="521"/>
      <c r="AA2036" s="505"/>
      <c r="AB2036" s="505"/>
      <c r="AC2036" s="611"/>
      <c r="AD2036" s="594"/>
    </row>
    <row r="2037" customFormat="false" ht="16.2" hidden="true" customHeight="true" outlineLevel="0" collapsed="false">
      <c r="A2037" s="483"/>
      <c r="B2037" s="716"/>
      <c r="C2037" s="716"/>
      <c r="D2037" s="521" t="s">
        <v>2941</v>
      </c>
      <c r="E2037" s="521"/>
      <c r="F2037" s="716" t="s">
        <v>471</v>
      </c>
      <c r="G2037" s="717"/>
      <c r="H2037" s="717"/>
      <c r="I2037" s="717"/>
      <c r="J2037" s="717"/>
      <c r="K2037" s="717"/>
      <c r="L2037" s="717"/>
      <c r="M2037" s="717"/>
      <c r="N2037" s="717"/>
      <c r="O2037" s="717"/>
      <c r="P2037" s="717"/>
      <c r="Q2037" s="717"/>
      <c r="R2037" s="717"/>
      <c r="S2037" s="717"/>
      <c r="T2037" s="717"/>
      <c r="U2037" s="717"/>
      <c r="V2037" s="717"/>
      <c r="W2037" s="717"/>
      <c r="X2037" s="717"/>
      <c r="Y2037" s="521" t="s">
        <v>2942</v>
      </c>
      <c r="Z2037" s="521"/>
      <c r="AA2037" s="505"/>
      <c r="AB2037" s="505"/>
      <c r="AC2037" s="611"/>
      <c r="AD2037" s="594"/>
    </row>
    <row r="2038" customFormat="false" ht="16.2" hidden="true" customHeight="true" outlineLevel="0" collapsed="false">
      <c r="A2038" s="483"/>
      <c r="B2038" s="716"/>
      <c r="C2038" s="716"/>
      <c r="D2038" s="521" t="s">
        <v>2943</v>
      </c>
      <c r="E2038" s="521"/>
      <c r="F2038" s="716" t="s">
        <v>471</v>
      </c>
      <c r="G2038" s="717"/>
      <c r="H2038" s="717"/>
      <c r="I2038" s="717"/>
      <c r="J2038" s="717"/>
      <c r="K2038" s="717"/>
      <c r="L2038" s="717"/>
      <c r="M2038" s="717"/>
      <c r="N2038" s="717"/>
      <c r="O2038" s="717"/>
      <c r="P2038" s="717"/>
      <c r="Q2038" s="717"/>
      <c r="R2038" s="717"/>
      <c r="S2038" s="717"/>
      <c r="T2038" s="717"/>
      <c r="U2038" s="717"/>
      <c r="V2038" s="717"/>
      <c r="W2038" s="717"/>
      <c r="X2038" s="717"/>
      <c r="Y2038" s="521" t="s">
        <v>2944</v>
      </c>
      <c r="Z2038" s="521"/>
      <c r="AA2038" s="505"/>
      <c r="AB2038" s="505"/>
      <c r="AC2038" s="611"/>
      <c r="AD2038" s="594"/>
    </row>
    <row r="2039" customFormat="false" ht="16.2" hidden="true" customHeight="true" outlineLevel="0" collapsed="false">
      <c r="A2039" s="483"/>
      <c r="B2039" s="716"/>
      <c r="C2039" s="716"/>
      <c r="D2039" s="521" t="s">
        <v>2945</v>
      </c>
      <c r="E2039" s="521"/>
      <c r="F2039" s="716" t="s">
        <v>471</v>
      </c>
      <c r="G2039" s="717"/>
      <c r="H2039" s="717"/>
      <c r="I2039" s="717"/>
      <c r="J2039" s="717"/>
      <c r="K2039" s="717"/>
      <c r="L2039" s="717"/>
      <c r="M2039" s="717"/>
      <c r="N2039" s="717"/>
      <c r="O2039" s="717"/>
      <c r="P2039" s="717"/>
      <c r="Q2039" s="717"/>
      <c r="R2039" s="717"/>
      <c r="S2039" s="717"/>
      <c r="T2039" s="717"/>
      <c r="U2039" s="717"/>
      <c r="V2039" s="717"/>
      <c r="W2039" s="717"/>
      <c r="X2039" s="717"/>
      <c r="Y2039" s="521" t="s">
        <v>2946</v>
      </c>
      <c r="Z2039" s="521"/>
      <c r="AA2039" s="505"/>
      <c r="AB2039" s="505"/>
      <c r="AC2039" s="611"/>
      <c r="AD2039" s="594"/>
    </row>
    <row r="2040" customFormat="false" ht="16.2" hidden="true" customHeight="true" outlineLevel="0" collapsed="false">
      <c r="A2040" s="483"/>
      <c r="B2040" s="716"/>
      <c r="C2040" s="716"/>
      <c r="D2040" s="521" t="s">
        <v>2947</v>
      </c>
      <c r="E2040" s="521"/>
      <c r="F2040" s="716" t="s">
        <v>471</v>
      </c>
      <c r="G2040" s="717"/>
      <c r="H2040" s="717"/>
      <c r="I2040" s="717"/>
      <c r="J2040" s="717"/>
      <c r="K2040" s="717"/>
      <c r="L2040" s="717"/>
      <c r="M2040" s="717"/>
      <c r="N2040" s="717"/>
      <c r="O2040" s="717"/>
      <c r="P2040" s="717"/>
      <c r="Q2040" s="717"/>
      <c r="R2040" s="717"/>
      <c r="S2040" s="717"/>
      <c r="T2040" s="717"/>
      <c r="U2040" s="717"/>
      <c r="V2040" s="717"/>
      <c r="W2040" s="717"/>
      <c r="X2040" s="717"/>
      <c r="Y2040" s="521" t="s">
        <v>2948</v>
      </c>
      <c r="Z2040" s="521"/>
      <c r="AA2040" s="505"/>
      <c r="AB2040" s="505"/>
      <c r="AC2040" s="611" t="s">
        <v>2949</v>
      </c>
      <c r="AD2040" s="594"/>
    </row>
    <row r="2041" customFormat="false" ht="16.2" hidden="true" customHeight="true" outlineLevel="0" collapsed="false">
      <c r="A2041" s="483"/>
      <c r="B2041" s="716"/>
      <c r="C2041" s="716"/>
      <c r="D2041" s="521" t="s">
        <v>2950</v>
      </c>
      <c r="E2041" s="521"/>
      <c r="F2041" s="716" t="s">
        <v>471</v>
      </c>
      <c r="G2041" s="717"/>
      <c r="H2041" s="717"/>
      <c r="I2041" s="717"/>
      <c r="J2041" s="717"/>
      <c r="K2041" s="717"/>
      <c r="L2041" s="717"/>
      <c r="M2041" s="717"/>
      <c r="N2041" s="717"/>
      <c r="O2041" s="717"/>
      <c r="P2041" s="717"/>
      <c r="Q2041" s="717"/>
      <c r="R2041" s="717"/>
      <c r="S2041" s="717"/>
      <c r="T2041" s="717"/>
      <c r="U2041" s="717"/>
      <c r="V2041" s="717"/>
      <c r="W2041" s="717"/>
      <c r="X2041" s="717"/>
      <c r="Y2041" s="521" t="s">
        <v>2951</v>
      </c>
      <c r="Z2041" s="521"/>
      <c r="AA2041" s="505"/>
      <c r="AB2041" s="505"/>
      <c r="AC2041" s="611"/>
      <c r="AD2041" s="594"/>
    </row>
    <row r="2042" customFormat="false" ht="16.2" hidden="true" customHeight="true" outlineLevel="0" collapsed="false">
      <c r="A2042" s="483"/>
      <c r="B2042" s="716"/>
      <c r="C2042" s="716"/>
      <c r="D2042" s="521" t="s">
        <v>2952</v>
      </c>
      <c r="E2042" s="521"/>
      <c r="F2042" s="716" t="s">
        <v>471</v>
      </c>
      <c r="G2042" s="717"/>
      <c r="H2042" s="717"/>
      <c r="I2042" s="717"/>
      <c r="J2042" s="717"/>
      <c r="K2042" s="717"/>
      <c r="L2042" s="717"/>
      <c r="M2042" s="717"/>
      <c r="N2042" s="717"/>
      <c r="O2042" s="717"/>
      <c r="P2042" s="717"/>
      <c r="Q2042" s="717"/>
      <c r="R2042" s="717"/>
      <c r="S2042" s="717"/>
      <c r="T2042" s="717"/>
      <c r="U2042" s="717"/>
      <c r="V2042" s="717"/>
      <c r="W2042" s="717"/>
      <c r="X2042" s="717"/>
      <c r="Y2042" s="521" t="s">
        <v>2953</v>
      </c>
      <c r="Z2042" s="521"/>
      <c r="AA2042" s="505"/>
      <c r="AB2042" s="505"/>
      <c r="AC2042" s="611"/>
      <c r="AD2042" s="594"/>
    </row>
    <row r="2043" customFormat="false" ht="16.2" hidden="true" customHeight="true" outlineLevel="0" collapsed="false">
      <c r="A2043" s="483"/>
      <c r="B2043" s="716"/>
      <c r="C2043" s="716"/>
      <c r="D2043" s="521" t="s">
        <v>2954</v>
      </c>
      <c r="E2043" s="521"/>
      <c r="F2043" s="716" t="s">
        <v>471</v>
      </c>
      <c r="G2043" s="717"/>
      <c r="H2043" s="717"/>
      <c r="I2043" s="717"/>
      <c r="J2043" s="717"/>
      <c r="K2043" s="717"/>
      <c r="L2043" s="717"/>
      <c r="M2043" s="717"/>
      <c r="N2043" s="717"/>
      <c r="O2043" s="717"/>
      <c r="P2043" s="717"/>
      <c r="Q2043" s="717"/>
      <c r="R2043" s="717"/>
      <c r="S2043" s="717"/>
      <c r="T2043" s="717"/>
      <c r="U2043" s="717"/>
      <c r="V2043" s="717"/>
      <c r="W2043" s="717"/>
      <c r="X2043" s="717"/>
      <c r="Y2043" s="521" t="s">
        <v>2955</v>
      </c>
      <c r="Z2043" s="521"/>
      <c r="AA2043" s="505"/>
      <c r="AB2043" s="505"/>
      <c r="AC2043" s="611"/>
      <c r="AD2043" s="594"/>
    </row>
    <row r="2044" customFormat="false" ht="16.2" hidden="true" customHeight="true" outlineLevel="0" collapsed="false">
      <c r="A2044" s="483"/>
      <c r="B2044" s="716"/>
      <c r="C2044" s="716"/>
      <c r="D2044" s="521" t="s">
        <v>2956</v>
      </c>
      <c r="E2044" s="521"/>
      <c r="F2044" s="716" t="s">
        <v>471</v>
      </c>
      <c r="G2044" s="717"/>
      <c r="H2044" s="717"/>
      <c r="I2044" s="717"/>
      <c r="J2044" s="717"/>
      <c r="K2044" s="717"/>
      <c r="L2044" s="717"/>
      <c r="M2044" s="717"/>
      <c r="N2044" s="717"/>
      <c r="O2044" s="717"/>
      <c r="P2044" s="717"/>
      <c r="Q2044" s="717"/>
      <c r="R2044" s="717"/>
      <c r="S2044" s="717"/>
      <c r="T2044" s="717"/>
      <c r="U2044" s="717"/>
      <c r="V2044" s="717"/>
      <c r="W2044" s="717"/>
      <c r="X2044" s="717"/>
      <c r="Y2044" s="521" t="s">
        <v>2957</v>
      </c>
      <c r="Z2044" s="521"/>
      <c r="AA2044" s="505"/>
      <c r="AB2044" s="505"/>
      <c r="AC2044" s="611"/>
      <c r="AD2044" s="594"/>
    </row>
    <row r="2045" customFormat="false" ht="16.2" hidden="true" customHeight="true" outlineLevel="0" collapsed="false">
      <c r="A2045" s="483"/>
      <c r="B2045" s="716"/>
      <c r="C2045" s="716"/>
      <c r="D2045" s="521" t="s">
        <v>2958</v>
      </c>
      <c r="E2045" s="521"/>
      <c r="F2045" s="716" t="s">
        <v>471</v>
      </c>
      <c r="G2045" s="717"/>
      <c r="H2045" s="717"/>
      <c r="I2045" s="717"/>
      <c r="J2045" s="717"/>
      <c r="K2045" s="717"/>
      <c r="L2045" s="717"/>
      <c r="M2045" s="717"/>
      <c r="N2045" s="717"/>
      <c r="O2045" s="717"/>
      <c r="P2045" s="717"/>
      <c r="Q2045" s="717"/>
      <c r="R2045" s="717"/>
      <c r="S2045" s="717"/>
      <c r="T2045" s="717"/>
      <c r="U2045" s="717"/>
      <c r="V2045" s="717"/>
      <c r="W2045" s="717"/>
      <c r="X2045" s="717"/>
      <c r="Y2045" s="521" t="s">
        <v>2959</v>
      </c>
      <c r="Z2045" s="521"/>
      <c r="AA2045" s="505"/>
      <c r="AB2045" s="505"/>
      <c r="AC2045" s="611"/>
      <c r="AD2045" s="594"/>
    </row>
    <row r="2046" customFormat="false" ht="16.2" hidden="true" customHeight="true" outlineLevel="0" collapsed="false">
      <c r="A2046" s="483"/>
      <c r="B2046" s="716"/>
      <c r="C2046" s="716"/>
      <c r="D2046" s="521" t="s">
        <v>2960</v>
      </c>
      <c r="E2046" s="521"/>
      <c r="F2046" s="716" t="s">
        <v>471</v>
      </c>
      <c r="G2046" s="717"/>
      <c r="H2046" s="717"/>
      <c r="I2046" s="717"/>
      <c r="J2046" s="717"/>
      <c r="K2046" s="717"/>
      <c r="L2046" s="717"/>
      <c r="M2046" s="717"/>
      <c r="N2046" s="717"/>
      <c r="O2046" s="717"/>
      <c r="P2046" s="717"/>
      <c r="Q2046" s="717"/>
      <c r="R2046" s="717"/>
      <c r="S2046" s="717"/>
      <c r="T2046" s="717"/>
      <c r="U2046" s="717"/>
      <c r="V2046" s="717"/>
      <c r="W2046" s="717"/>
      <c r="X2046" s="717"/>
      <c r="Y2046" s="521" t="s">
        <v>2961</v>
      </c>
      <c r="Z2046" s="521"/>
      <c r="AA2046" s="505"/>
      <c r="AB2046" s="505"/>
      <c r="AC2046" s="611"/>
      <c r="AD2046" s="594"/>
    </row>
    <row r="2047" customFormat="false" ht="16.2" hidden="true" customHeight="true" outlineLevel="0" collapsed="false">
      <c r="A2047" s="483"/>
      <c r="B2047" s="716"/>
      <c r="C2047" s="716"/>
      <c r="D2047" s="521" t="s">
        <v>2962</v>
      </c>
      <c r="E2047" s="521"/>
      <c r="F2047" s="716" t="s">
        <v>471</v>
      </c>
      <c r="G2047" s="717"/>
      <c r="H2047" s="717"/>
      <c r="I2047" s="717"/>
      <c r="J2047" s="717"/>
      <c r="K2047" s="717"/>
      <c r="L2047" s="717"/>
      <c r="M2047" s="717"/>
      <c r="N2047" s="717"/>
      <c r="O2047" s="717"/>
      <c r="P2047" s="717"/>
      <c r="Q2047" s="717"/>
      <c r="R2047" s="717"/>
      <c r="S2047" s="717"/>
      <c r="T2047" s="717"/>
      <c r="U2047" s="717"/>
      <c r="V2047" s="717"/>
      <c r="W2047" s="717"/>
      <c r="X2047" s="717"/>
      <c r="Y2047" s="521" t="s">
        <v>2963</v>
      </c>
      <c r="Z2047" s="521"/>
      <c r="AA2047" s="505"/>
      <c r="AB2047" s="505"/>
      <c r="AC2047" s="611"/>
      <c r="AD2047" s="594"/>
    </row>
    <row r="2048" customFormat="false" ht="16.2" hidden="true" customHeight="true" outlineLevel="0" collapsed="false">
      <c r="A2048" s="483"/>
      <c r="B2048" s="716"/>
      <c r="C2048" s="716"/>
      <c r="D2048" s="521" t="s">
        <v>2964</v>
      </c>
      <c r="E2048" s="521"/>
      <c r="F2048" s="716" t="s">
        <v>471</v>
      </c>
      <c r="G2048" s="717"/>
      <c r="H2048" s="717"/>
      <c r="I2048" s="717"/>
      <c r="J2048" s="717"/>
      <c r="K2048" s="717"/>
      <c r="L2048" s="717"/>
      <c r="M2048" s="717"/>
      <c r="N2048" s="717"/>
      <c r="O2048" s="717"/>
      <c r="P2048" s="717"/>
      <c r="Q2048" s="717"/>
      <c r="R2048" s="717"/>
      <c r="S2048" s="717"/>
      <c r="T2048" s="717"/>
      <c r="U2048" s="717"/>
      <c r="V2048" s="717"/>
      <c r="W2048" s="717"/>
      <c r="X2048" s="717"/>
      <c r="Y2048" s="521" t="s">
        <v>2965</v>
      </c>
      <c r="Z2048" s="521"/>
      <c r="AA2048" s="505"/>
      <c r="AB2048" s="505"/>
      <c r="AC2048" s="611"/>
      <c r="AD2048" s="594"/>
    </row>
    <row r="2049" customFormat="false" ht="16.2" hidden="true" customHeight="true" outlineLevel="0" collapsed="false">
      <c r="A2049" s="483"/>
      <c r="B2049" s="716"/>
      <c r="C2049" s="716"/>
      <c r="D2049" s="521" t="s">
        <v>2966</v>
      </c>
      <c r="E2049" s="521"/>
      <c r="F2049" s="716" t="s">
        <v>471</v>
      </c>
      <c r="G2049" s="717"/>
      <c r="H2049" s="717"/>
      <c r="I2049" s="717"/>
      <c r="J2049" s="717"/>
      <c r="K2049" s="717"/>
      <c r="L2049" s="717"/>
      <c r="M2049" s="717"/>
      <c r="N2049" s="717"/>
      <c r="O2049" s="717"/>
      <c r="P2049" s="717"/>
      <c r="Q2049" s="717"/>
      <c r="R2049" s="717"/>
      <c r="S2049" s="717"/>
      <c r="T2049" s="717"/>
      <c r="U2049" s="717"/>
      <c r="V2049" s="717"/>
      <c r="W2049" s="717"/>
      <c r="X2049" s="717"/>
      <c r="Y2049" s="521" t="s">
        <v>2967</v>
      </c>
      <c r="Z2049" s="521"/>
      <c r="AA2049" s="505"/>
      <c r="AB2049" s="505"/>
      <c r="AC2049" s="611"/>
      <c r="AD2049" s="594"/>
    </row>
    <row r="2050" customFormat="false" ht="16.2" hidden="true" customHeight="true" outlineLevel="0" collapsed="false">
      <c r="A2050" s="483"/>
      <c r="B2050" s="716"/>
      <c r="C2050" s="716"/>
      <c r="D2050" s="521" t="s">
        <v>283</v>
      </c>
      <c r="E2050" s="521"/>
      <c r="F2050" s="716" t="s">
        <v>471</v>
      </c>
      <c r="G2050" s="717"/>
      <c r="H2050" s="717"/>
      <c r="I2050" s="717"/>
      <c r="J2050" s="717"/>
      <c r="K2050" s="717"/>
      <c r="L2050" s="717"/>
      <c r="M2050" s="717"/>
      <c r="N2050" s="717"/>
      <c r="O2050" s="717"/>
      <c r="P2050" s="717"/>
      <c r="Q2050" s="717"/>
      <c r="R2050" s="717"/>
      <c r="S2050" s="717"/>
      <c r="T2050" s="717"/>
      <c r="U2050" s="717"/>
      <c r="V2050" s="717"/>
      <c r="W2050" s="717"/>
      <c r="X2050" s="717"/>
      <c r="Y2050" s="521" t="s">
        <v>2968</v>
      </c>
      <c r="Z2050" s="521"/>
      <c r="AA2050" s="505"/>
      <c r="AB2050" s="505"/>
      <c r="AC2050" s="611"/>
      <c r="AD2050" s="594"/>
    </row>
    <row r="2051" customFormat="false" ht="16.2" hidden="true" customHeight="true" outlineLevel="0" collapsed="false">
      <c r="A2051" s="483"/>
      <c r="B2051" s="716"/>
      <c r="C2051" s="716"/>
      <c r="D2051" s="521" t="s">
        <v>2029</v>
      </c>
      <c r="E2051" s="521"/>
      <c r="F2051" s="716" t="s">
        <v>471</v>
      </c>
      <c r="G2051" s="717"/>
      <c r="H2051" s="717"/>
      <c r="I2051" s="717"/>
      <c r="J2051" s="717"/>
      <c r="K2051" s="717"/>
      <c r="L2051" s="717"/>
      <c r="M2051" s="717"/>
      <c r="N2051" s="717"/>
      <c r="O2051" s="717"/>
      <c r="P2051" s="717"/>
      <c r="Q2051" s="717"/>
      <c r="R2051" s="717"/>
      <c r="S2051" s="717"/>
      <c r="T2051" s="717"/>
      <c r="U2051" s="717"/>
      <c r="V2051" s="717"/>
      <c r="W2051" s="717"/>
      <c r="X2051" s="717"/>
      <c r="Y2051" s="521" t="s">
        <v>2969</v>
      </c>
      <c r="Z2051" s="521"/>
      <c r="AA2051" s="505"/>
      <c r="AB2051" s="505"/>
      <c r="AC2051" s="611"/>
      <c r="AD2051" s="594"/>
    </row>
    <row r="2052" customFormat="false" ht="16.2" hidden="true" customHeight="false" outlineLevel="0" collapsed="false">
      <c r="A2052" s="630" t="s">
        <v>2970</v>
      </c>
      <c r="B2052" s="716"/>
      <c r="C2052" s="716"/>
      <c r="D2052" s="521"/>
      <c r="E2052" s="521"/>
      <c r="F2052" s="716"/>
      <c r="G2052" s="717"/>
      <c r="H2052" s="717"/>
      <c r="I2052" s="717"/>
      <c r="J2052" s="717"/>
      <c r="K2052" s="717"/>
      <c r="L2052" s="717"/>
      <c r="M2052" s="717"/>
      <c r="N2052" s="717"/>
      <c r="O2052" s="717"/>
      <c r="P2052" s="717"/>
      <c r="Q2052" s="717"/>
      <c r="R2052" s="717"/>
      <c r="S2052" s="717"/>
      <c r="T2052" s="717"/>
      <c r="U2052" s="717"/>
      <c r="V2052" s="717"/>
      <c r="W2052" s="717"/>
      <c r="X2052" s="717"/>
      <c r="Y2052" s="521"/>
      <c r="Z2052" s="521"/>
      <c r="AA2052" s="505" t="s">
        <v>1417</v>
      </c>
      <c r="AB2052" s="505" t="s">
        <v>1417</v>
      </c>
      <c r="AC2052" s="505"/>
      <c r="AD2052" s="685" t="s">
        <v>1946</v>
      </c>
    </row>
    <row r="2053" customFormat="false" ht="16.2" hidden="true" customHeight="true" outlineLevel="0" collapsed="false">
      <c r="A2053" s="601" t="s">
        <v>2971</v>
      </c>
      <c r="B2053" s="31" t="s">
        <v>2972</v>
      </c>
      <c r="C2053" s="31" t="s">
        <v>143</v>
      </c>
      <c r="D2053" s="31" t="s">
        <v>264</v>
      </c>
      <c r="E2053" s="31"/>
      <c r="F2053" s="31" t="s">
        <v>471</v>
      </c>
      <c r="G2053" s="478"/>
      <c r="H2053" s="591" t="n">
        <v>1915</v>
      </c>
      <c r="I2053" s="591" t="n">
        <v>2424</v>
      </c>
      <c r="J2053" s="591" t="n">
        <v>2445</v>
      </c>
      <c r="K2053" s="591" t="n">
        <v>2623</v>
      </c>
      <c r="L2053" s="591"/>
      <c r="M2053" s="643"/>
      <c r="N2053" s="643"/>
      <c r="O2053" s="643"/>
      <c r="P2053" s="643"/>
      <c r="Q2053" s="522"/>
      <c r="R2053" s="522"/>
      <c r="S2053" s="522"/>
      <c r="T2053" s="522"/>
      <c r="U2053" s="522"/>
      <c r="V2053" s="522"/>
      <c r="W2053" s="522"/>
      <c r="X2053" s="535"/>
      <c r="Y2053" s="366" t="s">
        <v>2973</v>
      </c>
      <c r="Z2053" s="366"/>
      <c r="AA2053" s="426" t="s">
        <v>1416</v>
      </c>
      <c r="AB2053" s="426" t="s">
        <v>1416</v>
      </c>
      <c r="AC2053" s="426"/>
      <c r="AD2053" s="486"/>
    </row>
    <row r="2054" customFormat="false" ht="16.2" hidden="true" customHeight="true" outlineLevel="0" collapsed="false">
      <c r="A2054" s="601"/>
      <c r="B2054" s="31"/>
      <c r="C2054" s="31"/>
      <c r="D2054" s="31" t="s">
        <v>265</v>
      </c>
      <c r="E2054" s="31"/>
      <c r="F2054" s="31" t="s">
        <v>471</v>
      </c>
      <c r="G2054" s="478"/>
      <c r="H2054" s="591" t="n">
        <v>4615</v>
      </c>
      <c r="I2054" s="591" t="n">
        <v>5609</v>
      </c>
      <c r="J2054" s="591" t="n">
        <v>6304</v>
      </c>
      <c r="K2054" s="591" t="n">
        <v>5543</v>
      </c>
      <c r="L2054" s="591"/>
      <c r="M2054" s="643"/>
      <c r="N2054" s="643"/>
      <c r="O2054" s="643"/>
      <c r="P2054" s="643"/>
      <c r="Q2054" s="522"/>
      <c r="R2054" s="522"/>
      <c r="S2054" s="522"/>
      <c r="T2054" s="522"/>
      <c r="U2054" s="522"/>
      <c r="V2054" s="522"/>
      <c r="W2054" s="522"/>
      <c r="X2054" s="535"/>
      <c r="Y2054" s="366" t="s">
        <v>2974</v>
      </c>
      <c r="Z2054" s="366"/>
      <c r="AA2054" s="426"/>
      <c r="AB2054" s="426"/>
      <c r="AC2054" s="426"/>
      <c r="AD2054" s="486"/>
    </row>
    <row r="2055" customFormat="false" ht="16.2" hidden="true" customHeight="true" outlineLevel="0" collapsed="false">
      <c r="A2055" s="601"/>
      <c r="B2055" s="31"/>
      <c r="C2055" s="31" t="s">
        <v>2922</v>
      </c>
      <c r="D2055" s="31" t="s">
        <v>264</v>
      </c>
      <c r="E2055" s="31"/>
      <c r="F2055" s="31" t="s">
        <v>471</v>
      </c>
      <c r="G2055" s="478"/>
      <c r="H2055" s="710" t="n">
        <v>12</v>
      </c>
      <c r="I2055" s="710" t="n">
        <v>22</v>
      </c>
      <c r="J2055" s="710" t="n">
        <v>53</v>
      </c>
      <c r="K2055" s="710" t="s">
        <v>505</v>
      </c>
      <c r="L2055" s="710"/>
      <c r="M2055" s="718"/>
      <c r="N2055" s="718"/>
      <c r="O2055" s="718"/>
      <c r="P2055" s="718"/>
      <c r="Q2055" s="522"/>
      <c r="R2055" s="522"/>
      <c r="S2055" s="522"/>
      <c r="T2055" s="522"/>
      <c r="U2055" s="522"/>
      <c r="V2055" s="522"/>
      <c r="W2055" s="522"/>
      <c r="X2055" s="535"/>
      <c r="Y2055" s="366" t="s">
        <v>2975</v>
      </c>
      <c r="Z2055" s="366"/>
      <c r="AA2055" s="426"/>
      <c r="AB2055" s="426"/>
      <c r="AC2055" s="426"/>
      <c r="AD2055" s="486"/>
    </row>
    <row r="2056" customFormat="false" ht="16.2" hidden="true" customHeight="true" outlineLevel="0" collapsed="false">
      <c r="A2056" s="601"/>
      <c r="B2056" s="31"/>
      <c r="C2056" s="31"/>
      <c r="D2056" s="31" t="s">
        <v>265</v>
      </c>
      <c r="E2056" s="31"/>
      <c r="F2056" s="31" t="s">
        <v>471</v>
      </c>
      <c r="G2056" s="478"/>
      <c r="H2056" s="710"/>
      <c r="I2056" s="710"/>
      <c r="J2056" s="710"/>
      <c r="K2056" s="710"/>
      <c r="L2056" s="710"/>
      <c r="M2056" s="718"/>
      <c r="N2056" s="718"/>
      <c r="O2056" s="718"/>
      <c r="P2056" s="718"/>
      <c r="Q2056" s="522"/>
      <c r="R2056" s="522"/>
      <c r="S2056" s="522"/>
      <c r="T2056" s="522"/>
      <c r="U2056" s="522"/>
      <c r="V2056" s="522"/>
      <c r="W2056" s="522"/>
      <c r="X2056" s="535"/>
      <c r="Y2056" s="366" t="s">
        <v>2976</v>
      </c>
      <c r="Z2056" s="366"/>
      <c r="AA2056" s="426"/>
      <c r="AB2056" s="426"/>
      <c r="AC2056" s="426"/>
      <c r="AD2056" s="486"/>
    </row>
    <row r="2057" customFormat="false" ht="16.2" hidden="true" customHeight="true" outlineLevel="0" collapsed="false">
      <c r="A2057" s="601"/>
      <c r="B2057" s="31"/>
      <c r="C2057" s="31" t="s">
        <v>2507</v>
      </c>
      <c r="D2057" s="31" t="s">
        <v>264</v>
      </c>
      <c r="E2057" s="31"/>
      <c r="F2057" s="31" t="s">
        <v>471</v>
      </c>
      <c r="G2057" s="478"/>
      <c r="H2057" s="710" t="n">
        <v>442</v>
      </c>
      <c r="I2057" s="710" t="n">
        <v>409</v>
      </c>
      <c r="J2057" s="710" t="n">
        <v>460</v>
      </c>
      <c r="K2057" s="710" t="n">
        <v>319</v>
      </c>
      <c r="L2057" s="710"/>
      <c r="M2057" s="718"/>
      <c r="N2057" s="718"/>
      <c r="O2057" s="718"/>
      <c r="P2057" s="718"/>
      <c r="Q2057" s="522"/>
      <c r="R2057" s="522"/>
      <c r="S2057" s="522"/>
      <c r="T2057" s="522"/>
      <c r="U2057" s="522"/>
      <c r="V2057" s="522"/>
      <c r="W2057" s="522"/>
      <c r="X2057" s="535"/>
      <c r="Y2057" s="366" t="s">
        <v>2977</v>
      </c>
      <c r="Z2057" s="366"/>
      <c r="AA2057" s="426"/>
      <c r="AB2057" s="426"/>
      <c r="AC2057" s="426"/>
      <c r="AD2057" s="486"/>
    </row>
    <row r="2058" customFormat="false" ht="16.2" hidden="true" customHeight="true" outlineLevel="0" collapsed="false">
      <c r="A2058" s="601"/>
      <c r="B2058" s="31"/>
      <c r="C2058" s="31"/>
      <c r="D2058" s="31" t="s">
        <v>265</v>
      </c>
      <c r="E2058" s="31"/>
      <c r="F2058" s="31" t="s">
        <v>471</v>
      </c>
      <c r="G2058" s="478"/>
      <c r="H2058" s="710"/>
      <c r="I2058" s="710"/>
      <c r="J2058" s="710"/>
      <c r="K2058" s="710"/>
      <c r="L2058" s="710"/>
      <c r="M2058" s="718"/>
      <c r="N2058" s="718"/>
      <c r="O2058" s="718"/>
      <c r="P2058" s="718"/>
      <c r="Q2058" s="522"/>
      <c r="R2058" s="522"/>
      <c r="S2058" s="522"/>
      <c r="T2058" s="522"/>
      <c r="U2058" s="522"/>
      <c r="V2058" s="522"/>
      <c r="W2058" s="522"/>
      <c r="X2058" s="535"/>
      <c r="Y2058" s="366" t="s">
        <v>2978</v>
      </c>
      <c r="Z2058" s="366"/>
      <c r="AA2058" s="426"/>
      <c r="AB2058" s="426"/>
      <c r="AC2058" s="426"/>
      <c r="AD2058" s="486"/>
    </row>
    <row r="2059" customFormat="false" ht="16.2" hidden="true" customHeight="true" outlineLevel="0" collapsed="false">
      <c r="A2059" s="601"/>
      <c r="B2059" s="31"/>
      <c r="C2059" s="31" t="s">
        <v>381</v>
      </c>
      <c r="D2059" s="31" t="s">
        <v>264</v>
      </c>
      <c r="E2059" s="31"/>
      <c r="F2059" s="31" t="s">
        <v>471</v>
      </c>
      <c r="G2059" s="478"/>
      <c r="H2059" s="710" t="n">
        <v>1899</v>
      </c>
      <c r="I2059" s="710" t="n">
        <v>2197</v>
      </c>
      <c r="J2059" s="710" t="n">
        <v>2509</v>
      </c>
      <c r="K2059" s="710" t="n">
        <v>1903</v>
      </c>
      <c r="L2059" s="710"/>
      <c r="M2059" s="718"/>
      <c r="N2059" s="718"/>
      <c r="O2059" s="718"/>
      <c r="P2059" s="718"/>
      <c r="Q2059" s="522"/>
      <c r="R2059" s="522"/>
      <c r="S2059" s="522"/>
      <c r="T2059" s="522"/>
      <c r="U2059" s="522"/>
      <c r="V2059" s="522"/>
      <c r="W2059" s="522"/>
      <c r="X2059" s="535"/>
      <c r="Y2059" s="366" t="s">
        <v>2979</v>
      </c>
      <c r="Z2059" s="366"/>
      <c r="AA2059" s="426"/>
      <c r="AB2059" s="426"/>
      <c r="AC2059" s="426"/>
      <c r="AD2059" s="486"/>
    </row>
    <row r="2060" customFormat="false" ht="16.2" hidden="true" customHeight="true" outlineLevel="0" collapsed="false">
      <c r="A2060" s="601"/>
      <c r="B2060" s="31"/>
      <c r="C2060" s="31"/>
      <c r="D2060" s="31" t="s">
        <v>265</v>
      </c>
      <c r="E2060" s="31"/>
      <c r="F2060" s="31" t="s">
        <v>471</v>
      </c>
      <c r="G2060" s="478"/>
      <c r="H2060" s="710"/>
      <c r="I2060" s="710"/>
      <c r="J2060" s="710"/>
      <c r="K2060" s="710"/>
      <c r="L2060" s="710"/>
      <c r="M2060" s="718"/>
      <c r="N2060" s="718"/>
      <c r="O2060" s="718"/>
      <c r="P2060" s="718"/>
      <c r="Q2060" s="522"/>
      <c r="R2060" s="522"/>
      <c r="S2060" s="522"/>
      <c r="T2060" s="522"/>
      <c r="U2060" s="522"/>
      <c r="V2060" s="522"/>
      <c r="W2060" s="522"/>
      <c r="X2060" s="535"/>
      <c r="Y2060" s="366" t="s">
        <v>2980</v>
      </c>
      <c r="Z2060" s="366"/>
      <c r="AA2060" s="426"/>
      <c r="AB2060" s="426"/>
      <c r="AC2060" s="426"/>
      <c r="AD2060" s="486"/>
    </row>
    <row r="2061" customFormat="false" ht="16.2" hidden="true" customHeight="true" outlineLevel="0" collapsed="false">
      <c r="A2061" s="601"/>
      <c r="B2061" s="31"/>
      <c r="C2061" s="31" t="s">
        <v>2981</v>
      </c>
      <c r="D2061" s="31" t="s">
        <v>264</v>
      </c>
      <c r="E2061" s="31"/>
      <c r="F2061" s="31" t="s">
        <v>471</v>
      </c>
      <c r="G2061" s="478"/>
      <c r="H2061" s="710" t="n">
        <v>2581</v>
      </c>
      <c r="I2061" s="710" t="n">
        <v>3424</v>
      </c>
      <c r="J2061" s="710" t="n">
        <v>3265</v>
      </c>
      <c r="K2061" s="710" t="n">
        <v>3454</v>
      </c>
      <c r="L2061" s="710"/>
      <c r="M2061" s="718"/>
      <c r="N2061" s="718"/>
      <c r="O2061" s="718"/>
      <c r="P2061" s="718"/>
      <c r="Q2061" s="522"/>
      <c r="R2061" s="522"/>
      <c r="S2061" s="522"/>
      <c r="T2061" s="522"/>
      <c r="U2061" s="522"/>
      <c r="V2061" s="522"/>
      <c r="W2061" s="522"/>
      <c r="X2061" s="535"/>
      <c r="Y2061" s="366" t="s">
        <v>2982</v>
      </c>
      <c r="Z2061" s="366"/>
      <c r="AA2061" s="426"/>
      <c r="AB2061" s="426"/>
      <c r="AC2061" s="426"/>
      <c r="AD2061" s="486"/>
    </row>
    <row r="2062" customFormat="false" ht="16.2" hidden="true" customHeight="true" outlineLevel="0" collapsed="false">
      <c r="A2062" s="601"/>
      <c r="B2062" s="31"/>
      <c r="C2062" s="31"/>
      <c r="D2062" s="31" t="s">
        <v>265</v>
      </c>
      <c r="E2062" s="31"/>
      <c r="F2062" s="31" t="s">
        <v>471</v>
      </c>
      <c r="G2062" s="478"/>
      <c r="H2062" s="710"/>
      <c r="I2062" s="710"/>
      <c r="J2062" s="710"/>
      <c r="K2062" s="710"/>
      <c r="L2062" s="710"/>
      <c r="M2062" s="718"/>
      <c r="N2062" s="718"/>
      <c r="O2062" s="718"/>
      <c r="P2062" s="718"/>
      <c r="Q2062" s="522"/>
      <c r="R2062" s="522"/>
      <c r="S2062" s="522"/>
      <c r="T2062" s="522"/>
      <c r="U2062" s="522"/>
      <c r="V2062" s="522"/>
      <c r="W2062" s="522"/>
      <c r="X2062" s="535"/>
      <c r="Y2062" s="366" t="s">
        <v>2983</v>
      </c>
      <c r="Z2062" s="366"/>
      <c r="AA2062" s="426"/>
      <c r="AB2062" s="426"/>
      <c r="AC2062" s="426"/>
      <c r="AD2062" s="486"/>
    </row>
    <row r="2063" customFormat="false" ht="16.2" hidden="true" customHeight="true" outlineLevel="0" collapsed="false">
      <c r="A2063" s="601"/>
      <c r="B2063" s="31"/>
      <c r="C2063" s="31" t="s">
        <v>2984</v>
      </c>
      <c r="D2063" s="31" t="s">
        <v>264</v>
      </c>
      <c r="E2063" s="31"/>
      <c r="F2063" s="31" t="s">
        <v>471</v>
      </c>
      <c r="G2063" s="478"/>
      <c r="H2063" s="710" t="n">
        <v>1348</v>
      </c>
      <c r="I2063" s="710" t="n">
        <v>1679</v>
      </c>
      <c r="J2063" s="710" t="n">
        <v>2149</v>
      </c>
      <c r="K2063" s="710" t="n">
        <v>2056</v>
      </c>
      <c r="L2063" s="710"/>
      <c r="M2063" s="718"/>
      <c r="N2063" s="718"/>
      <c r="O2063" s="718"/>
      <c r="P2063" s="718"/>
      <c r="Q2063" s="522"/>
      <c r="R2063" s="522"/>
      <c r="S2063" s="522"/>
      <c r="T2063" s="522"/>
      <c r="U2063" s="522"/>
      <c r="V2063" s="522"/>
      <c r="W2063" s="522"/>
      <c r="X2063" s="535"/>
      <c r="Y2063" s="366" t="s">
        <v>2985</v>
      </c>
      <c r="Z2063" s="366"/>
      <c r="AA2063" s="426"/>
      <c r="AB2063" s="426"/>
      <c r="AC2063" s="426"/>
      <c r="AD2063" s="486"/>
    </row>
    <row r="2064" customFormat="false" ht="16.2" hidden="true" customHeight="true" outlineLevel="0" collapsed="false">
      <c r="A2064" s="601"/>
      <c r="B2064" s="31"/>
      <c r="C2064" s="31"/>
      <c r="D2064" s="31" t="s">
        <v>265</v>
      </c>
      <c r="E2064" s="31"/>
      <c r="F2064" s="31" t="s">
        <v>471</v>
      </c>
      <c r="G2064" s="478"/>
      <c r="H2064" s="710"/>
      <c r="I2064" s="710"/>
      <c r="J2064" s="710"/>
      <c r="K2064" s="710"/>
      <c r="L2064" s="710"/>
      <c r="M2064" s="718"/>
      <c r="N2064" s="718"/>
      <c r="O2064" s="718"/>
      <c r="P2064" s="718"/>
      <c r="Q2064" s="522"/>
      <c r="R2064" s="522"/>
      <c r="S2064" s="522"/>
      <c r="T2064" s="522"/>
      <c r="U2064" s="522"/>
      <c r="V2064" s="522"/>
      <c r="W2064" s="522"/>
      <c r="X2064" s="535"/>
      <c r="Y2064" s="366" t="s">
        <v>2986</v>
      </c>
      <c r="Z2064" s="366"/>
      <c r="AA2064" s="426"/>
      <c r="AB2064" s="426"/>
      <c r="AC2064" s="426"/>
      <c r="AD2064" s="486"/>
    </row>
    <row r="2065" customFormat="false" ht="16.2" hidden="true" customHeight="true" outlineLevel="0" collapsed="false">
      <c r="A2065" s="601"/>
      <c r="B2065" s="31"/>
      <c r="C2065" s="31" t="s">
        <v>175</v>
      </c>
      <c r="D2065" s="31" t="s">
        <v>264</v>
      </c>
      <c r="E2065" s="31"/>
      <c r="F2065" s="31" t="s">
        <v>471</v>
      </c>
      <c r="G2065" s="478"/>
      <c r="H2065" s="710" t="n">
        <v>248</v>
      </c>
      <c r="I2065" s="710" t="n">
        <v>302</v>
      </c>
      <c r="J2065" s="710" t="n">
        <v>313</v>
      </c>
      <c r="K2065" s="710" t="n">
        <v>434</v>
      </c>
      <c r="L2065" s="710"/>
      <c r="M2065" s="718"/>
      <c r="N2065" s="718"/>
      <c r="O2065" s="718"/>
      <c r="P2065" s="718"/>
      <c r="Q2065" s="522"/>
      <c r="R2065" s="522"/>
      <c r="S2065" s="522"/>
      <c r="T2065" s="522"/>
      <c r="U2065" s="522"/>
      <c r="V2065" s="522"/>
      <c r="W2065" s="522"/>
      <c r="X2065" s="535"/>
      <c r="Y2065" s="366" t="s">
        <v>2987</v>
      </c>
      <c r="Z2065" s="366"/>
      <c r="AA2065" s="426"/>
      <c r="AB2065" s="426"/>
      <c r="AC2065" s="426"/>
      <c r="AD2065" s="486"/>
    </row>
    <row r="2066" customFormat="false" ht="16.2" hidden="true" customHeight="true" outlineLevel="0" collapsed="false">
      <c r="A2066" s="601"/>
      <c r="B2066" s="31"/>
      <c r="C2066" s="31"/>
      <c r="D2066" s="31" t="s">
        <v>265</v>
      </c>
      <c r="E2066" s="31"/>
      <c r="F2066" s="31" t="s">
        <v>471</v>
      </c>
      <c r="G2066" s="478"/>
      <c r="H2066" s="710"/>
      <c r="I2066" s="710"/>
      <c r="J2066" s="710"/>
      <c r="K2066" s="710"/>
      <c r="L2066" s="710"/>
      <c r="M2066" s="718"/>
      <c r="N2066" s="718"/>
      <c r="O2066" s="718"/>
      <c r="P2066" s="718"/>
      <c r="Q2066" s="522"/>
      <c r="R2066" s="522"/>
      <c r="S2066" s="522"/>
      <c r="T2066" s="522"/>
      <c r="U2066" s="522"/>
      <c r="V2066" s="522"/>
      <c r="W2066" s="522"/>
      <c r="X2066" s="535"/>
      <c r="Y2066" s="366" t="s">
        <v>2988</v>
      </c>
      <c r="Z2066" s="366"/>
      <c r="AA2066" s="426"/>
      <c r="AB2066" s="426"/>
      <c r="AC2066" s="426"/>
      <c r="AD2066" s="486"/>
    </row>
    <row r="2067" customFormat="false" ht="16.2" hidden="true" customHeight="true" outlineLevel="0" collapsed="false">
      <c r="A2067" s="483" t="s">
        <v>2989</v>
      </c>
      <c r="B2067" s="31" t="s">
        <v>2990</v>
      </c>
      <c r="C2067" s="31"/>
      <c r="D2067" s="31" t="s">
        <v>264</v>
      </c>
      <c r="E2067" s="31"/>
      <c r="F2067" s="31" t="s">
        <v>471</v>
      </c>
      <c r="G2067" s="478"/>
      <c r="H2067" s="513" t="s">
        <v>488</v>
      </c>
      <c r="I2067" s="513" t="s">
        <v>488</v>
      </c>
      <c r="J2067" s="516" t="n">
        <v>505</v>
      </c>
      <c r="K2067" s="516" t="n">
        <v>516</v>
      </c>
      <c r="L2067" s="516"/>
      <c r="M2067" s="518"/>
      <c r="N2067" s="518"/>
      <c r="O2067" s="518"/>
      <c r="P2067" s="518"/>
      <c r="Q2067" s="484"/>
      <c r="R2067" s="484"/>
      <c r="S2067" s="484"/>
      <c r="T2067" s="484"/>
      <c r="U2067" s="484"/>
      <c r="V2067" s="484"/>
      <c r="W2067" s="484"/>
      <c r="X2067" s="484"/>
      <c r="Y2067" s="366" t="s">
        <v>2991</v>
      </c>
      <c r="Z2067" s="366"/>
      <c r="AA2067" s="545" t="s">
        <v>1416</v>
      </c>
      <c r="AB2067" s="545" t="s">
        <v>1416</v>
      </c>
      <c r="AC2067" s="545"/>
      <c r="AD2067" s="708"/>
    </row>
    <row r="2068" customFormat="false" ht="16.2" hidden="true" customHeight="true" outlineLevel="0" collapsed="false">
      <c r="A2068" s="483"/>
      <c r="B2068" s="31"/>
      <c r="C2068" s="31"/>
      <c r="D2068" s="31" t="s">
        <v>265</v>
      </c>
      <c r="E2068" s="31"/>
      <c r="F2068" s="31" t="s">
        <v>471</v>
      </c>
      <c r="G2068" s="478"/>
      <c r="H2068" s="513" t="s">
        <v>488</v>
      </c>
      <c r="I2068" s="513" t="s">
        <v>488</v>
      </c>
      <c r="J2068" s="516"/>
      <c r="K2068" s="516"/>
      <c r="L2068" s="516"/>
      <c r="M2068" s="518"/>
      <c r="N2068" s="518"/>
      <c r="O2068" s="518"/>
      <c r="P2068" s="518"/>
      <c r="Q2068" s="484"/>
      <c r="R2068" s="484"/>
      <c r="S2068" s="484"/>
      <c r="T2068" s="484"/>
      <c r="U2068" s="484"/>
      <c r="V2068" s="484"/>
      <c r="W2068" s="484"/>
      <c r="X2068" s="484"/>
      <c r="Y2068" s="366" t="s">
        <v>2992</v>
      </c>
      <c r="Z2068" s="366"/>
      <c r="AA2068" s="545"/>
      <c r="AB2068" s="545"/>
      <c r="AC2068" s="545"/>
      <c r="AD2068" s="708"/>
    </row>
    <row r="2069" customFormat="false" ht="16.2" hidden="true" customHeight="true" outlineLevel="0" collapsed="false">
      <c r="A2069" s="483"/>
      <c r="B2069" s="37" t="s">
        <v>2993</v>
      </c>
      <c r="C2069" s="37"/>
      <c r="D2069" s="31" t="s">
        <v>264</v>
      </c>
      <c r="E2069" s="31"/>
      <c r="F2069" s="31" t="s">
        <v>471</v>
      </c>
      <c r="G2069" s="478"/>
      <c r="H2069" s="513" t="s">
        <v>488</v>
      </c>
      <c r="I2069" s="513" t="s">
        <v>488</v>
      </c>
      <c r="J2069" s="513" t="s">
        <v>488</v>
      </c>
      <c r="K2069" s="513" t="s">
        <v>488</v>
      </c>
      <c r="L2069" s="513"/>
      <c r="M2069" s="513"/>
      <c r="N2069" s="484"/>
      <c r="O2069" s="484"/>
      <c r="P2069" s="484"/>
      <c r="Q2069" s="484"/>
      <c r="R2069" s="484"/>
      <c r="S2069" s="484"/>
      <c r="T2069" s="484"/>
      <c r="U2069" s="484"/>
      <c r="V2069" s="484"/>
      <c r="W2069" s="484"/>
      <c r="X2069" s="484"/>
      <c r="Y2069" s="377" t="s">
        <v>2994</v>
      </c>
      <c r="Z2069" s="377"/>
      <c r="AA2069" s="545" t="s">
        <v>1409</v>
      </c>
      <c r="AB2069" s="545" t="s">
        <v>1409</v>
      </c>
      <c r="AC2069" s="545"/>
      <c r="AD2069" s="708"/>
    </row>
    <row r="2070" customFormat="false" ht="16.2" hidden="true" customHeight="true" outlineLevel="0" collapsed="false">
      <c r="A2070" s="483"/>
      <c r="B2070" s="37"/>
      <c r="C2070" s="37"/>
      <c r="D2070" s="31" t="s">
        <v>265</v>
      </c>
      <c r="E2070" s="31"/>
      <c r="F2070" s="31" t="s">
        <v>471</v>
      </c>
      <c r="G2070" s="478"/>
      <c r="H2070" s="513" t="s">
        <v>488</v>
      </c>
      <c r="I2070" s="513" t="s">
        <v>488</v>
      </c>
      <c r="J2070" s="513" t="s">
        <v>488</v>
      </c>
      <c r="K2070" s="513" t="s">
        <v>488</v>
      </c>
      <c r="L2070" s="513"/>
      <c r="M2070" s="513"/>
      <c r="N2070" s="484"/>
      <c r="O2070" s="484"/>
      <c r="P2070" s="484"/>
      <c r="Q2070" s="484"/>
      <c r="R2070" s="484"/>
      <c r="S2070" s="484"/>
      <c r="T2070" s="484"/>
      <c r="U2070" s="484"/>
      <c r="V2070" s="484"/>
      <c r="W2070" s="484"/>
      <c r="X2070" s="484"/>
      <c r="Y2070" s="377" t="s">
        <v>2995</v>
      </c>
      <c r="Z2070" s="377"/>
      <c r="AA2070" s="545"/>
      <c r="AB2070" s="545"/>
      <c r="AC2070" s="545"/>
      <c r="AD2070" s="708"/>
    </row>
    <row r="2071" customFormat="false" ht="16.2" hidden="true" customHeight="true" outlineLevel="0" collapsed="false">
      <c r="A2071" s="483"/>
      <c r="B2071" s="37" t="s">
        <v>2996</v>
      </c>
      <c r="C2071" s="37"/>
      <c r="D2071" s="31" t="s">
        <v>264</v>
      </c>
      <c r="E2071" s="31"/>
      <c r="F2071" s="31" t="s">
        <v>471</v>
      </c>
      <c r="G2071" s="478"/>
      <c r="H2071" s="513" t="n">
        <v>553</v>
      </c>
      <c r="I2071" s="513" t="n">
        <v>552</v>
      </c>
      <c r="J2071" s="513" t="n">
        <v>549</v>
      </c>
      <c r="K2071" s="513" t="n">
        <v>560</v>
      </c>
      <c r="L2071" s="513"/>
      <c r="M2071" s="513"/>
      <c r="N2071" s="484"/>
      <c r="O2071" s="484"/>
      <c r="P2071" s="484"/>
      <c r="Q2071" s="484"/>
      <c r="R2071" s="484"/>
      <c r="S2071" s="484"/>
      <c r="T2071" s="484"/>
      <c r="U2071" s="534"/>
      <c r="V2071" s="484"/>
      <c r="W2071" s="484"/>
      <c r="X2071" s="484"/>
      <c r="Y2071" s="377" t="s">
        <v>2997</v>
      </c>
      <c r="Z2071" s="377"/>
      <c r="AA2071" s="545" t="s">
        <v>1404</v>
      </c>
      <c r="AB2071" s="545" t="s">
        <v>1404</v>
      </c>
      <c r="AC2071" s="545"/>
      <c r="AD2071" s="708"/>
    </row>
    <row r="2072" customFormat="false" ht="16.2" hidden="true" customHeight="true" outlineLevel="0" collapsed="false">
      <c r="A2072" s="483"/>
      <c r="B2072" s="37"/>
      <c r="C2072" s="37"/>
      <c r="D2072" s="31" t="s">
        <v>265</v>
      </c>
      <c r="E2072" s="31"/>
      <c r="F2072" s="31" t="s">
        <v>471</v>
      </c>
      <c r="G2072" s="478"/>
      <c r="H2072" s="513" t="n">
        <v>50</v>
      </c>
      <c r="I2072" s="513" t="n">
        <v>51</v>
      </c>
      <c r="J2072" s="513" t="n">
        <v>54</v>
      </c>
      <c r="K2072" s="513" t="n">
        <v>63</v>
      </c>
      <c r="L2072" s="513"/>
      <c r="M2072" s="513"/>
      <c r="N2072" s="484"/>
      <c r="O2072" s="484"/>
      <c r="P2072" s="484"/>
      <c r="Q2072" s="484"/>
      <c r="R2072" s="484"/>
      <c r="S2072" s="484"/>
      <c r="T2072" s="484"/>
      <c r="U2072" s="534"/>
      <c r="V2072" s="484"/>
      <c r="W2072" s="484"/>
      <c r="X2072" s="484"/>
      <c r="Y2072" s="377" t="s">
        <v>2998</v>
      </c>
      <c r="Z2072" s="377"/>
      <c r="AA2072" s="545"/>
      <c r="AB2072" s="545"/>
      <c r="AC2072" s="545"/>
      <c r="AD2072" s="708"/>
    </row>
    <row r="2073" customFormat="false" ht="16.2" hidden="true" customHeight="true" outlineLevel="0" collapsed="false">
      <c r="A2073" s="483"/>
      <c r="B2073" s="37" t="s">
        <v>2999</v>
      </c>
      <c r="C2073" s="37"/>
      <c r="D2073" s="31" t="s">
        <v>264</v>
      </c>
      <c r="E2073" s="31"/>
      <c r="F2073" s="31" t="s">
        <v>471</v>
      </c>
      <c r="G2073" s="478"/>
      <c r="H2073" s="513" t="n">
        <v>23</v>
      </c>
      <c r="I2073" s="513" t="n">
        <v>23</v>
      </c>
      <c r="J2073" s="513" t="n">
        <v>23</v>
      </c>
      <c r="K2073" s="513" t="n">
        <v>23</v>
      </c>
      <c r="L2073" s="513"/>
      <c r="M2073" s="513"/>
      <c r="N2073" s="484"/>
      <c r="O2073" s="484"/>
      <c r="P2073" s="484"/>
      <c r="Q2073" s="484"/>
      <c r="R2073" s="484"/>
      <c r="S2073" s="484"/>
      <c r="T2073" s="484"/>
      <c r="U2073" s="484"/>
      <c r="V2073" s="484"/>
      <c r="W2073" s="484"/>
      <c r="X2073" s="484"/>
      <c r="Y2073" s="377" t="s">
        <v>3000</v>
      </c>
      <c r="Z2073" s="377"/>
      <c r="AA2073" s="545" t="s">
        <v>1480</v>
      </c>
      <c r="AB2073" s="545" t="s">
        <v>1480</v>
      </c>
      <c r="AC2073" s="545"/>
      <c r="AD2073" s="708"/>
    </row>
    <row r="2074" customFormat="false" ht="16.2" hidden="true" customHeight="true" outlineLevel="0" collapsed="false">
      <c r="A2074" s="483"/>
      <c r="B2074" s="37"/>
      <c r="C2074" s="37"/>
      <c r="D2074" s="31" t="s">
        <v>265</v>
      </c>
      <c r="E2074" s="31"/>
      <c r="F2074" s="31" t="s">
        <v>471</v>
      </c>
      <c r="G2074" s="478"/>
      <c r="H2074" s="534" t="n">
        <v>0</v>
      </c>
      <c r="I2074" s="534" t="n">
        <v>0</v>
      </c>
      <c r="J2074" s="534" t="n">
        <v>0</v>
      </c>
      <c r="K2074" s="534" t="n">
        <v>0</v>
      </c>
      <c r="L2074" s="513"/>
      <c r="M2074" s="513"/>
      <c r="N2074" s="484"/>
      <c r="O2074" s="484"/>
      <c r="P2074" s="484"/>
      <c r="Q2074" s="484"/>
      <c r="R2074" s="484"/>
      <c r="S2074" s="484"/>
      <c r="T2074" s="484"/>
      <c r="U2074" s="484"/>
      <c r="V2074" s="484"/>
      <c r="W2074" s="484"/>
      <c r="X2074" s="484"/>
      <c r="Y2074" s="377" t="s">
        <v>3001</v>
      </c>
      <c r="Z2074" s="377"/>
      <c r="AA2074" s="545"/>
      <c r="AB2074" s="545"/>
      <c r="AC2074" s="545"/>
      <c r="AD2074" s="708"/>
    </row>
    <row r="2075" customFormat="false" ht="16.2" hidden="true" customHeight="true" outlineLevel="0" collapsed="false">
      <c r="A2075" s="483"/>
      <c r="B2075" s="37" t="s">
        <v>3002</v>
      </c>
      <c r="C2075" s="37"/>
      <c r="D2075" s="31" t="s">
        <v>264</v>
      </c>
      <c r="E2075" s="31"/>
      <c r="F2075" s="31" t="s">
        <v>471</v>
      </c>
      <c r="G2075" s="478"/>
      <c r="H2075" s="513" t="n">
        <v>1</v>
      </c>
      <c r="I2075" s="513" t="n">
        <v>1</v>
      </c>
      <c r="J2075" s="513" t="n">
        <v>1</v>
      </c>
      <c r="K2075" s="513" t="n">
        <v>1</v>
      </c>
      <c r="L2075" s="513"/>
      <c r="M2075" s="513"/>
      <c r="N2075" s="484"/>
      <c r="O2075" s="484"/>
      <c r="P2075" s="484"/>
      <c r="Q2075" s="484"/>
      <c r="R2075" s="484"/>
      <c r="S2075" s="484"/>
      <c r="T2075" s="484"/>
      <c r="U2075" s="484"/>
      <c r="V2075" s="484"/>
      <c r="W2075" s="484"/>
      <c r="X2075" s="484"/>
      <c r="Y2075" s="377" t="s">
        <v>3003</v>
      </c>
      <c r="Z2075" s="377"/>
      <c r="AA2075" s="545"/>
      <c r="AB2075" s="545"/>
      <c r="AC2075" s="545"/>
      <c r="AD2075" s="708"/>
    </row>
    <row r="2076" customFormat="false" ht="16.2" hidden="true" customHeight="true" outlineLevel="0" collapsed="false">
      <c r="A2076" s="483"/>
      <c r="B2076" s="37"/>
      <c r="C2076" s="37"/>
      <c r="D2076" s="31" t="s">
        <v>265</v>
      </c>
      <c r="E2076" s="31"/>
      <c r="F2076" s="31" t="s">
        <v>471</v>
      </c>
      <c r="G2076" s="478"/>
      <c r="H2076" s="534" t="n">
        <v>0</v>
      </c>
      <c r="I2076" s="534" t="n">
        <v>0</v>
      </c>
      <c r="J2076" s="534" t="n">
        <v>0</v>
      </c>
      <c r="K2076" s="534" t="n">
        <v>0</v>
      </c>
      <c r="L2076" s="534"/>
      <c r="M2076" s="534"/>
      <c r="N2076" s="534"/>
      <c r="O2076" s="534"/>
      <c r="P2076" s="534"/>
      <c r="Q2076" s="534"/>
      <c r="R2076" s="534"/>
      <c r="S2076" s="534"/>
      <c r="T2076" s="534"/>
      <c r="U2076" s="534"/>
      <c r="V2076" s="534"/>
      <c r="W2076" s="534"/>
      <c r="X2076" s="484"/>
      <c r="Y2076" s="377" t="s">
        <v>3004</v>
      </c>
      <c r="Z2076" s="377"/>
      <c r="AA2076" s="545"/>
      <c r="AB2076" s="545"/>
      <c r="AC2076" s="545"/>
      <c r="AD2076" s="708"/>
    </row>
    <row r="2077" customFormat="false" ht="16.2" hidden="true" customHeight="true" outlineLevel="0" collapsed="false">
      <c r="A2077" s="483"/>
      <c r="B2077" s="37" t="s">
        <v>3005</v>
      </c>
      <c r="C2077" s="37"/>
      <c r="D2077" s="31" t="s">
        <v>264</v>
      </c>
      <c r="E2077" s="31"/>
      <c r="F2077" s="31" t="s">
        <v>471</v>
      </c>
      <c r="G2077" s="478"/>
      <c r="H2077" s="513" t="s">
        <v>488</v>
      </c>
      <c r="I2077" s="513" t="s">
        <v>488</v>
      </c>
      <c r="J2077" s="513" t="s">
        <v>488</v>
      </c>
      <c r="K2077" s="513" t="s">
        <v>488</v>
      </c>
      <c r="L2077" s="513"/>
      <c r="M2077" s="513"/>
      <c r="N2077" s="484"/>
      <c r="O2077" s="484"/>
      <c r="P2077" s="484"/>
      <c r="Q2077" s="484"/>
      <c r="R2077" s="484"/>
      <c r="S2077" s="484"/>
      <c r="T2077" s="484"/>
      <c r="U2077" s="484"/>
      <c r="V2077" s="484"/>
      <c r="W2077" s="484"/>
      <c r="X2077" s="484"/>
      <c r="Y2077" s="377" t="s">
        <v>3006</v>
      </c>
      <c r="Z2077" s="377"/>
      <c r="AA2077" s="545" t="s">
        <v>1411</v>
      </c>
      <c r="AB2077" s="545" t="s">
        <v>1411</v>
      </c>
      <c r="AC2077" s="545"/>
      <c r="AD2077" s="708"/>
    </row>
    <row r="2078" customFormat="false" ht="16.2" hidden="true" customHeight="true" outlineLevel="0" collapsed="false">
      <c r="A2078" s="483"/>
      <c r="B2078" s="37"/>
      <c r="C2078" s="37"/>
      <c r="D2078" s="31" t="s">
        <v>265</v>
      </c>
      <c r="E2078" s="31"/>
      <c r="F2078" s="31" t="s">
        <v>471</v>
      </c>
      <c r="G2078" s="478"/>
      <c r="H2078" s="513" t="s">
        <v>488</v>
      </c>
      <c r="I2078" s="513" t="s">
        <v>488</v>
      </c>
      <c r="J2078" s="513" t="s">
        <v>488</v>
      </c>
      <c r="K2078" s="513" t="s">
        <v>488</v>
      </c>
      <c r="L2078" s="513"/>
      <c r="M2078" s="513"/>
      <c r="N2078" s="484"/>
      <c r="O2078" s="484"/>
      <c r="P2078" s="484"/>
      <c r="Q2078" s="484"/>
      <c r="R2078" s="534"/>
      <c r="S2078" s="534"/>
      <c r="T2078" s="534"/>
      <c r="U2078" s="534"/>
      <c r="V2078" s="534"/>
      <c r="W2078" s="534"/>
      <c r="X2078" s="484"/>
      <c r="Y2078" s="377" t="s">
        <v>3007</v>
      </c>
      <c r="Z2078" s="377"/>
      <c r="AA2078" s="545"/>
      <c r="AB2078" s="545"/>
      <c r="AC2078" s="545"/>
      <c r="AD2078" s="708"/>
    </row>
    <row r="2079" customFormat="false" ht="16.2" hidden="true" customHeight="true" outlineLevel="0" collapsed="false">
      <c r="A2079" s="483"/>
      <c r="B2079" s="37" t="s">
        <v>3008</v>
      </c>
      <c r="C2079" s="37"/>
      <c r="D2079" s="31" t="s">
        <v>264</v>
      </c>
      <c r="E2079" s="31"/>
      <c r="F2079" s="31" t="s">
        <v>471</v>
      </c>
      <c r="G2079" s="478"/>
      <c r="H2079" s="513" t="s">
        <v>488</v>
      </c>
      <c r="I2079" s="513" t="s">
        <v>488</v>
      </c>
      <c r="J2079" s="513" t="s">
        <v>488</v>
      </c>
      <c r="K2079" s="513" t="s">
        <v>488</v>
      </c>
      <c r="L2079" s="513"/>
      <c r="M2079" s="513"/>
      <c r="N2079" s="484"/>
      <c r="O2079" s="484"/>
      <c r="P2079" s="484"/>
      <c r="Q2079" s="484"/>
      <c r="R2079" s="484"/>
      <c r="S2079" s="484"/>
      <c r="T2079" s="484"/>
      <c r="U2079" s="484"/>
      <c r="V2079" s="484"/>
      <c r="W2079" s="484"/>
      <c r="X2079" s="484"/>
      <c r="Y2079" s="377" t="s">
        <v>3009</v>
      </c>
      <c r="Z2079" s="377"/>
      <c r="AA2079" s="545"/>
      <c r="AB2079" s="545"/>
      <c r="AC2079" s="545"/>
      <c r="AD2079" s="708"/>
    </row>
    <row r="2080" customFormat="false" ht="16.2" hidden="true" customHeight="true" outlineLevel="0" collapsed="false">
      <c r="A2080" s="483"/>
      <c r="B2080" s="37"/>
      <c r="C2080" s="37"/>
      <c r="D2080" s="31" t="s">
        <v>265</v>
      </c>
      <c r="E2080" s="31"/>
      <c r="F2080" s="31" t="s">
        <v>471</v>
      </c>
      <c r="G2080" s="478"/>
      <c r="H2080" s="513" t="s">
        <v>488</v>
      </c>
      <c r="I2080" s="513" t="s">
        <v>488</v>
      </c>
      <c r="J2080" s="513" t="s">
        <v>488</v>
      </c>
      <c r="K2080" s="513" t="s">
        <v>488</v>
      </c>
      <c r="L2080" s="513"/>
      <c r="M2080" s="513"/>
      <c r="N2080" s="484"/>
      <c r="O2080" s="484"/>
      <c r="P2080" s="484"/>
      <c r="Q2080" s="484"/>
      <c r="R2080" s="484"/>
      <c r="S2080" s="484"/>
      <c r="T2080" s="484"/>
      <c r="U2080" s="484"/>
      <c r="V2080" s="484"/>
      <c r="W2080" s="484"/>
      <c r="X2080" s="484"/>
      <c r="Y2080" s="377" t="s">
        <v>3010</v>
      </c>
      <c r="Z2080" s="377"/>
      <c r="AA2080" s="545"/>
      <c r="AB2080" s="545"/>
      <c r="AC2080" s="545"/>
      <c r="AD2080" s="708"/>
    </row>
    <row r="2081" customFormat="false" ht="16.2" hidden="true" customHeight="true" outlineLevel="0" collapsed="false">
      <c r="A2081" s="483"/>
      <c r="B2081" s="37" t="s">
        <v>3011</v>
      </c>
      <c r="C2081" s="37"/>
      <c r="D2081" s="31" t="s">
        <v>264</v>
      </c>
      <c r="E2081" s="31"/>
      <c r="F2081" s="31" t="s">
        <v>471</v>
      </c>
      <c r="G2081" s="478"/>
      <c r="H2081" s="513" t="s">
        <v>488</v>
      </c>
      <c r="I2081" s="513" t="s">
        <v>488</v>
      </c>
      <c r="J2081" s="513" t="s">
        <v>488</v>
      </c>
      <c r="K2081" s="513" t="s">
        <v>488</v>
      </c>
      <c r="L2081" s="513"/>
      <c r="M2081" s="513"/>
      <c r="N2081" s="484"/>
      <c r="O2081" s="484"/>
      <c r="P2081" s="484"/>
      <c r="Q2081" s="484"/>
      <c r="R2081" s="484"/>
      <c r="S2081" s="484"/>
      <c r="T2081" s="484"/>
      <c r="U2081" s="484"/>
      <c r="V2081" s="484"/>
      <c r="W2081" s="484"/>
      <c r="X2081" s="484"/>
      <c r="Y2081" s="377" t="s">
        <v>3012</v>
      </c>
      <c r="Z2081" s="377"/>
      <c r="AA2081" s="545"/>
      <c r="AB2081" s="545"/>
      <c r="AC2081" s="545"/>
      <c r="AD2081" s="708"/>
    </row>
    <row r="2082" customFormat="false" ht="16.2" hidden="true" customHeight="true" outlineLevel="0" collapsed="false">
      <c r="A2082" s="483"/>
      <c r="B2082" s="37"/>
      <c r="C2082" s="37"/>
      <c r="D2082" s="31" t="s">
        <v>265</v>
      </c>
      <c r="E2082" s="31"/>
      <c r="F2082" s="31" t="s">
        <v>471</v>
      </c>
      <c r="G2082" s="478"/>
      <c r="H2082" s="513" t="s">
        <v>488</v>
      </c>
      <c r="I2082" s="513" t="s">
        <v>488</v>
      </c>
      <c r="J2082" s="513" t="s">
        <v>488</v>
      </c>
      <c r="K2082" s="513" t="s">
        <v>488</v>
      </c>
      <c r="L2082" s="513"/>
      <c r="M2082" s="513"/>
      <c r="N2082" s="484"/>
      <c r="O2082" s="484"/>
      <c r="P2082" s="484"/>
      <c r="Q2082" s="484"/>
      <c r="R2082" s="484"/>
      <c r="S2082" s="484"/>
      <c r="T2082" s="484"/>
      <c r="U2082" s="484"/>
      <c r="V2082" s="484"/>
      <c r="W2082" s="484"/>
      <c r="X2082" s="484"/>
      <c r="Y2082" s="377" t="s">
        <v>3013</v>
      </c>
      <c r="Z2082" s="377"/>
      <c r="AA2082" s="545"/>
      <c r="AB2082" s="545"/>
      <c r="AC2082" s="545"/>
      <c r="AD2082" s="708"/>
    </row>
    <row r="2083" customFormat="false" ht="16.2" hidden="true" customHeight="true" outlineLevel="0" collapsed="false">
      <c r="A2083" s="483"/>
      <c r="B2083" s="37" t="s">
        <v>3014</v>
      </c>
      <c r="C2083" s="37"/>
      <c r="D2083" s="31" t="s">
        <v>264</v>
      </c>
      <c r="E2083" s="31"/>
      <c r="F2083" s="31" t="s">
        <v>471</v>
      </c>
      <c r="G2083" s="478"/>
      <c r="H2083" s="513" t="s">
        <v>488</v>
      </c>
      <c r="I2083" s="513" t="s">
        <v>488</v>
      </c>
      <c r="J2083" s="513" t="s">
        <v>488</v>
      </c>
      <c r="K2083" s="513" t="s">
        <v>488</v>
      </c>
      <c r="L2083" s="513"/>
      <c r="M2083" s="513"/>
      <c r="N2083" s="484"/>
      <c r="O2083" s="484"/>
      <c r="P2083" s="484"/>
      <c r="Q2083" s="484"/>
      <c r="R2083" s="484"/>
      <c r="S2083" s="484"/>
      <c r="T2083" s="484"/>
      <c r="U2083" s="484"/>
      <c r="V2083" s="484"/>
      <c r="W2083" s="484"/>
      <c r="X2083" s="484"/>
      <c r="Y2083" s="377" t="s">
        <v>3015</v>
      </c>
      <c r="Z2083" s="377"/>
      <c r="AA2083" s="545"/>
      <c r="AB2083" s="545"/>
      <c r="AC2083" s="545"/>
      <c r="AD2083" s="708"/>
    </row>
    <row r="2084" customFormat="false" ht="16.2" hidden="true" customHeight="true" outlineLevel="0" collapsed="false">
      <c r="A2084" s="483"/>
      <c r="B2084" s="37"/>
      <c r="C2084" s="37"/>
      <c r="D2084" s="31" t="s">
        <v>265</v>
      </c>
      <c r="E2084" s="31"/>
      <c r="F2084" s="31" t="s">
        <v>471</v>
      </c>
      <c r="G2084" s="478"/>
      <c r="H2084" s="513" t="s">
        <v>488</v>
      </c>
      <c r="I2084" s="513" t="s">
        <v>488</v>
      </c>
      <c r="J2084" s="513" t="s">
        <v>488</v>
      </c>
      <c r="K2084" s="513" t="s">
        <v>488</v>
      </c>
      <c r="L2084" s="513"/>
      <c r="M2084" s="513"/>
      <c r="N2084" s="484"/>
      <c r="O2084" s="484"/>
      <c r="P2084" s="484"/>
      <c r="Q2084" s="484"/>
      <c r="R2084" s="484"/>
      <c r="S2084" s="484"/>
      <c r="T2084" s="484"/>
      <c r="U2084" s="484"/>
      <c r="V2084" s="484"/>
      <c r="W2084" s="484"/>
      <c r="X2084" s="484"/>
      <c r="Y2084" s="377" t="s">
        <v>3016</v>
      </c>
      <c r="Z2084" s="377"/>
      <c r="AA2084" s="545"/>
      <c r="AB2084" s="545"/>
      <c r="AC2084" s="545"/>
      <c r="AD2084" s="708"/>
    </row>
    <row r="2085" customFormat="false" ht="16.2" hidden="true" customHeight="true" outlineLevel="0" collapsed="false">
      <c r="A2085" s="483"/>
      <c r="B2085" s="37" t="s">
        <v>3017</v>
      </c>
      <c r="C2085" s="37"/>
      <c r="D2085" s="31" t="s">
        <v>264</v>
      </c>
      <c r="E2085" s="31"/>
      <c r="F2085" s="31" t="s">
        <v>471</v>
      </c>
      <c r="G2085" s="478"/>
      <c r="H2085" s="513" t="s">
        <v>488</v>
      </c>
      <c r="I2085" s="513" t="s">
        <v>488</v>
      </c>
      <c r="J2085" s="513" t="s">
        <v>488</v>
      </c>
      <c r="K2085" s="513" t="s">
        <v>488</v>
      </c>
      <c r="L2085" s="513"/>
      <c r="M2085" s="513"/>
      <c r="N2085" s="484"/>
      <c r="O2085" s="484"/>
      <c r="P2085" s="484"/>
      <c r="Q2085" s="484"/>
      <c r="R2085" s="484"/>
      <c r="S2085" s="484"/>
      <c r="T2085" s="484"/>
      <c r="U2085" s="484"/>
      <c r="V2085" s="484"/>
      <c r="W2085" s="484"/>
      <c r="X2085" s="484"/>
      <c r="Y2085" s="377" t="s">
        <v>3018</v>
      </c>
      <c r="Z2085" s="377"/>
      <c r="AA2085" s="545" t="s">
        <v>1404</v>
      </c>
      <c r="AB2085" s="545" t="s">
        <v>1404</v>
      </c>
      <c r="AC2085" s="545"/>
      <c r="AD2085" s="708"/>
    </row>
    <row r="2086" customFormat="false" ht="16.2" hidden="true" customHeight="true" outlineLevel="0" collapsed="false">
      <c r="A2086" s="483"/>
      <c r="B2086" s="37"/>
      <c r="C2086" s="37"/>
      <c r="D2086" s="31" t="s">
        <v>265</v>
      </c>
      <c r="E2086" s="31"/>
      <c r="F2086" s="31" t="s">
        <v>471</v>
      </c>
      <c r="G2086" s="478"/>
      <c r="H2086" s="513" t="s">
        <v>488</v>
      </c>
      <c r="I2086" s="513" t="s">
        <v>488</v>
      </c>
      <c r="J2086" s="513" t="s">
        <v>488</v>
      </c>
      <c r="K2086" s="513" t="s">
        <v>488</v>
      </c>
      <c r="L2086" s="513"/>
      <c r="M2086" s="513"/>
      <c r="N2086" s="484"/>
      <c r="O2086" s="484"/>
      <c r="P2086" s="484"/>
      <c r="Q2086" s="484"/>
      <c r="R2086" s="484"/>
      <c r="S2086" s="484"/>
      <c r="T2086" s="484"/>
      <c r="U2086" s="484"/>
      <c r="V2086" s="484"/>
      <c r="W2086" s="484"/>
      <c r="X2086" s="484"/>
      <c r="Y2086" s="377" t="s">
        <v>3019</v>
      </c>
      <c r="Z2086" s="377"/>
      <c r="AA2086" s="545"/>
      <c r="AB2086" s="545"/>
      <c r="AC2086" s="545"/>
      <c r="AD2086" s="708"/>
    </row>
    <row r="2087" customFormat="false" ht="16.2" hidden="true" customHeight="true" outlineLevel="0" collapsed="false">
      <c r="A2087" s="483"/>
      <c r="B2087" s="37" t="s">
        <v>3020</v>
      </c>
      <c r="C2087" s="31" t="s">
        <v>3021</v>
      </c>
      <c r="D2087" s="31" t="s">
        <v>264</v>
      </c>
      <c r="E2087" s="31"/>
      <c r="F2087" s="31" t="s">
        <v>471</v>
      </c>
      <c r="G2087" s="478"/>
      <c r="H2087" s="513" t="s">
        <v>488</v>
      </c>
      <c r="I2087" s="513" t="s">
        <v>488</v>
      </c>
      <c r="J2087" s="513" t="s">
        <v>488</v>
      </c>
      <c r="K2087" s="513" t="s">
        <v>488</v>
      </c>
      <c r="L2087" s="513"/>
      <c r="M2087" s="513"/>
      <c r="N2087" s="513"/>
      <c r="O2087" s="513"/>
      <c r="P2087" s="513"/>
      <c r="Q2087" s="513"/>
      <c r="R2087" s="484"/>
      <c r="S2087" s="484"/>
      <c r="T2087" s="484"/>
      <c r="U2087" s="484"/>
      <c r="V2087" s="484"/>
      <c r="W2087" s="484"/>
      <c r="X2087" s="484"/>
      <c r="Y2087" s="377" t="s">
        <v>3022</v>
      </c>
      <c r="Z2087" s="377"/>
      <c r="AA2087" s="545" t="s">
        <v>1411</v>
      </c>
      <c r="AB2087" s="545" t="s">
        <v>1411</v>
      </c>
      <c r="AC2087" s="545"/>
      <c r="AD2087" s="708"/>
    </row>
    <row r="2088" customFormat="false" ht="16.2" hidden="true" customHeight="true" outlineLevel="0" collapsed="false">
      <c r="A2088" s="483"/>
      <c r="B2088" s="37"/>
      <c r="C2088" s="37"/>
      <c r="D2088" s="31" t="s">
        <v>265</v>
      </c>
      <c r="E2088" s="31"/>
      <c r="F2088" s="31" t="s">
        <v>471</v>
      </c>
      <c r="G2088" s="478"/>
      <c r="H2088" s="513" t="s">
        <v>488</v>
      </c>
      <c r="I2088" s="513" t="s">
        <v>488</v>
      </c>
      <c r="J2088" s="513" t="s">
        <v>488</v>
      </c>
      <c r="K2088" s="513" t="s">
        <v>488</v>
      </c>
      <c r="L2088" s="513"/>
      <c r="M2088" s="513"/>
      <c r="N2088" s="513"/>
      <c r="O2088" s="513"/>
      <c r="P2088" s="513"/>
      <c r="Q2088" s="513"/>
      <c r="R2088" s="484"/>
      <c r="S2088" s="484"/>
      <c r="T2088" s="484"/>
      <c r="U2088" s="484"/>
      <c r="V2088" s="484"/>
      <c r="W2088" s="484"/>
      <c r="X2088" s="484"/>
      <c r="Y2088" s="377" t="s">
        <v>3023</v>
      </c>
      <c r="Z2088" s="377"/>
      <c r="AA2088" s="545"/>
      <c r="AB2088" s="545"/>
      <c r="AC2088" s="545"/>
      <c r="AD2088" s="708"/>
    </row>
    <row r="2089" customFormat="false" ht="16.2" hidden="true" customHeight="true" outlineLevel="0" collapsed="false">
      <c r="A2089" s="483"/>
      <c r="B2089" s="37"/>
      <c r="C2089" s="44" t="s">
        <v>3024</v>
      </c>
      <c r="D2089" s="31" t="s">
        <v>264</v>
      </c>
      <c r="E2089" s="31"/>
      <c r="F2089" s="31" t="s">
        <v>471</v>
      </c>
      <c r="G2089" s="478"/>
      <c r="H2089" s="513"/>
      <c r="I2089" s="513"/>
      <c r="J2089" s="513"/>
      <c r="K2089" s="513"/>
      <c r="L2089" s="513"/>
      <c r="M2089" s="513"/>
      <c r="N2089" s="513"/>
      <c r="O2089" s="513"/>
      <c r="P2089" s="513"/>
      <c r="Q2089" s="513"/>
      <c r="R2089" s="484"/>
      <c r="S2089" s="484"/>
      <c r="T2089" s="484"/>
      <c r="U2089" s="484"/>
      <c r="V2089" s="484"/>
      <c r="W2089" s="484"/>
      <c r="X2089" s="484"/>
      <c r="Y2089" s="377" t="s">
        <v>3025</v>
      </c>
      <c r="Z2089" s="377"/>
      <c r="AA2089" s="545"/>
      <c r="AB2089" s="545"/>
      <c r="AC2089" s="545"/>
      <c r="AD2089" s="708"/>
    </row>
    <row r="2090" customFormat="false" ht="16.2" hidden="true" customHeight="true" outlineLevel="0" collapsed="false">
      <c r="A2090" s="483"/>
      <c r="B2090" s="37"/>
      <c r="C2090" s="37"/>
      <c r="D2090" s="31" t="s">
        <v>265</v>
      </c>
      <c r="E2090" s="31"/>
      <c r="F2090" s="31" t="s">
        <v>471</v>
      </c>
      <c r="G2090" s="478"/>
      <c r="H2090" s="513"/>
      <c r="I2090" s="513"/>
      <c r="J2090" s="513"/>
      <c r="K2090" s="513"/>
      <c r="L2090" s="513"/>
      <c r="M2090" s="513"/>
      <c r="N2090" s="513"/>
      <c r="O2090" s="513"/>
      <c r="P2090" s="513"/>
      <c r="Q2090" s="513"/>
      <c r="R2090" s="484"/>
      <c r="S2090" s="484"/>
      <c r="T2090" s="484"/>
      <c r="U2090" s="484"/>
      <c r="V2090" s="484"/>
      <c r="W2090" s="484"/>
      <c r="X2090" s="484"/>
      <c r="Y2090" s="377" t="s">
        <v>3026</v>
      </c>
      <c r="Z2090" s="377"/>
      <c r="AA2090" s="545"/>
      <c r="AB2090" s="545"/>
      <c r="AC2090" s="545"/>
      <c r="AD2090" s="708"/>
    </row>
    <row r="2091" customFormat="false" ht="16.2" hidden="true" customHeight="true" outlineLevel="0" collapsed="false">
      <c r="A2091" s="483"/>
      <c r="B2091" s="37" t="s">
        <v>3027</v>
      </c>
      <c r="C2091" s="37"/>
      <c r="D2091" s="31" t="s">
        <v>264</v>
      </c>
      <c r="E2091" s="31"/>
      <c r="F2091" s="31" t="s">
        <v>471</v>
      </c>
      <c r="G2091" s="478"/>
      <c r="H2091" s="513" t="s">
        <v>488</v>
      </c>
      <c r="I2091" s="513" t="s">
        <v>488</v>
      </c>
      <c r="J2091" s="513" t="s">
        <v>488</v>
      </c>
      <c r="K2091" s="513" t="s">
        <v>488</v>
      </c>
      <c r="L2091" s="513"/>
      <c r="M2091" s="513"/>
      <c r="N2091" s="484"/>
      <c r="O2091" s="484"/>
      <c r="P2091" s="484"/>
      <c r="Q2091" s="484"/>
      <c r="R2091" s="484"/>
      <c r="S2091" s="484"/>
      <c r="T2091" s="484"/>
      <c r="U2091" s="484"/>
      <c r="V2091" s="484"/>
      <c r="W2091" s="484"/>
      <c r="X2091" s="484"/>
      <c r="Y2091" s="377" t="s">
        <v>3028</v>
      </c>
      <c r="Z2091" s="377"/>
      <c r="AA2091" s="545" t="s">
        <v>1409</v>
      </c>
      <c r="AB2091" s="545" t="s">
        <v>1409</v>
      </c>
      <c r="AC2091" s="545"/>
      <c r="AD2091" s="708"/>
    </row>
    <row r="2092" customFormat="false" ht="16.2" hidden="true" customHeight="true" outlineLevel="0" collapsed="false">
      <c r="A2092" s="483"/>
      <c r="B2092" s="37"/>
      <c r="C2092" s="37"/>
      <c r="D2092" s="31" t="s">
        <v>265</v>
      </c>
      <c r="E2092" s="31"/>
      <c r="F2092" s="31" t="s">
        <v>471</v>
      </c>
      <c r="G2092" s="478"/>
      <c r="H2092" s="513" t="s">
        <v>488</v>
      </c>
      <c r="I2092" s="513" t="s">
        <v>488</v>
      </c>
      <c r="J2092" s="513" t="s">
        <v>488</v>
      </c>
      <c r="K2092" s="513" t="s">
        <v>488</v>
      </c>
      <c r="L2092" s="513"/>
      <c r="M2092" s="513"/>
      <c r="N2092" s="484"/>
      <c r="O2092" s="484"/>
      <c r="P2092" s="484"/>
      <c r="Q2092" s="484"/>
      <c r="R2092" s="484"/>
      <c r="S2092" s="484"/>
      <c r="T2092" s="484"/>
      <c r="U2092" s="484"/>
      <c r="V2092" s="484"/>
      <c r="W2092" s="484"/>
      <c r="X2092" s="484"/>
      <c r="Y2092" s="377" t="s">
        <v>3029</v>
      </c>
      <c r="Z2092" s="377"/>
      <c r="AA2092" s="545"/>
      <c r="AB2092" s="545"/>
      <c r="AC2092" s="545"/>
      <c r="AD2092" s="708"/>
    </row>
    <row r="2093" customFormat="false" ht="16.2" hidden="true" customHeight="true" outlineLevel="0" collapsed="false">
      <c r="A2093" s="483"/>
      <c r="B2093" s="37" t="s">
        <v>3030</v>
      </c>
      <c r="C2093" s="37"/>
      <c r="D2093" s="31" t="s">
        <v>264</v>
      </c>
      <c r="E2093" s="31"/>
      <c r="F2093" s="31" t="s">
        <v>471</v>
      </c>
      <c r="G2093" s="478"/>
      <c r="H2093" s="513" t="s">
        <v>488</v>
      </c>
      <c r="I2093" s="513" t="s">
        <v>488</v>
      </c>
      <c r="J2093" s="513" t="s">
        <v>488</v>
      </c>
      <c r="K2093" s="513" t="s">
        <v>488</v>
      </c>
      <c r="L2093" s="513"/>
      <c r="M2093" s="513"/>
      <c r="N2093" s="484"/>
      <c r="O2093" s="484"/>
      <c r="P2093" s="484"/>
      <c r="Q2093" s="484"/>
      <c r="R2093" s="484"/>
      <c r="S2093" s="484"/>
      <c r="T2093" s="484"/>
      <c r="U2093" s="484"/>
      <c r="V2093" s="484"/>
      <c r="W2093" s="484"/>
      <c r="X2093" s="484"/>
      <c r="Y2093" s="377" t="s">
        <v>3031</v>
      </c>
      <c r="Z2093" s="377"/>
      <c r="AA2093" s="545" t="s">
        <v>1416</v>
      </c>
      <c r="AB2093" s="545" t="s">
        <v>1416</v>
      </c>
      <c r="AC2093" s="545"/>
      <c r="AD2093" s="708"/>
    </row>
    <row r="2094" customFormat="false" ht="16.2" hidden="true" customHeight="true" outlineLevel="0" collapsed="false">
      <c r="A2094" s="483"/>
      <c r="B2094" s="37"/>
      <c r="C2094" s="37"/>
      <c r="D2094" s="31" t="s">
        <v>265</v>
      </c>
      <c r="E2094" s="31"/>
      <c r="F2094" s="31" t="s">
        <v>471</v>
      </c>
      <c r="G2094" s="478"/>
      <c r="H2094" s="513" t="s">
        <v>488</v>
      </c>
      <c r="I2094" s="513" t="s">
        <v>488</v>
      </c>
      <c r="J2094" s="513" t="s">
        <v>488</v>
      </c>
      <c r="K2094" s="513" t="s">
        <v>488</v>
      </c>
      <c r="L2094" s="513"/>
      <c r="M2094" s="513"/>
      <c r="N2094" s="484"/>
      <c r="O2094" s="484"/>
      <c r="P2094" s="484"/>
      <c r="Q2094" s="484"/>
      <c r="R2094" s="484"/>
      <c r="S2094" s="484"/>
      <c r="T2094" s="484"/>
      <c r="U2094" s="484"/>
      <c r="V2094" s="484"/>
      <c r="W2094" s="484"/>
      <c r="X2094" s="484"/>
      <c r="Y2094" s="377" t="s">
        <v>3032</v>
      </c>
      <c r="Z2094" s="377"/>
      <c r="AA2094" s="545"/>
      <c r="AB2094" s="545"/>
      <c r="AC2094" s="545"/>
      <c r="AD2094" s="708"/>
    </row>
    <row r="2095" customFormat="false" ht="16.2" hidden="true" customHeight="true" outlineLevel="0" collapsed="false">
      <c r="A2095" s="483"/>
      <c r="B2095" s="37" t="s">
        <v>3033</v>
      </c>
      <c r="C2095" s="37"/>
      <c r="D2095" s="31" t="s">
        <v>264</v>
      </c>
      <c r="E2095" s="31"/>
      <c r="F2095" s="31" t="s">
        <v>471</v>
      </c>
      <c r="G2095" s="655"/>
      <c r="H2095" s="655"/>
      <c r="I2095" s="655"/>
      <c r="J2095" s="655"/>
      <c r="K2095" s="655"/>
      <c r="L2095" s="655"/>
      <c r="M2095" s="655"/>
      <c r="N2095" s="655"/>
      <c r="O2095" s="655"/>
      <c r="P2095" s="655"/>
      <c r="Q2095" s="655"/>
      <c r="R2095" s="655"/>
      <c r="S2095" s="655"/>
      <c r="T2095" s="655"/>
      <c r="U2095" s="655"/>
      <c r="V2095" s="655"/>
      <c r="W2095" s="655"/>
      <c r="X2095" s="655"/>
      <c r="Y2095" s="377" t="s">
        <v>3034</v>
      </c>
      <c r="Z2095" s="377"/>
      <c r="AA2095" s="629" t="s">
        <v>3035</v>
      </c>
      <c r="AB2095" s="629" t="s">
        <v>1404</v>
      </c>
      <c r="AC2095" s="670" t="s">
        <v>3036</v>
      </c>
      <c r="AD2095" s="719"/>
    </row>
    <row r="2096" customFormat="false" ht="16.2" hidden="true" customHeight="true" outlineLevel="0" collapsed="false">
      <c r="A2096" s="483"/>
      <c r="B2096" s="37"/>
      <c r="C2096" s="37"/>
      <c r="D2096" s="31" t="s">
        <v>265</v>
      </c>
      <c r="E2096" s="31"/>
      <c r="F2096" s="31" t="s">
        <v>471</v>
      </c>
      <c r="G2096" s="655"/>
      <c r="H2096" s="655"/>
      <c r="I2096" s="655"/>
      <c r="J2096" s="655"/>
      <c r="K2096" s="655"/>
      <c r="L2096" s="655"/>
      <c r="M2096" s="655"/>
      <c r="N2096" s="655"/>
      <c r="O2096" s="655"/>
      <c r="P2096" s="655"/>
      <c r="Q2096" s="655"/>
      <c r="R2096" s="655"/>
      <c r="S2096" s="655"/>
      <c r="T2096" s="655"/>
      <c r="U2096" s="655"/>
      <c r="V2096" s="655"/>
      <c r="W2096" s="655"/>
      <c r="X2096" s="655"/>
      <c r="Y2096" s="377" t="s">
        <v>3037</v>
      </c>
      <c r="Z2096" s="377"/>
      <c r="AA2096" s="629"/>
      <c r="AB2096" s="629"/>
      <c r="AC2096" s="670"/>
      <c r="AD2096" s="719"/>
    </row>
    <row r="2097" customFormat="false" ht="16.2" hidden="true" customHeight="true" outlineLevel="0" collapsed="false">
      <c r="A2097" s="483"/>
      <c r="B2097" s="37" t="s">
        <v>3038</v>
      </c>
      <c r="C2097" s="37"/>
      <c r="D2097" s="31" t="s">
        <v>264</v>
      </c>
      <c r="E2097" s="31"/>
      <c r="F2097" s="31" t="s">
        <v>471</v>
      </c>
      <c r="G2097" s="655"/>
      <c r="H2097" s="655"/>
      <c r="I2097" s="655"/>
      <c r="J2097" s="655"/>
      <c r="K2097" s="655"/>
      <c r="L2097" s="655"/>
      <c r="M2097" s="655"/>
      <c r="N2097" s="655"/>
      <c r="O2097" s="655"/>
      <c r="P2097" s="655"/>
      <c r="Q2097" s="655"/>
      <c r="R2097" s="655"/>
      <c r="S2097" s="655"/>
      <c r="T2097" s="655"/>
      <c r="U2097" s="655"/>
      <c r="V2097" s="655"/>
      <c r="W2097" s="655"/>
      <c r="X2097" s="655"/>
      <c r="Y2097" s="377" t="s">
        <v>3039</v>
      </c>
      <c r="Z2097" s="377"/>
      <c r="AA2097" s="629"/>
      <c r="AB2097" s="629"/>
      <c r="AC2097" s="670"/>
      <c r="AD2097" s="719"/>
    </row>
    <row r="2098" customFormat="false" ht="16.2" hidden="true" customHeight="true" outlineLevel="0" collapsed="false">
      <c r="A2098" s="483"/>
      <c r="B2098" s="37"/>
      <c r="C2098" s="37"/>
      <c r="D2098" s="31" t="s">
        <v>265</v>
      </c>
      <c r="E2098" s="31"/>
      <c r="F2098" s="31" t="s">
        <v>471</v>
      </c>
      <c r="G2098" s="655"/>
      <c r="H2098" s="655"/>
      <c r="I2098" s="655"/>
      <c r="J2098" s="655"/>
      <c r="K2098" s="655"/>
      <c r="L2098" s="655"/>
      <c r="M2098" s="655"/>
      <c r="N2098" s="655"/>
      <c r="O2098" s="655"/>
      <c r="P2098" s="655"/>
      <c r="Q2098" s="655"/>
      <c r="R2098" s="655"/>
      <c r="S2098" s="655"/>
      <c r="T2098" s="655"/>
      <c r="U2098" s="655"/>
      <c r="V2098" s="655"/>
      <c r="W2098" s="655"/>
      <c r="X2098" s="655"/>
      <c r="Y2098" s="377" t="s">
        <v>3040</v>
      </c>
      <c r="Z2098" s="377"/>
      <c r="AA2098" s="629"/>
      <c r="AB2098" s="629"/>
      <c r="AC2098" s="670"/>
      <c r="AD2098" s="719"/>
    </row>
    <row r="2099" customFormat="false" ht="16.2" hidden="true" customHeight="true" outlineLevel="0" collapsed="false">
      <c r="A2099" s="483"/>
      <c r="B2099" s="37" t="s">
        <v>3041</v>
      </c>
      <c r="C2099" s="37"/>
      <c r="D2099" s="31" t="s">
        <v>264</v>
      </c>
      <c r="E2099" s="31"/>
      <c r="F2099" s="31" t="s">
        <v>471</v>
      </c>
      <c r="G2099" s="655"/>
      <c r="H2099" s="655"/>
      <c r="I2099" s="655"/>
      <c r="J2099" s="655"/>
      <c r="K2099" s="655"/>
      <c r="L2099" s="655"/>
      <c r="M2099" s="655"/>
      <c r="N2099" s="655"/>
      <c r="O2099" s="655"/>
      <c r="P2099" s="655"/>
      <c r="Q2099" s="655"/>
      <c r="R2099" s="655"/>
      <c r="S2099" s="655"/>
      <c r="T2099" s="655"/>
      <c r="U2099" s="655"/>
      <c r="V2099" s="655"/>
      <c r="W2099" s="655"/>
      <c r="X2099" s="655"/>
      <c r="Y2099" s="377" t="s">
        <v>3042</v>
      </c>
      <c r="Z2099" s="377"/>
      <c r="AA2099" s="629"/>
      <c r="AB2099" s="629"/>
      <c r="AC2099" s="670"/>
      <c r="AD2099" s="719"/>
    </row>
    <row r="2100" customFormat="false" ht="16.2" hidden="true" customHeight="true" outlineLevel="0" collapsed="false">
      <c r="A2100" s="483"/>
      <c r="B2100" s="37"/>
      <c r="C2100" s="37"/>
      <c r="D2100" s="31" t="s">
        <v>265</v>
      </c>
      <c r="E2100" s="31"/>
      <c r="F2100" s="31" t="s">
        <v>471</v>
      </c>
      <c r="G2100" s="655"/>
      <c r="H2100" s="655"/>
      <c r="I2100" s="655"/>
      <c r="J2100" s="655"/>
      <c r="K2100" s="655"/>
      <c r="L2100" s="655"/>
      <c r="M2100" s="655"/>
      <c r="N2100" s="655"/>
      <c r="O2100" s="655"/>
      <c r="P2100" s="655"/>
      <c r="Q2100" s="655"/>
      <c r="R2100" s="655"/>
      <c r="S2100" s="655"/>
      <c r="T2100" s="655"/>
      <c r="U2100" s="655"/>
      <c r="V2100" s="655"/>
      <c r="W2100" s="655"/>
      <c r="X2100" s="720"/>
      <c r="Y2100" s="377" t="s">
        <v>3043</v>
      </c>
      <c r="Z2100" s="377"/>
      <c r="AA2100" s="629"/>
      <c r="AB2100" s="629"/>
      <c r="AC2100" s="670"/>
      <c r="AD2100" s="719"/>
    </row>
    <row r="2101" customFormat="false" ht="16.2" hidden="true" customHeight="true" outlineLevel="0" collapsed="false">
      <c r="A2101" s="483"/>
      <c r="B2101" s="37" t="s">
        <v>3044</v>
      </c>
      <c r="C2101" s="37"/>
      <c r="D2101" s="31" t="s">
        <v>264</v>
      </c>
      <c r="E2101" s="31"/>
      <c r="F2101" s="31" t="s">
        <v>471</v>
      </c>
      <c r="G2101" s="655"/>
      <c r="H2101" s="655"/>
      <c r="I2101" s="655"/>
      <c r="J2101" s="655"/>
      <c r="K2101" s="655"/>
      <c r="L2101" s="655"/>
      <c r="M2101" s="655"/>
      <c r="N2101" s="655"/>
      <c r="O2101" s="655"/>
      <c r="P2101" s="655"/>
      <c r="Q2101" s="655"/>
      <c r="R2101" s="655"/>
      <c r="S2101" s="655"/>
      <c r="T2101" s="655"/>
      <c r="U2101" s="655"/>
      <c r="V2101" s="655"/>
      <c r="W2101" s="655"/>
      <c r="X2101" s="655"/>
      <c r="Y2101" s="377" t="s">
        <v>3045</v>
      </c>
      <c r="Z2101" s="377"/>
      <c r="AA2101" s="629"/>
      <c r="AB2101" s="629"/>
      <c r="AC2101" s="670"/>
      <c r="AD2101" s="719"/>
    </row>
    <row r="2102" customFormat="false" ht="16.2" hidden="true" customHeight="true" outlineLevel="0" collapsed="false">
      <c r="A2102" s="483"/>
      <c r="B2102" s="37"/>
      <c r="C2102" s="37"/>
      <c r="D2102" s="31" t="s">
        <v>265</v>
      </c>
      <c r="E2102" s="31"/>
      <c r="F2102" s="31" t="s">
        <v>471</v>
      </c>
      <c r="G2102" s="655"/>
      <c r="H2102" s="655"/>
      <c r="I2102" s="655"/>
      <c r="J2102" s="655"/>
      <c r="K2102" s="655"/>
      <c r="L2102" s="655"/>
      <c r="M2102" s="655"/>
      <c r="N2102" s="655"/>
      <c r="O2102" s="655"/>
      <c r="P2102" s="655"/>
      <c r="Q2102" s="655"/>
      <c r="R2102" s="655"/>
      <c r="S2102" s="655"/>
      <c r="T2102" s="655"/>
      <c r="U2102" s="655"/>
      <c r="V2102" s="655"/>
      <c r="W2102" s="655"/>
      <c r="X2102" s="655"/>
      <c r="Y2102" s="377" t="s">
        <v>3046</v>
      </c>
      <c r="Z2102" s="377"/>
      <c r="AA2102" s="629"/>
      <c r="AB2102" s="629"/>
      <c r="AC2102" s="670"/>
      <c r="AD2102" s="719"/>
    </row>
    <row r="2103" customFormat="false" ht="16.2" hidden="true" customHeight="true" outlineLevel="0" collapsed="false">
      <c r="A2103" s="483" t="s">
        <v>3047</v>
      </c>
      <c r="B2103" s="103" t="s">
        <v>3048</v>
      </c>
      <c r="C2103" s="103"/>
      <c r="D2103" s="103" t="s">
        <v>264</v>
      </c>
      <c r="E2103" s="103"/>
      <c r="F2103" s="103" t="s">
        <v>471</v>
      </c>
      <c r="G2103" s="525"/>
      <c r="H2103" s="484" t="n">
        <v>15</v>
      </c>
      <c r="I2103" s="484" t="n">
        <v>15</v>
      </c>
      <c r="J2103" s="484" t="n">
        <v>14</v>
      </c>
      <c r="K2103" s="484" t="n">
        <v>15</v>
      </c>
      <c r="L2103" s="484"/>
      <c r="M2103" s="484"/>
      <c r="N2103" s="484"/>
      <c r="O2103" s="484"/>
      <c r="P2103" s="484"/>
      <c r="Q2103" s="484"/>
      <c r="R2103" s="484"/>
      <c r="S2103" s="484"/>
      <c r="T2103" s="484"/>
      <c r="U2103" s="484"/>
      <c r="V2103" s="484"/>
      <c r="W2103" s="484"/>
      <c r="X2103" s="583"/>
      <c r="Y2103" s="721" t="s">
        <v>3049</v>
      </c>
      <c r="Z2103" s="721"/>
      <c r="AA2103" s="722" t="s">
        <v>3050</v>
      </c>
      <c r="AB2103" s="722" t="s">
        <v>3051</v>
      </c>
      <c r="AC2103" s="538" t="s">
        <v>3052</v>
      </c>
      <c r="AD2103" s="486"/>
    </row>
    <row r="2104" customFormat="false" ht="16.2" hidden="true" customHeight="false" outlineLevel="0" collapsed="false">
      <c r="A2104" s="483"/>
      <c r="B2104" s="103"/>
      <c r="C2104" s="103"/>
      <c r="D2104" s="103"/>
      <c r="E2104" s="103" t="s">
        <v>1528</v>
      </c>
      <c r="F2104" s="103" t="s">
        <v>473</v>
      </c>
      <c r="G2104" s="525"/>
      <c r="H2104" s="487" t="n">
        <f aca="false">H2103/(H2103+H2105)*100</f>
        <v>83.3333333333333</v>
      </c>
      <c r="I2104" s="487" t="n">
        <f aca="false">I2103/(I2103+I2105)*100</f>
        <v>83.3333333333333</v>
      </c>
      <c r="J2104" s="487" t="n">
        <f aca="false">J2103/(J2103+J2105)*100</f>
        <v>82.3529411764706</v>
      </c>
      <c r="K2104" s="487" t="n">
        <f aca="false">K2103/(K2103+K2105)*100</f>
        <v>78.9473684210526</v>
      </c>
      <c r="L2104" s="487"/>
      <c r="M2104" s="487"/>
      <c r="N2104" s="487"/>
      <c r="O2104" s="487"/>
      <c r="P2104" s="487"/>
      <c r="Q2104" s="487"/>
      <c r="R2104" s="487"/>
      <c r="S2104" s="487"/>
      <c r="T2104" s="487"/>
      <c r="U2104" s="487"/>
      <c r="V2104" s="487"/>
      <c r="W2104" s="487"/>
      <c r="X2104" s="583"/>
      <c r="Y2104" s="721" t="s">
        <v>3053</v>
      </c>
      <c r="Z2104" s="721" t="s">
        <v>3054</v>
      </c>
      <c r="AA2104" s="722"/>
      <c r="AB2104" s="722"/>
      <c r="AC2104" s="538"/>
      <c r="AD2104" s="486"/>
    </row>
    <row r="2105" customFormat="false" ht="16.2" hidden="true" customHeight="true" outlineLevel="0" collapsed="false">
      <c r="A2105" s="483"/>
      <c r="B2105" s="103"/>
      <c r="C2105" s="103"/>
      <c r="D2105" s="103" t="s">
        <v>265</v>
      </c>
      <c r="E2105" s="103"/>
      <c r="F2105" s="103" t="s">
        <v>471</v>
      </c>
      <c r="G2105" s="525"/>
      <c r="H2105" s="484" t="n">
        <v>3</v>
      </c>
      <c r="I2105" s="484" t="n">
        <v>3</v>
      </c>
      <c r="J2105" s="484" t="n">
        <v>3</v>
      </c>
      <c r="K2105" s="484" t="n">
        <v>4</v>
      </c>
      <c r="L2105" s="484"/>
      <c r="M2105" s="484"/>
      <c r="N2105" s="484"/>
      <c r="O2105" s="484"/>
      <c r="P2105" s="484"/>
      <c r="Q2105" s="484"/>
      <c r="R2105" s="484"/>
      <c r="S2105" s="484"/>
      <c r="T2105" s="484"/>
      <c r="U2105" s="484"/>
      <c r="V2105" s="484"/>
      <c r="W2105" s="484"/>
      <c r="X2105" s="583"/>
      <c r="Y2105" s="721" t="s">
        <v>3055</v>
      </c>
      <c r="Z2105" s="721"/>
      <c r="AA2105" s="722"/>
      <c r="AB2105" s="722"/>
      <c r="AC2105" s="538"/>
      <c r="AD2105" s="486"/>
    </row>
    <row r="2106" customFormat="false" ht="16.2" hidden="true" customHeight="false" outlineLevel="0" collapsed="false">
      <c r="A2106" s="483"/>
      <c r="B2106" s="103"/>
      <c r="C2106" s="103"/>
      <c r="D2106" s="103"/>
      <c r="E2106" s="103" t="s">
        <v>1528</v>
      </c>
      <c r="F2106" s="103" t="s">
        <v>473</v>
      </c>
      <c r="G2106" s="525"/>
      <c r="H2106" s="487" t="n">
        <f aca="false">H2105/(H2103+H2105)*100</f>
        <v>16.6666666666667</v>
      </c>
      <c r="I2106" s="487" t="n">
        <f aca="false">I2105/(I2103+I2105)*100</f>
        <v>16.6666666666667</v>
      </c>
      <c r="J2106" s="487" t="n">
        <f aca="false">J2105/(J2103+J2105)*100</f>
        <v>17.6470588235294</v>
      </c>
      <c r="K2106" s="487" t="n">
        <f aca="false">K2105/(K2103+K2105)*100</f>
        <v>21.0526315789474</v>
      </c>
      <c r="L2106" s="487"/>
      <c r="M2106" s="487"/>
      <c r="N2106" s="487"/>
      <c r="O2106" s="487"/>
      <c r="P2106" s="487"/>
      <c r="Q2106" s="487"/>
      <c r="R2106" s="487"/>
      <c r="S2106" s="487"/>
      <c r="T2106" s="487"/>
      <c r="U2106" s="487"/>
      <c r="V2106" s="487"/>
      <c r="W2106" s="487"/>
      <c r="X2106" s="583"/>
      <c r="Y2106" s="721" t="s">
        <v>3056</v>
      </c>
      <c r="Z2106" s="721" t="s">
        <v>3054</v>
      </c>
      <c r="AA2106" s="722"/>
      <c r="AB2106" s="722"/>
      <c r="AC2106" s="538"/>
      <c r="AD2106" s="486"/>
    </row>
    <row r="2107" customFormat="false" ht="16.2" hidden="true" customHeight="true" outlineLevel="0" collapsed="false">
      <c r="A2107" s="483"/>
      <c r="B2107" s="103" t="s">
        <v>3057</v>
      </c>
      <c r="C2107" s="103"/>
      <c r="D2107" s="103" t="s">
        <v>264</v>
      </c>
      <c r="E2107" s="103"/>
      <c r="F2107" s="103" t="s">
        <v>471</v>
      </c>
      <c r="G2107" s="525"/>
      <c r="H2107" s="513" t="s">
        <v>488</v>
      </c>
      <c r="I2107" s="513" t="s">
        <v>488</v>
      </c>
      <c r="J2107" s="513" t="s">
        <v>488</v>
      </c>
      <c r="K2107" s="513" t="s">
        <v>488</v>
      </c>
      <c r="L2107" s="513"/>
      <c r="M2107" s="513"/>
      <c r="N2107" s="513"/>
      <c r="O2107" s="513"/>
      <c r="P2107" s="513"/>
      <c r="Q2107" s="513"/>
      <c r="R2107" s="513"/>
      <c r="S2107" s="513"/>
      <c r="T2107" s="513"/>
      <c r="U2107" s="513"/>
      <c r="V2107" s="513"/>
      <c r="W2107" s="513"/>
      <c r="X2107" s="583"/>
      <c r="Y2107" s="721" t="s">
        <v>3058</v>
      </c>
      <c r="Z2107" s="721"/>
      <c r="AA2107" s="722" t="s">
        <v>3051</v>
      </c>
      <c r="AB2107" s="722"/>
      <c r="AC2107" s="722" t="s">
        <v>1915</v>
      </c>
      <c r="AD2107" s="486"/>
    </row>
    <row r="2108" customFormat="false" ht="16.2" hidden="true" customHeight="false" outlineLevel="0" collapsed="false">
      <c r="A2108" s="483"/>
      <c r="B2108" s="103"/>
      <c r="C2108" s="103"/>
      <c r="D2108" s="103"/>
      <c r="E2108" s="103" t="s">
        <v>1528</v>
      </c>
      <c r="F2108" s="103" t="s">
        <v>473</v>
      </c>
      <c r="G2108" s="525"/>
      <c r="H2108" s="513" t="s">
        <v>488</v>
      </c>
      <c r="I2108" s="513" t="s">
        <v>488</v>
      </c>
      <c r="J2108" s="513" t="s">
        <v>488</v>
      </c>
      <c r="K2108" s="513" t="s">
        <v>488</v>
      </c>
      <c r="L2108" s="513"/>
      <c r="M2108" s="513"/>
      <c r="N2108" s="513"/>
      <c r="O2108" s="513"/>
      <c r="P2108" s="513"/>
      <c r="Q2108" s="487"/>
      <c r="R2108" s="487"/>
      <c r="S2108" s="487"/>
      <c r="T2108" s="487"/>
      <c r="U2108" s="487"/>
      <c r="V2108" s="487"/>
      <c r="W2108" s="487"/>
      <c r="X2108" s="583"/>
      <c r="Y2108" s="721" t="s">
        <v>3059</v>
      </c>
      <c r="Z2108" s="721" t="s">
        <v>3060</v>
      </c>
      <c r="AA2108" s="722"/>
      <c r="AB2108" s="722"/>
      <c r="AC2108" s="722"/>
      <c r="AD2108" s="486"/>
    </row>
    <row r="2109" customFormat="false" ht="16.2" hidden="true" customHeight="true" outlineLevel="0" collapsed="false">
      <c r="A2109" s="483"/>
      <c r="B2109" s="103"/>
      <c r="C2109" s="103"/>
      <c r="D2109" s="103" t="s">
        <v>265</v>
      </c>
      <c r="E2109" s="103"/>
      <c r="F2109" s="103" t="s">
        <v>471</v>
      </c>
      <c r="G2109" s="525"/>
      <c r="H2109" s="513" t="s">
        <v>488</v>
      </c>
      <c r="I2109" s="513" t="s">
        <v>488</v>
      </c>
      <c r="J2109" s="513" t="s">
        <v>488</v>
      </c>
      <c r="K2109" s="513" t="s">
        <v>488</v>
      </c>
      <c r="L2109" s="513"/>
      <c r="M2109" s="513"/>
      <c r="N2109" s="513"/>
      <c r="O2109" s="513"/>
      <c r="P2109" s="513"/>
      <c r="Q2109" s="513"/>
      <c r="R2109" s="513"/>
      <c r="S2109" s="513"/>
      <c r="T2109" s="513"/>
      <c r="U2109" s="513"/>
      <c r="V2109" s="513"/>
      <c r="W2109" s="513"/>
      <c r="X2109" s="583"/>
      <c r="Y2109" s="721" t="s">
        <v>3061</v>
      </c>
      <c r="Z2109" s="721"/>
      <c r="AA2109" s="722"/>
      <c r="AB2109" s="722"/>
      <c r="AC2109" s="722"/>
      <c r="AD2109" s="486"/>
    </row>
    <row r="2110" customFormat="false" ht="16.2" hidden="true" customHeight="false" outlineLevel="0" collapsed="false">
      <c r="A2110" s="483"/>
      <c r="B2110" s="103"/>
      <c r="C2110" s="103"/>
      <c r="D2110" s="103"/>
      <c r="E2110" s="103" t="s">
        <v>1528</v>
      </c>
      <c r="F2110" s="103" t="s">
        <v>473</v>
      </c>
      <c r="G2110" s="525"/>
      <c r="H2110" s="513" t="s">
        <v>488</v>
      </c>
      <c r="I2110" s="513" t="s">
        <v>488</v>
      </c>
      <c r="J2110" s="513" t="s">
        <v>488</v>
      </c>
      <c r="K2110" s="513" t="s">
        <v>488</v>
      </c>
      <c r="L2110" s="513"/>
      <c r="M2110" s="513"/>
      <c r="N2110" s="513"/>
      <c r="O2110" s="513"/>
      <c r="P2110" s="513"/>
      <c r="Q2110" s="487"/>
      <c r="R2110" s="487"/>
      <c r="S2110" s="487"/>
      <c r="T2110" s="487"/>
      <c r="U2110" s="487"/>
      <c r="V2110" s="487"/>
      <c r="W2110" s="487"/>
      <c r="X2110" s="583"/>
      <c r="Y2110" s="721" t="s">
        <v>3062</v>
      </c>
      <c r="Z2110" s="721" t="s">
        <v>3060</v>
      </c>
      <c r="AA2110" s="722"/>
      <c r="AB2110" s="722"/>
      <c r="AC2110" s="722"/>
      <c r="AD2110" s="486"/>
    </row>
    <row r="2111" customFormat="false" ht="16.2" hidden="true" customHeight="true" outlineLevel="0" collapsed="false">
      <c r="A2111" s="483" t="s">
        <v>3063</v>
      </c>
      <c r="B2111" s="31" t="s">
        <v>3064</v>
      </c>
      <c r="C2111" s="31" t="s">
        <v>143</v>
      </c>
      <c r="D2111" s="31" t="s">
        <v>264</v>
      </c>
      <c r="E2111" s="31"/>
      <c r="F2111" s="31" t="s">
        <v>471</v>
      </c>
      <c r="G2111" s="478"/>
      <c r="H2111" s="620" t="s">
        <v>488</v>
      </c>
      <c r="I2111" s="620" t="s">
        <v>488</v>
      </c>
      <c r="J2111" s="620" t="s">
        <v>488</v>
      </c>
      <c r="K2111" s="620" t="s">
        <v>488</v>
      </c>
      <c r="L2111" s="620"/>
      <c r="M2111" s="620"/>
      <c r="N2111" s="620"/>
      <c r="O2111" s="620"/>
      <c r="P2111" s="620"/>
      <c r="Q2111" s="484"/>
      <c r="R2111" s="484"/>
      <c r="S2111" s="484"/>
      <c r="T2111" s="484"/>
      <c r="U2111" s="484"/>
      <c r="V2111" s="484"/>
      <c r="W2111" s="484"/>
      <c r="X2111" s="583"/>
      <c r="Y2111" s="366" t="s">
        <v>3065</v>
      </c>
      <c r="Z2111" s="366"/>
      <c r="AA2111" s="426" t="s">
        <v>1516</v>
      </c>
      <c r="AB2111" s="426" t="s">
        <v>1516</v>
      </c>
      <c r="AC2111" s="426"/>
      <c r="AD2111" s="486"/>
    </row>
    <row r="2112" customFormat="false" ht="16.2" hidden="true" customHeight="true" outlineLevel="0" collapsed="false">
      <c r="A2112" s="483"/>
      <c r="B2112" s="31"/>
      <c r="C2112" s="31"/>
      <c r="D2112" s="31" t="s">
        <v>265</v>
      </c>
      <c r="E2112" s="31"/>
      <c r="F2112" s="31" t="s">
        <v>471</v>
      </c>
      <c r="G2112" s="478"/>
      <c r="H2112" s="620" t="s">
        <v>488</v>
      </c>
      <c r="I2112" s="620" t="s">
        <v>488</v>
      </c>
      <c r="J2112" s="620" t="s">
        <v>488</v>
      </c>
      <c r="K2112" s="620" t="s">
        <v>488</v>
      </c>
      <c r="L2112" s="620"/>
      <c r="M2112" s="620"/>
      <c r="N2112" s="620"/>
      <c r="O2112" s="620"/>
      <c r="P2112" s="620"/>
      <c r="Q2112" s="484"/>
      <c r="R2112" s="484"/>
      <c r="S2112" s="484"/>
      <c r="T2112" s="484"/>
      <c r="U2112" s="484"/>
      <c r="V2112" s="484"/>
      <c r="W2112" s="484"/>
      <c r="X2112" s="583"/>
      <c r="Y2112" s="366" t="s">
        <v>3066</v>
      </c>
      <c r="Z2112" s="366"/>
      <c r="AA2112" s="426"/>
      <c r="AB2112" s="426"/>
      <c r="AC2112" s="426"/>
      <c r="AD2112" s="486"/>
    </row>
    <row r="2113" customFormat="false" ht="16.2" hidden="true" customHeight="true" outlineLevel="0" collapsed="false">
      <c r="A2113" s="483"/>
      <c r="B2113" s="31"/>
      <c r="C2113" s="31" t="s">
        <v>3067</v>
      </c>
      <c r="D2113" s="31" t="s">
        <v>264</v>
      </c>
      <c r="E2113" s="31"/>
      <c r="F2113" s="31" t="s">
        <v>471</v>
      </c>
      <c r="G2113" s="478"/>
      <c r="H2113" s="620" t="s">
        <v>488</v>
      </c>
      <c r="I2113" s="620" t="s">
        <v>488</v>
      </c>
      <c r="J2113" s="620" t="s">
        <v>488</v>
      </c>
      <c r="K2113" s="620" t="s">
        <v>488</v>
      </c>
      <c r="L2113" s="620"/>
      <c r="M2113" s="620"/>
      <c r="N2113" s="620"/>
      <c r="O2113" s="620"/>
      <c r="P2113" s="620"/>
      <c r="Q2113" s="484"/>
      <c r="R2113" s="484"/>
      <c r="S2113" s="484"/>
      <c r="T2113" s="484"/>
      <c r="U2113" s="484"/>
      <c r="V2113" s="484"/>
      <c r="W2113" s="484"/>
      <c r="X2113" s="583"/>
      <c r="Y2113" s="366" t="s">
        <v>3068</v>
      </c>
      <c r="Z2113" s="366"/>
      <c r="AA2113" s="426"/>
      <c r="AB2113" s="426"/>
      <c r="AC2113" s="426"/>
      <c r="AD2113" s="486"/>
    </row>
    <row r="2114" customFormat="false" ht="16.2" hidden="true" customHeight="true" outlineLevel="0" collapsed="false">
      <c r="A2114" s="483"/>
      <c r="B2114" s="31"/>
      <c r="C2114" s="31"/>
      <c r="D2114" s="31" t="s">
        <v>265</v>
      </c>
      <c r="E2114" s="31"/>
      <c r="F2114" s="31" t="s">
        <v>471</v>
      </c>
      <c r="G2114" s="478"/>
      <c r="H2114" s="620" t="s">
        <v>488</v>
      </c>
      <c r="I2114" s="620" t="s">
        <v>488</v>
      </c>
      <c r="J2114" s="620" t="s">
        <v>488</v>
      </c>
      <c r="K2114" s="620" t="s">
        <v>488</v>
      </c>
      <c r="L2114" s="620"/>
      <c r="M2114" s="620"/>
      <c r="N2114" s="620"/>
      <c r="O2114" s="620"/>
      <c r="P2114" s="620"/>
      <c r="Q2114" s="484"/>
      <c r="R2114" s="484"/>
      <c r="S2114" s="484"/>
      <c r="T2114" s="484"/>
      <c r="U2114" s="484"/>
      <c r="V2114" s="484"/>
      <c r="W2114" s="484"/>
      <c r="X2114" s="583"/>
      <c r="Y2114" s="366" t="s">
        <v>3069</v>
      </c>
      <c r="Z2114" s="366"/>
      <c r="AA2114" s="426"/>
      <c r="AB2114" s="426"/>
      <c r="AC2114" s="426"/>
      <c r="AD2114" s="486"/>
    </row>
    <row r="2115" customFormat="false" ht="16.2" hidden="true" customHeight="true" outlineLevel="0" collapsed="false">
      <c r="A2115" s="483"/>
      <c r="B2115" s="31"/>
      <c r="C2115" s="31" t="s">
        <v>3070</v>
      </c>
      <c r="D2115" s="31" t="s">
        <v>264</v>
      </c>
      <c r="E2115" s="31"/>
      <c r="F2115" s="31" t="s">
        <v>471</v>
      </c>
      <c r="G2115" s="478"/>
      <c r="H2115" s="620" t="s">
        <v>488</v>
      </c>
      <c r="I2115" s="620" t="s">
        <v>488</v>
      </c>
      <c r="J2115" s="620" t="s">
        <v>488</v>
      </c>
      <c r="K2115" s="620" t="s">
        <v>488</v>
      </c>
      <c r="L2115" s="620"/>
      <c r="M2115" s="620"/>
      <c r="N2115" s="620"/>
      <c r="O2115" s="620"/>
      <c r="P2115" s="620"/>
      <c r="Q2115" s="484"/>
      <c r="R2115" s="484"/>
      <c r="S2115" s="484"/>
      <c r="T2115" s="484"/>
      <c r="U2115" s="484"/>
      <c r="V2115" s="484"/>
      <c r="W2115" s="484"/>
      <c r="X2115" s="583"/>
      <c r="Y2115" s="366" t="s">
        <v>3071</v>
      </c>
      <c r="Z2115" s="366"/>
      <c r="AA2115" s="426"/>
      <c r="AB2115" s="426"/>
      <c r="AC2115" s="426"/>
      <c r="AD2115" s="486"/>
    </row>
    <row r="2116" customFormat="false" ht="16.2" hidden="true" customHeight="true" outlineLevel="0" collapsed="false">
      <c r="A2116" s="483"/>
      <c r="B2116" s="31"/>
      <c r="C2116" s="31"/>
      <c r="D2116" s="31" t="s">
        <v>265</v>
      </c>
      <c r="E2116" s="31"/>
      <c r="F2116" s="31" t="s">
        <v>471</v>
      </c>
      <c r="G2116" s="478"/>
      <c r="H2116" s="620" t="s">
        <v>488</v>
      </c>
      <c r="I2116" s="620" t="s">
        <v>488</v>
      </c>
      <c r="J2116" s="620" t="s">
        <v>488</v>
      </c>
      <c r="K2116" s="620" t="s">
        <v>488</v>
      </c>
      <c r="L2116" s="620"/>
      <c r="M2116" s="620"/>
      <c r="N2116" s="620"/>
      <c r="O2116" s="620"/>
      <c r="P2116" s="620"/>
      <c r="Q2116" s="484"/>
      <c r="R2116" s="484"/>
      <c r="S2116" s="484"/>
      <c r="T2116" s="484"/>
      <c r="U2116" s="484"/>
      <c r="V2116" s="484"/>
      <c r="W2116" s="484"/>
      <c r="X2116" s="583"/>
      <c r="Y2116" s="366" t="s">
        <v>3072</v>
      </c>
      <c r="Z2116" s="366"/>
      <c r="AA2116" s="426"/>
      <c r="AB2116" s="426"/>
      <c r="AC2116" s="426"/>
      <c r="AD2116" s="486"/>
    </row>
    <row r="2117" customFormat="false" ht="16.2" hidden="true" customHeight="true" outlineLevel="0" collapsed="false">
      <c r="A2117" s="483"/>
      <c r="B2117" s="31"/>
      <c r="C2117" s="31" t="s">
        <v>3073</v>
      </c>
      <c r="D2117" s="31" t="s">
        <v>264</v>
      </c>
      <c r="E2117" s="31"/>
      <c r="F2117" s="31" t="s">
        <v>471</v>
      </c>
      <c r="G2117" s="478"/>
      <c r="H2117" s="620" t="s">
        <v>488</v>
      </c>
      <c r="I2117" s="620" t="s">
        <v>488</v>
      </c>
      <c r="J2117" s="620" t="s">
        <v>488</v>
      </c>
      <c r="K2117" s="620" t="s">
        <v>488</v>
      </c>
      <c r="L2117" s="620"/>
      <c r="M2117" s="620"/>
      <c r="N2117" s="620"/>
      <c r="O2117" s="620"/>
      <c r="P2117" s="620"/>
      <c r="Q2117" s="484"/>
      <c r="R2117" s="484"/>
      <c r="S2117" s="484"/>
      <c r="T2117" s="484"/>
      <c r="U2117" s="484"/>
      <c r="V2117" s="484"/>
      <c r="W2117" s="484"/>
      <c r="X2117" s="583"/>
      <c r="Y2117" s="366" t="s">
        <v>3074</v>
      </c>
      <c r="Z2117" s="366"/>
      <c r="AA2117" s="426"/>
      <c r="AB2117" s="426"/>
      <c r="AC2117" s="426"/>
      <c r="AD2117" s="486"/>
    </row>
    <row r="2118" customFormat="false" ht="16.2" hidden="true" customHeight="true" outlineLevel="0" collapsed="false">
      <c r="A2118" s="483"/>
      <c r="B2118" s="31"/>
      <c r="C2118" s="31"/>
      <c r="D2118" s="31" t="s">
        <v>265</v>
      </c>
      <c r="E2118" s="31"/>
      <c r="F2118" s="31" t="s">
        <v>471</v>
      </c>
      <c r="G2118" s="478"/>
      <c r="H2118" s="620" t="s">
        <v>488</v>
      </c>
      <c r="I2118" s="620" t="s">
        <v>488</v>
      </c>
      <c r="J2118" s="620" t="s">
        <v>488</v>
      </c>
      <c r="K2118" s="620" t="s">
        <v>488</v>
      </c>
      <c r="L2118" s="620"/>
      <c r="M2118" s="620"/>
      <c r="N2118" s="620"/>
      <c r="O2118" s="620"/>
      <c r="P2118" s="620"/>
      <c r="Q2118" s="484"/>
      <c r="R2118" s="484"/>
      <c r="S2118" s="484"/>
      <c r="T2118" s="484"/>
      <c r="U2118" s="484"/>
      <c r="V2118" s="484"/>
      <c r="W2118" s="484"/>
      <c r="X2118" s="583"/>
      <c r="Y2118" s="366" t="s">
        <v>3075</v>
      </c>
      <c r="Z2118" s="366"/>
      <c r="AA2118" s="426"/>
      <c r="AB2118" s="426"/>
      <c r="AC2118" s="426"/>
      <c r="AD2118" s="486"/>
    </row>
    <row r="2119" customFormat="false" ht="16.2" hidden="true" customHeight="true" outlineLevel="0" collapsed="false">
      <c r="A2119" s="483"/>
      <c r="B2119" s="31"/>
      <c r="C2119" s="31" t="s">
        <v>3076</v>
      </c>
      <c r="D2119" s="31" t="s">
        <v>264</v>
      </c>
      <c r="E2119" s="31"/>
      <c r="F2119" s="31" t="s">
        <v>471</v>
      </c>
      <c r="G2119" s="478"/>
      <c r="H2119" s="620" t="s">
        <v>488</v>
      </c>
      <c r="I2119" s="620" t="s">
        <v>488</v>
      </c>
      <c r="J2119" s="620" t="s">
        <v>488</v>
      </c>
      <c r="K2119" s="620" t="s">
        <v>488</v>
      </c>
      <c r="L2119" s="620"/>
      <c r="M2119" s="620"/>
      <c r="N2119" s="620"/>
      <c r="O2119" s="620"/>
      <c r="P2119" s="620"/>
      <c r="Q2119" s="484"/>
      <c r="R2119" s="484"/>
      <c r="S2119" s="484"/>
      <c r="T2119" s="484"/>
      <c r="U2119" s="484"/>
      <c r="V2119" s="484"/>
      <c r="W2119" s="484"/>
      <c r="X2119" s="583"/>
      <c r="Y2119" s="366" t="s">
        <v>3077</v>
      </c>
      <c r="Z2119" s="366"/>
      <c r="AA2119" s="426"/>
      <c r="AB2119" s="426"/>
      <c r="AC2119" s="426"/>
      <c r="AD2119" s="486"/>
    </row>
    <row r="2120" customFormat="false" ht="16.2" hidden="true" customHeight="true" outlineLevel="0" collapsed="false">
      <c r="A2120" s="483"/>
      <c r="B2120" s="31"/>
      <c r="C2120" s="31"/>
      <c r="D2120" s="31" t="s">
        <v>265</v>
      </c>
      <c r="E2120" s="31"/>
      <c r="F2120" s="31" t="s">
        <v>471</v>
      </c>
      <c r="G2120" s="478"/>
      <c r="H2120" s="620" t="s">
        <v>488</v>
      </c>
      <c r="I2120" s="620" t="s">
        <v>488</v>
      </c>
      <c r="J2120" s="620" t="s">
        <v>488</v>
      </c>
      <c r="K2120" s="620" t="s">
        <v>488</v>
      </c>
      <c r="L2120" s="620"/>
      <c r="M2120" s="620"/>
      <c r="N2120" s="620"/>
      <c r="O2120" s="620"/>
      <c r="P2120" s="620"/>
      <c r="Q2120" s="484"/>
      <c r="R2120" s="484"/>
      <c r="S2120" s="484"/>
      <c r="T2120" s="484"/>
      <c r="U2120" s="484"/>
      <c r="V2120" s="484"/>
      <c r="W2120" s="484"/>
      <c r="X2120" s="583"/>
      <c r="Y2120" s="366" t="s">
        <v>3078</v>
      </c>
      <c r="Z2120" s="366"/>
      <c r="AA2120" s="426"/>
      <c r="AB2120" s="426"/>
      <c r="AC2120" s="426"/>
      <c r="AD2120" s="486"/>
    </row>
    <row r="2121" customFormat="false" ht="16.2" hidden="true" customHeight="true" outlineLevel="0" collapsed="false">
      <c r="A2121" s="483"/>
      <c r="B2121" s="31" t="s">
        <v>3079</v>
      </c>
      <c r="C2121" s="31" t="s">
        <v>143</v>
      </c>
      <c r="D2121" s="31" t="s">
        <v>264</v>
      </c>
      <c r="E2121" s="31"/>
      <c r="F2121" s="31" t="s">
        <v>473</v>
      </c>
      <c r="G2121" s="478"/>
      <c r="H2121" s="620" t="s">
        <v>488</v>
      </c>
      <c r="I2121" s="620" t="s">
        <v>488</v>
      </c>
      <c r="J2121" s="620" t="s">
        <v>488</v>
      </c>
      <c r="K2121" s="620" t="s">
        <v>488</v>
      </c>
      <c r="L2121" s="620"/>
      <c r="M2121" s="620"/>
      <c r="N2121" s="620"/>
      <c r="O2121" s="620"/>
      <c r="P2121" s="620"/>
      <c r="Q2121" s="487"/>
      <c r="R2121" s="487"/>
      <c r="S2121" s="487"/>
      <c r="T2121" s="487"/>
      <c r="U2121" s="487"/>
      <c r="V2121" s="487"/>
      <c r="W2121" s="487"/>
      <c r="X2121" s="583"/>
      <c r="Y2121" s="366" t="s">
        <v>3080</v>
      </c>
      <c r="Z2121" s="366" t="s">
        <v>3064</v>
      </c>
      <c r="AA2121" s="426"/>
      <c r="AB2121" s="426"/>
      <c r="AC2121" s="426"/>
      <c r="AD2121" s="486"/>
    </row>
    <row r="2122" customFormat="false" ht="16.2" hidden="true" customHeight="true" outlineLevel="0" collapsed="false">
      <c r="A2122" s="483"/>
      <c r="B2122" s="31"/>
      <c r="C2122" s="31"/>
      <c r="D2122" s="31" t="s">
        <v>265</v>
      </c>
      <c r="E2122" s="31"/>
      <c r="F2122" s="31" t="s">
        <v>473</v>
      </c>
      <c r="G2122" s="478"/>
      <c r="H2122" s="620" t="s">
        <v>488</v>
      </c>
      <c r="I2122" s="620" t="s">
        <v>488</v>
      </c>
      <c r="J2122" s="620" t="s">
        <v>488</v>
      </c>
      <c r="K2122" s="620" t="s">
        <v>488</v>
      </c>
      <c r="L2122" s="620"/>
      <c r="M2122" s="620"/>
      <c r="N2122" s="620"/>
      <c r="O2122" s="620"/>
      <c r="P2122" s="620"/>
      <c r="Q2122" s="487"/>
      <c r="R2122" s="487"/>
      <c r="S2122" s="487"/>
      <c r="T2122" s="487"/>
      <c r="U2122" s="487"/>
      <c r="V2122" s="487"/>
      <c r="W2122" s="487"/>
      <c r="X2122" s="583"/>
      <c r="Y2122" s="366" t="s">
        <v>3081</v>
      </c>
      <c r="Z2122" s="366" t="s">
        <v>3064</v>
      </c>
      <c r="AA2122" s="426"/>
      <c r="AB2122" s="426"/>
      <c r="AC2122" s="426"/>
      <c r="AD2122" s="486"/>
    </row>
    <row r="2123" customFormat="false" ht="16.2" hidden="true" customHeight="true" outlineLevel="0" collapsed="false">
      <c r="A2123" s="483"/>
      <c r="B2123" s="31"/>
      <c r="C2123" s="31" t="s">
        <v>3067</v>
      </c>
      <c r="D2123" s="31" t="s">
        <v>264</v>
      </c>
      <c r="E2123" s="31"/>
      <c r="F2123" s="31" t="s">
        <v>473</v>
      </c>
      <c r="G2123" s="478"/>
      <c r="H2123" s="620" t="s">
        <v>488</v>
      </c>
      <c r="I2123" s="620" t="s">
        <v>488</v>
      </c>
      <c r="J2123" s="620" t="s">
        <v>488</v>
      </c>
      <c r="K2123" s="620" t="s">
        <v>488</v>
      </c>
      <c r="L2123" s="620"/>
      <c r="M2123" s="620"/>
      <c r="N2123" s="620"/>
      <c r="O2123" s="620"/>
      <c r="P2123" s="620"/>
      <c r="Q2123" s="487"/>
      <c r="R2123" s="487"/>
      <c r="S2123" s="487"/>
      <c r="T2123" s="487"/>
      <c r="U2123" s="487"/>
      <c r="V2123" s="487"/>
      <c r="W2123" s="487"/>
      <c r="X2123" s="583"/>
      <c r="Y2123" s="366" t="s">
        <v>3082</v>
      </c>
      <c r="Z2123" s="366" t="s">
        <v>3083</v>
      </c>
      <c r="AA2123" s="426"/>
      <c r="AB2123" s="426"/>
      <c r="AC2123" s="426"/>
      <c r="AD2123" s="486"/>
    </row>
    <row r="2124" customFormat="false" ht="16.2" hidden="true" customHeight="true" outlineLevel="0" collapsed="false">
      <c r="A2124" s="483"/>
      <c r="B2124" s="31"/>
      <c r="C2124" s="31"/>
      <c r="D2124" s="31" t="s">
        <v>265</v>
      </c>
      <c r="E2124" s="31"/>
      <c r="F2124" s="31" t="s">
        <v>473</v>
      </c>
      <c r="G2124" s="478"/>
      <c r="H2124" s="620" t="s">
        <v>488</v>
      </c>
      <c r="I2124" s="620" t="s">
        <v>488</v>
      </c>
      <c r="J2124" s="620" t="s">
        <v>488</v>
      </c>
      <c r="K2124" s="620" t="s">
        <v>488</v>
      </c>
      <c r="L2124" s="620"/>
      <c r="M2124" s="620"/>
      <c r="N2124" s="620"/>
      <c r="O2124" s="620"/>
      <c r="P2124" s="620"/>
      <c r="Q2124" s="487"/>
      <c r="R2124" s="487"/>
      <c r="S2124" s="487"/>
      <c r="T2124" s="487"/>
      <c r="U2124" s="487"/>
      <c r="V2124" s="487"/>
      <c r="W2124" s="487"/>
      <c r="X2124" s="583"/>
      <c r="Y2124" s="366" t="s">
        <v>3084</v>
      </c>
      <c r="Z2124" s="366" t="s">
        <v>3083</v>
      </c>
      <c r="AA2124" s="426"/>
      <c r="AB2124" s="426"/>
      <c r="AC2124" s="426"/>
      <c r="AD2124" s="486"/>
    </row>
    <row r="2125" customFormat="false" ht="16.2" hidden="true" customHeight="true" outlineLevel="0" collapsed="false">
      <c r="A2125" s="483"/>
      <c r="B2125" s="31"/>
      <c r="C2125" s="31" t="s">
        <v>3070</v>
      </c>
      <c r="D2125" s="31" t="s">
        <v>264</v>
      </c>
      <c r="E2125" s="31"/>
      <c r="F2125" s="31" t="s">
        <v>473</v>
      </c>
      <c r="G2125" s="478"/>
      <c r="H2125" s="620" t="s">
        <v>488</v>
      </c>
      <c r="I2125" s="620" t="s">
        <v>488</v>
      </c>
      <c r="J2125" s="620" t="s">
        <v>488</v>
      </c>
      <c r="K2125" s="620" t="s">
        <v>488</v>
      </c>
      <c r="L2125" s="620"/>
      <c r="M2125" s="620"/>
      <c r="N2125" s="620"/>
      <c r="O2125" s="620"/>
      <c r="P2125" s="620"/>
      <c r="Q2125" s="487"/>
      <c r="R2125" s="487"/>
      <c r="S2125" s="487"/>
      <c r="T2125" s="487"/>
      <c r="U2125" s="487"/>
      <c r="V2125" s="487"/>
      <c r="W2125" s="487"/>
      <c r="X2125" s="583"/>
      <c r="Y2125" s="366" t="s">
        <v>3085</v>
      </c>
      <c r="Z2125" s="366" t="s">
        <v>3086</v>
      </c>
      <c r="AA2125" s="426"/>
      <c r="AB2125" s="426"/>
      <c r="AC2125" s="426"/>
      <c r="AD2125" s="486"/>
    </row>
    <row r="2126" customFormat="false" ht="16.2" hidden="true" customHeight="true" outlineLevel="0" collapsed="false">
      <c r="A2126" s="483"/>
      <c r="B2126" s="31"/>
      <c r="C2126" s="31"/>
      <c r="D2126" s="31" t="s">
        <v>265</v>
      </c>
      <c r="E2126" s="31"/>
      <c r="F2126" s="31" t="s">
        <v>473</v>
      </c>
      <c r="G2126" s="478"/>
      <c r="H2126" s="620" t="s">
        <v>488</v>
      </c>
      <c r="I2126" s="620" t="s">
        <v>488</v>
      </c>
      <c r="J2126" s="620" t="s">
        <v>488</v>
      </c>
      <c r="K2126" s="620" t="s">
        <v>488</v>
      </c>
      <c r="L2126" s="620"/>
      <c r="M2126" s="620"/>
      <c r="N2126" s="620"/>
      <c r="O2126" s="620"/>
      <c r="P2126" s="620"/>
      <c r="Q2126" s="487"/>
      <c r="R2126" s="487"/>
      <c r="S2126" s="487"/>
      <c r="T2126" s="487"/>
      <c r="U2126" s="487"/>
      <c r="V2126" s="487"/>
      <c r="W2126" s="487"/>
      <c r="X2126" s="583"/>
      <c r="Y2126" s="366" t="s">
        <v>3087</v>
      </c>
      <c r="Z2126" s="366" t="s">
        <v>3086</v>
      </c>
      <c r="AA2126" s="426"/>
      <c r="AB2126" s="426"/>
      <c r="AC2126" s="426"/>
      <c r="AD2126" s="486"/>
    </row>
    <row r="2127" customFormat="false" ht="16.2" hidden="true" customHeight="true" outlineLevel="0" collapsed="false">
      <c r="A2127" s="483"/>
      <c r="B2127" s="31"/>
      <c r="C2127" s="31" t="s">
        <v>3073</v>
      </c>
      <c r="D2127" s="31" t="s">
        <v>265</v>
      </c>
      <c r="E2127" s="31"/>
      <c r="F2127" s="31" t="s">
        <v>473</v>
      </c>
      <c r="G2127" s="478"/>
      <c r="H2127" s="620" t="s">
        <v>488</v>
      </c>
      <c r="I2127" s="620" t="s">
        <v>488</v>
      </c>
      <c r="J2127" s="620" t="s">
        <v>488</v>
      </c>
      <c r="K2127" s="620" t="s">
        <v>488</v>
      </c>
      <c r="L2127" s="620"/>
      <c r="M2127" s="620"/>
      <c r="N2127" s="620"/>
      <c r="O2127" s="620"/>
      <c r="P2127" s="620"/>
      <c r="Q2127" s="487"/>
      <c r="R2127" s="487"/>
      <c r="S2127" s="487"/>
      <c r="T2127" s="487"/>
      <c r="U2127" s="487"/>
      <c r="V2127" s="487"/>
      <c r="W2127" s="487"/>
      <c r="X2127" s="583"/>
      <c r="Y2127" s="366" t="s">
        <v>3088</v>
      </c>
      <c r="Z2127" s="366" t="s">
        <v>3089</v>
      </c>
      <c r="AA2127" s="426"/>
      <c r="AB2127" s="426"/>
      <c r="AC2127" s="426"/>
      <c r="AD2127" s="486"/>
    </row>
    <row r="2128" customFormat="false" ht="16.2" hidden="true" customHeight="true" outlineLevel="0" collapsed="false">
      <c r="A2128" s="483"/>
      <c r="B2128" s="31"/>
      <c r="C2128" s="31"/>
      <c r="D2128" s="31" t="s">
        <v>265</v>
      </c>
      <c r="E2128" s="31"/>
      <c r="F2128" s="31" t="s">
        <v>473</v>
      </c>
      <c r="G2128" s="478"/>
      <c r="H2128" s="620" t="s">
        <v>488</v>
      </c>
      <c r="I2128" s="620" t="s">
        <v>488</v>
      </c>
      <c r="J2128" s="620" t="s">
        <v>488</v>
      </c>
      <c r="K2128" s="620" t="s">
        <v>488</v>
      </c>
      <c r="L2128" s="620"/>
      <c r="M2128" s="620"/>
      <c r="N2128" s="620"/>
      <c r="O2128" s="620"/>
      <c r="P2128" s="620"/>
      <c r="Q2128" s="487"/>
      <c r="R2128" s="487"/>
      <c r="S2128" s="487"/>
      <c r="T2128" s="487"/>
      <c r="U2128" s="487"/>
      <c r="V2128" s="487"/>
      <c r="W2128" s="487"/>
      <c r="X2128" s="583"/>
      <c r="Y2128" s="366" t="s">
        <v>3090</v>
      </c>
      <c r="Z2128" s="366" t="s">
        <v>3089</v>
      </c>
      <c r="AA2128" s="426"/>
      <c r="AB2128" s="426"/>
      <c r="AC2128" s="426"/>
      <c r="AD2128" s="486"/>
    </row>
    <row r="2129" customFormat="false" ht="16.2" hidden="true" customHeight="true" outlineLevel="0" collapsed="false">
      <c r="A2129" s="483"/>
      <c r="B2129" s="31"/>
      <c r="C2129" s="31" t="s">
        <v>3076</v>
      </c>
      <c r="D2129" s="31" t="s">
        <v>265</v>
      </c>
      <c r="E2129" s="31"/>
      <c r="F2129" s="31" t="s">
        <v>473</v>
      </c>
      <c r="G2129" s="478"/>
      <c r="H2129" s="620" t="s">
        <v>488</v>
      </c>
      <c r="I2129" s="620" t="s">
        <v>488</v>
      </c>
      <c r="J2129" s="620" t="s">
        <v>488</v>
      </c>
      <c r="K2129" s="620" t="s">
        <v>488</v>
      </c>
      <c r="L2129" s="620"/>
      <c r="M2129" s="620"/>
      <c r="N2129" s="620"/>
      <c r="O2129" s="620"/>
      <c r="P2129" s="620"/>
      <c r="Q2129" s="487"/>
      <c r="R2129" s="487"/>
      <c r="S2129" s="487"/>
      <c r="T2129" s="487"/>
      <c r="U2129" s="487"/>
      <c r="V2129" s="487"/>
      <c r="W2129" s="487"/>
      <c r="X2129" s="583"/>
      <c r="Y2129" s="366" t="s">
        <v>3091</v>
      </c>
      <c r="Z2129" s="366" t="s">
        <v>3092</v>
      </c>
      <c r="AA2129" s="426"/>
      <c r="AB2129" s="426"/>
      <c r="AC2129" s="426"/>
      <c r="AD2129" s="486"/>
    </row>
    <row r="2130" customFormat="false" ht="16.2" hidden="true" customHeight="true" outlineLevel="0" collapsed="false">
      <c r="A2130" s="483"/>
      <c r="B2130" s="31"/>
      <c r="C2130" s="31"/>
      <c r="D2130" s="31" t="s">
        <v>265</v>
      </c>
      <c r="E2130" s="31"/>
      <c r="F2130" s="31" t="s">
        <v>473</v>
      </c>
      <c r="G2130" s="478"/>
      <c r="H2130" s="620" t="s">
        <v>488</v>
      </c>
      <c r="I2130" s="620" t="s">
        <v>488</v>
      </c>
      <c r="J2130" s="620" t="s">
        <v>488</v>
      </c>
      <c r="K2130" s="620" t="s">
        <v>488</v>
      </c>
      <c r="L2130" s="620"/>
      <c r="M2130" s="620"/>
      <c r="N2130" s="620"/>
      <c r="O2130" s="620"/>
      <c r="P2130" s="620"/>
      <c r="Q2130" s="487"/>
      <c r="R2130" s="487"/>
      <c r="S2130" s="487"/>
      <c r="T2130" s="487"/>
      <c r="U2130" s="487"/>
      <c r="V2130" s="487"/>
      <c r="W2130" s="487"/>
      <c r="X2130" s="583"/>
      <c r="Y2130" s="366" t="s">
        <v>3093</v>
      </c>
      <c r="Z2130" s="366" t="s">
        <v>3092</v>
      </c>
      <c r="AA2130" s="426"/>
      <c r="AB2130" s="426"/>
      <c r="AC2130" s="426"/>
      <c r="AD2130" s="486"/>
    </row>
    <row r="2131" customFormat="false" ht="16.2" hidden="true" customHeight="true" outlineLevel="0" collapsed="false">
      <c r="A2131" s="483" t="s">
        <v>3094</v>
      </c>
      <c r="B2131" s="31" t="s">
        <v>3095</v>
      </c>
      <c r="C2131" s="31" t="s">
        <v>3096</v>
      </c>
      <c r="D2131" s="31"/>
      <c r="E2131" s="31" t="s">
        <v>264</v>
      </c>
      <c r="F2131" s="31" t="s">
        <v>473</v>
      </c>
      <c r="G2131" s="478"/>
      <c r="H2131" s="620" t="s">
        <v>488</v>
      </c>
      <c r="I2131" s="620" t="s">
        <v>488</v>
      </c>
      <c r="J2131" s="620" t="s">
        <v>488</v>
      </c>
      <c r="K2131" s="620" t="s">
        <v>488</v>
      </c>
      <c r="L2131" s="620"/>
      <c r="M2131" s="620"/>
      <c r="N2131" s="620"/>
      <c r="O2131" s="620"/>
      <c r="P2131" s="620"/>
      <c r="Q2131" s="487"/>
      <c r="R2131" s="487"/>
      <c r="S2131" s="487"/>
      <c r="T2131" s="487"/>
      <c r="U2131" s="487"/>
      <c r="V2131" s="487"/>
      <c r="W2131" s="487"/>
      <c r="X2131" s="583"/>
      <c r="Y2131" s="366" t="s">
        <v>3097</v>
      </c>
      <c r="Z2131" s="366" t="s">
        <v>3065</v>
      </c>
      <c r="AA2131" s="426" t="s">
        <v>1516</v>
      </c>
      <c r="AB2131" s="426" t="s">
        <v>1516</v>
      </c>
      <c r="AC2131" s="426"/>
      <c r="AD2131" s="486"/>
    </row>
    <row r="2132" customFormat="false" ht="16.2" hidden="true" customHeight="false" outlineLevel="0" collapsed="false">
      <c r="A2132" s="483"/>
      <c r="B2132" s="31"/>
      <c r="C2132" s="31"/>
      <c r="D2132" s="31"/>
      <c r="E2132" s="31" t="s">
        <v>265</v>
      </c>
      <c r="F2132" s="31" t="s">
        <v>473</v>
      </c>
      <c r="G2132" s="478"/>
      <c r="H2132" s="620" t="s">
        <v>488</v>
      </c>
      <c r="I2132" s="620" t="s">
        <v>488</v>
      </c>
      <c r="J2132" s="620" t="s">
        <v>488</v>
      </c>
      <c r="K2132" s="620" t="s">
        <v>488</v>
      </c>
      <c r="L2132" s="620"/>
      <c r="M2132" s="620"/>
      <c r="N2132" s="620"/>
      <c r="O2132" s="620"/>
      <c r="P2132" s="620"/>
      <c r="Q2132" s="487"/>
      <c r="R2132" s="487"/>
      <c r="S2132" s="487"/>
      <c r="T2132" s="487"/>
      <c r="U2132" s="487"/>
      <c r="V2132" s="487"/>
      <c r="W2132" s="487"/>
      <c r="X2132" s="583"/>
      <c r="Y2132" s="366" t="s">
        <v>3098</v>
      </c>
      <c r="Z2132" s="366" t="s">
        <v>3074</v>
      </c>
      <c r="AA2132" s="426"/>
      <c r="AB2132" s="426"/>
      <c r="AC2132" s="426"/>
      <c r="AD2132" s="486"/>
    </row>
    <row r="2133" customFormat="false" ht="16.2" hidden="true" customHeight="true" outlineLevel="0" collapsed="false">
      <c r="A2133" s="483"/>
      <c r="B2133" s="31"/>
      <c r="C2133" s="31" t="s">
        <v>2981</v>
      </c>
      <c r="D2133" s="31"/>
      <c r="E2133" s="31" t="s">
        <v>264</v>
      </c>
      <c r="F2133" s="31" t="s">
        <v>473</v>
      </c>
      <c r="G2133" s="478"/>
      <c r="H2133" s="620" t="s">
        <v>488</v>
      </c>
      <c r="I2133" s="620" t="s">
        <v>488</v>
      </c>
      <c r="J2133" s="620" t="s">
        <v>488</v>
      </c>
      <c r="K2133" s="620" t="s">
        <v>488</v>
      </c>
      <c r="L2133" s="620"/>
      <c r="M2133" s="620"/>
      <c r="N2133" s="620"/>
      <c r="O2133" s="620"/>
      <c r="P2133" s="620"/>
      <c r="Q2133" s="487"/>
      <c r="R2133" s="487"/>
      <c r="S2133" s="487"/>
      <c r="T2133" s="487"/>
      <c r="U2133" s="487"/>
      <c r="V2133" s="487"/>
      <c r="W2133" s="487"/>
      <c r="X2133" s="583"/>
      <c r="Y2133" s="366" t="s">
        <v>3099</v>
      </c>
      <c r="Z2133" s="366" t="s">
        <v>3066</v>
      </c>
      <c r="AA2133" s="426"/>
      <c r="AB2133" s="426"/>
      <c r="AC2133" s="426"/>
      <c r="AD2133" s="486"/>
    </row>
    <row r="2134" customFormat="false" ht="16.2" hidden="true" customHeight="false" outlineLevel="0" collapsed="false">
      <c r="A2134" s="483"/>
      <c r="B2134" s="31"/>
      <c r="C2134" s="31"/>
      <c r="D2134" s="31"/>
      <c r="E2134" s="31" t="s">
        <v>265</v>
      </c>
      <c r="F2134" s="31" t="s">
        <v>473</v>
      </c>
      <c r="G2134" s="478"/>
      <c r="H2134" s="620" t="s">
        <v>488</v>
      </c>
      <c r="I2134" s="620" t="s">
        <v>488</v>
      </c>
      <c r="J2134" s="620" t="s">
        <v>488</v>
      </c>
      <c r="K2134" s="620" t="s">
        <v>488</v>
      </c>
      <c r="L2134" s="620"/>
      <c r="M2134" s="620"/>
      <c r="N2134" s="620"/>
      <c r="O2134" s="620"/>
      <c r="P2134" s="620"/>
      <c r="Q2134" s="487"/>
      <c r="R2134" s="487"/>
      <c r="S2134" s="487"/>
      <c r="T2134" s="487"/>
      <c r="U2134" s="487"/>
      <c r="V2134" s="487"/>
      <c r="W2134" s="487"/>
      <c r="X2134" s="583"/>
      <c r="Y2134" s="366" t="s">
        <v>3100</v>
      </c>
      <c r="Z2134" s="366" t="s">
        <v>3075</v>
      </c>
      <c r="AA2134" s="426"/>
      <c r="AB2134" s="426"/>
      <c r="AC2134" s="426"/>
      <c r="AD2134" s="486"/>
    </row>
    <row r="2135" customFormat="false" ht="16.2" hidden="true" customHeight="true" outlineLevel="0" collapsed="false">
      <c r="A2135" s="483"/>
      <c r="B2135" s="31"/>
      <c r="C2135" s="31" t="s">
        <v>3101</v>
      </c>
      <c r="D2135" s="31"/>
      <c r="E2135" s="31" t="s">
        <v>264</v>
      </c>
      <c r="F2135" s="31" t="s">
        <v>473</v>
      </c>
      <c r="G2135" s="478"/>
      <c r="H2135" s="620" t="s">
        <v>488</v>
      </c>
      <c r="I2135" s="620" t="s">
        <v>488</v>
      </c>
      <c r="J2135" s="620" t="s">
        <v>488</v>
      </c>
      <c r="K2135" s="620" t="s">
        <v>488</v>
      </c>
      <c r="L2135" s="620"/>
      <c r="M2135" s="620"/>
      <c r="N2135" s="620"/>
      <c r="O2135" s="620"/>
      <c r="P2135" s="620"/>
      <c r="Q2135" s="487"/>
      <c r="R2135" s="487"/>
      <c r="S2135" s="487"/>
      <c r="T2135" s="487"/>
      <c r="U2135" s="487"/>
      <c r="V2135" s="487"/>
      <c r="W2135" s="487"/>
      <c r="X2135" s="583"/>
      <c r="Y2135" s="366" t="s">
        <v>3102</v>
      </c>
      <c r="Z2135" s="366" t="s">
        <v>3065</v>
      </c>
      <c r="AA2135" s="426"/>
      <c r="AB2135" s="426"/>
      <c r="AC2135" s="426"/>
      <c r="AD2135" s="486"/>
    </row>
    <row r="2136" customFormat="false" ht="16.2" hidden="true" customHeight="false" outlineLevel="0" collapsed="false">
      <c r="A2136" s="483"/>
      <c r="B2136" s="31"/>
      <c r="C2136" s="31"/>
      <c r="D2136" s="31"/>
      <c r="E2136" s="31" t="s">
        <v>265</v>
      </c>
      <c r="F2136" s="31" t="s">
        <v>473</v>
      </c>
      <c r="G2136" s="478"/>
      <c r="H2136" s="620" t="s">
        <v>488</v>
      </c>
      <c r="I2136" s="620" t="s">
        <v>488</v>
      </c>
      <c r="J2136" s="620" t="s">
        <v>488</v>
      </c>
      <c r="K2136" s="620" t="s">
        <v>488</v>
      </c>
      <c r="L2136" s="620"/>
      <c r="M2136" s="620"/>
      <c r="N2136" s="620"/>
      <c r="O2136" s="620"/>
      <c r="P2136" s="620"/>
      <c r="Q2136" s="487"/>
      <c r="R2136" s="487"/>
      <c r="S2136" s="487"/>
      <c r="T2136" s="487"/>
      <c r="U2136" s="487"/>
      <c r="V2136" s="487"/>
      <c r="W2136" s="487"/>
      <c r="X2136" s="583"/>
      <c r="Y2136" s="366" t="s">
        <v>3103</v>
      </c>
      <c r="Z2136" s="366" t="s">
        <v>3074</v>
      </c>
      <c r="AA2136" s="426"/>
      <c r="AB2136" s="426"/>
      <c r="AC2136" s="426"/>
      <c r="AD2136" s="486"/>
    </row>
    <row r="2137" customFormat="false" ht="16.2" hidden="true" customHeight="true" outlineLevel="0" collapsed="false">
      <c r="A2137" s="483"/>
      <c r="B2137" s="31" t="s">
        <v>3073</v>
      </c>
      <c r="C2137" s="31" t="s">
        <v>3096</v>
      </c>
      <c r="D2137" s="31"/>
      <c r="E2137" s="31" t="s">
        <v>264</v>
      </c>
      <c r="F2137" s="31" t="s">
        <v>473</v>
      </c>
      <c r="G2137" s="478"/>
      <c r="H2137" s="620" t="s">
        <v>488</v>
      </c>
      <c r="I2137" s="620" t="s">
        <v>488</v>
      </c>
      <c r="J2137" s="620" t="s">
        <v>488</v>
      </c>
      <c r="K2137" s="620" t="s">
        <v>488</v>
      </c>
      <c r="L2137" s="620"/>
      <c r="M2137" s="620"/>
      <c r="N2137" s="620"/>
      <c r="O2137" s="620"/>
      <c r="P2137" s="620"/>
      <c r="Q2137" s="487"/>
      <c r="R2137" s="487"/>
      <c r="S2137" s="487"/>
      <c r="T2137" s="487"/>
      <c r="U2137" s="487"/>
      <c r="V2137" s="487"/>
      <c r="W2137" s="487"/>
      <c r="X2137" s="583"/>
      <c r="Y2137" s="366" t="s">
        <v>3104</v>
      </c>
      <c r="Z2137" s="366" t="s">
        <v>3066</v>
      </c>
      <c r="AA2137" s="426"/>
      <c r="AB2137" s="426"/>
      <c r="AC2137" s="426"/>
      <c r="AD2137" s="486"/>
    </row>
    <row r="2138" customFormat="false" ht="16.2" hidden="true" customHeight="false" outlineLevel="0" collapsed="false">
      <c r="A2138" s="483"/>
      <c r="B2138" s="31"/>
      <c r="C2138" s="31"/>
      <c r="D2138" s="31"/>
      <c r="E2138" s="31" t="s">
        <v>265</v>
      </c>
      <c r="F2138" s="31" t="s">
        <v>473</v>
      </c>
      <c r="G2138" s="478"/>
      <c r="H2138" s="620" t="s">
        <v>488</v>
      </c>
      <c r="I2138" s="620" t="s">
        <v>488</v>
      </c>
      <c r="J2138" s="620" t="s">
        <v>488</v>
      </c>
      <c r="K2138" s="620" t="s">
        <v>488</v>
      </c>
      <c r="L2138" s="620"/>
      <c r="M2138" s="620"/>
      <c r="N2138" s="620"/>
      <c r="O2138" s="620"/>
      <c r="P2138" s="620"/>
      <c r="Q2138" s="487"/>
      <c r="R2138" s="487"/>
      <c r="S2138" s="487"/>
      <c r="T2138" s="487"/>
      <c r="U2138" s="487"/>
      <c r="V2138" s="487"/>
      <c r="W2138" s="487"/>
      <c r="X2138" s="583"/>
      <c r="Y2138" s="366" t="s">
        <v>3105</v>
      </c>
      <c r="Z2138" s="366" t="s">
        <v>3075</v>
      </c>
      <c r="AA2138" s="426"/>
      <c r="AB2138" s="426"/>
      <c r="AC2138" s="426"/>
      <c r="AD2138" s="486"/>
    </row>
    <row r="2139" customFormat="false" ht="16.2" hidden="true" customHeight="true" outlineLevel="0" collapsed="false">
      <c r="A2139" s="483"/>
      <c r="B2139" s="31"/>
      <c r="C2139" s="31" t="s">
        <v>2981</v>
      </c>
      <c r="D2139" s="31"/>
      <c r="E2139" s="31" t="s">
        <v>264</v>
      </c>
      <c r="F2139" s="31" t="s">
        <v>473</v>
      </c>
      <c r="G2139" s="478"/>
      <c r="H2139" s="620" t="s">
        <v>488</v>
      </c>
      <c r="I2139" s="620" t="s">
        <v>488</v>
      </c>
      <c r="J2139" s="620" t="s">
        <v>488</v>
      </c>
      <c r="K2139" s="620" t="s">
        <v>488</v>
      </c>
      <c r="L2139" s="620"/>
      <c r="M2139" s="620"/>
      <c r="N2139" s="620"/>
      <c r="O2139" s="620"/>
      <c r="P2139" s="620"/>
      <c r="Q2139" s="487"/>
      <c r="R2139" s="487"/>
      <c r="S2139" s="487"/>
      <c r="T2139" s="487"/>
      <c r="U2139" s="487"/>
      <c r="V2139" s="487"/>
      <c r="W2139" s="487"/>
      <c r="X2139" s="583"/>
      <c r="Y2139" s="366" t="s">
        <v>3106</v>
      </c>
      <c r="Z2139" s="366" t="s">
        <v>3065</v>
      </c>
      <c r="AA2139" s="426"/>
      <c r="AB2139" s="426"/>
      <c r="AC2139" s="426"/>
      <c r="AD2139" s="486"/>
    </row>
    <row r="2140" customFormat="false" ht="16.2" hidden="true" customHeight="false" outlineLevel="0" collapsed="false">
      <c r="A2140" s="483"/>
      <c r="B2140" s="31"/>
      <c r="C2140" s="31"/>
      <c r="D2140" s="31"/>
      <c r="E2140" s="31" t="s">
        <v>265</v>
      </c>
      <c r="F2140" s="31" t="s">
        <v>473</v>
      </c>
      <c r="G2140" s="478"/>
      <c r="H2140" s="620" t="s">
        <v>488</v>
      </c>
      <c r="I2140" s="620" t="s">
        <v>488</v>
      </c>
      <c r="J2140" s="620" t="s">
        <v>488</v>
      </c>
      <c r="K2140" s="620" t="s">
        <v>488</v>
      </c>
      <c r="L2140" s="620"/>
      <c r="M2140" s="620"/>
      <c r="N2140" s="620"/>
      <c r="O2140" s="620"/>
      <c r="P2140" s="620"/>
      <c r="Q2140" s="487"/>
      <c r="R2140" s="487"/>
      <c r="S2140" s="487"/>
      <c r="T2140" s="487"/>
      <c r="U2140" s="487"/>
      <c r="V2140" s="487"/>
      <c r="W2140" s="487"/>
      <c r="X2140" s="583"/>
      <c r="Y2140" s="366" t="s">
        <v>3107</v>
      </c>
      <c r="Z2140" s="366" t="s">
        <v>3074</v>
      </c>
      <c r="AA2140" s="426"/>
      <c r="AB2140" s="426"/>
      <c r="AC2140" s="426"/>
      <c r="AD2140" s="486"/>
    </row>
    <row r="2141" customFormat="false" ht="16.2" hidden="true" customHeight="true" outlineLevel="0" collapsed="false">
      <c r="A2141" s="483"/>
      <c r="B2141" s="31"/>
      <c r="C2141" s="31" t="s">
        <v>3101</v>
      </c>
      <c r="D2141" s="31"/>
      <c r="E2141" s="31" t="s">
        <v>264</v>
      </c>
      <c r="F2141" s="31" t="s">
        <v>473</v>
      </c>
      <c r="G2141" s="478"/>
      <c r="H2141" s="620" t="s">
        <v>488</v>
      </c>
      <c r="I2141" s="620" t="s">
        <v>488</v>
      </c>
      <c r="J2141" s="620" t="s">
        <v>488</v>
      </c>
      <c r="K2141" s="620" t="s">
        <v>488</v>
      </c>
      <c r="L2141" s="620"/>
      <c r="M2141" s="620"/>
      <c r="N2141" s="620"/>
      <c r="O2141" s="620"/>
      <c r="P2141" s="620"/>
      <c r="Q2141" s="487"/>
      <c r="R2141" s="487"/>
      <c r="S2141" s="487"/>
      <c r="T2141" s="487"/>
      <c r="U2141" s="487"/>
      <c r="V2141" s="487"/>
      <c r="W2141" s="487"/>
      <c r="X2141" s="583"/>
      <c r="Y2141" s="366" t="s">
        <v>3108</v>
      </c>
      <c r="Z2141" s="366" t="s">
        <v>3066</v>
      </c>
      <c r="AA2141" s="426"/>
      <c r="AB2141" s="426"/>
      <c r="AC2141" s="426"/>
      <c r="AD2141" s="486"/>
    </row>
    <row r="2142" customFormat="false" ht="16.2" hidden="true" customHeight="false" outlineLevel="0" collapsed="false">
      <c r="A2142" s="483"/>
      <c r="B2142" s="31"/>
      <c r="C2142" s="31"/>
      <c r="D2142" s="31"/>
      <c r="E2142" s="31" t="s">
        <v>265</v>
      </c>
      <c r="F2142" s="31" t="s">
        <v>473</v>
      </c>
      <c r="G2142" s="478"/>
      <c r="H2142" s="620" t="s">
        <v>488</v>
      </c>
      <c r="I2142" s="620" t="s">
        <v>488</v>
      </c>
      <c r="J2142" s="620" t="s">
        <v>488</v>
      </c>
      <c r="K2142" s="620" t="s">
        <v>488</v>
      </c>
      <c r="L2142" s="620"/>
      <c r="M2142" s="620"/>
      <c r="N2142" s="620"/>
      <c r="O2142" s="620"/>
      <c r="P2142" s="620"/>
      <c r="Q2142" s="487"/>
      <c r="R2142" s="487"/>
      <c r="S2142" s="487"/>
      <c r="T2142" s="487"/>
      <c r="U2142" s="487"/>
      <c r="V2142" s="487"/>
      <c r="W2142" s="487"/>
      <c r="X2142" s="583"/>
      <c r="Y2142" s="366" t="s">
        <v>3109</v>
      </c>
      <c r="Z2142" s="366" t="s">
        <v>3075</v>
      </c>
      <c r="AA2142" s="426"/>
      <c r="AB2142" s="426"/>
      <c r="AC2142" s="426"/>
      <c r="AD2142" s="486"/>
    </row>
    <row r="2143" customFormat="false" ht="16.2" hidden="true" customHeight="true" outlineLevel="0" collapsed="false">
      <c r="A2143" s="483" t="s">
        <v>3110</v>
      </c>
      <c r="B2143" s="31" t="s">
        <v>3095</v>
      </c>
      <c r="C2143" s="31" t="s">
        <v>3111</v>
      </c>
      <c r="D2143" s="31"/>
      <c r="E2143" s="31" t="s">
        <v>264</v>
      </c>
      <c r="F2143" s="31" t="s">
        <v>473</v>
      </c>
      <c r="G2143" s="478"/>
      <c r="H2143" s="700" t="s">
        <v>488</v>
      </c>
      <c r="I2143" s="700" t="s">
        <v>488</v>
      </c>
      <c r="J2143" s="700" t="s">
        <v>488</v>
      </c>
      <c r="K2143" s="700" t="s">
        <v>488</v>
      </c>
      <c r="L2143" s="700"/>
      <c r="M2143" s="700"/>
      <c r="N2143" s="700"/>
      <c r="O2143" s="700"/>
      <c r="P2143" s="700"/>
      <c r="Q2143" s="723"/>
      <c r="R2143" s="723"/>
      <c r="S2143" s="723"/>
      <c r="T2143" s="723"/>
      <c r="U2143" s="723"/>
      <c r="V2143" s="723"/>
      <c r="W2143" s="723"/>
      <c r="X2143" s="583"/>
      <c r="Y2143" s="366" t="s">
        <v>3112</v>
      </c>
      <c r="Z2143" s="366" t="s">
        <v>3065</v>
      </c>
      <c r="AA2143" s="426" t="s">
        <v>1516</v>
      </c>
      <c r="AB2143" s="426" t="s">
        <v>1516</v>
      </c>
      <c r="AC2143" s="426"/>
      <c r="AD2143" s="486"/>
    </row>
    <row r="2144" customFormat="false" ht="16.2" hidden="true" customHeight="false" outlineLevel="0" collapsed="false">
      <c r="A2144" s="483"/>
      <c r="B2144" s="31"/>
      <c r="C2144" s="31"/>
      <c r="D2144" s="31"/>
      <c r="E2144" s="31" t="s">
        <v>265</v>
      </c>
      <c r="F2144" s="31" t="s">
        <v>473</v>
      </c>
      <c r="G2144" s="478"/>
      <c r="H2144" s="700" t="s">
        <v>488</v>
      </c>
      <c r="I2144" s="700" t="s">
        <v>488</v>
      </c>
      <c r="J2144" s="700" t="s">
        <v>488</v>
      </c>
      <c r="K2144" s="700" t="s">
        <v>488</v>
      </c>
      <c r="L2144" s="700"/>
      <c r="M2144" s="700"/>
      <c r="N2144" s="700"/>
      <c r="O2144" s="700"/>
      <c r="P2144" s="700"/>
      <c r="Q2144" s="723"/>
      <c r="R2144" s="723"/>
      <c r="S2144" s="723"/>
      <c r="T2144" s="723"/>
      <c r="U2144" s="723"/>
      <c r="V2144" s="723"/>
      <c r="W2144" s="723"/>
      <c r="X2144" s="583"/>
      <c r="Y2144" s="366" t="s">
        <v>3113</v>
      </c>
      <c r="Z2144" s="366" t="s">
        <v>3074</v>
      </c>
      <c r="AA2144" s="426"/>
      <c r="AB2144" s="426"/>
      <c r="AC2144" s="426"/>
      <c r="AD2144" s="486"/>
    </row>
    <row r="2145" customFormat="false" ht="16.2" hidden="true" customHeight="true" outlineLevel="0" collapsed="false">
      <c r="A2145" s="483"/>
      <c r="B2145" s="31"/>
      <c r="C2145" s="31" t="s">
        <v>3114</v>
      </c>
      <c r="D2145" s="31"/>
      <c r="E2145" s="31" t="s">
        <v>264</v>
      </c>
      <c r="F2145" s="31" t="s">
        <v>473</v>
      </c>
      <c r="G2145" s="478"/>
      <c r="H2145" s="700" t="s">
        <v>488</v>
      </c>
      <c r="I2145" s="700" t="s">
        <v>488</v>
      </c>
      <c r="J2145" s="700" t="s">
        <v>488</v>
      </c>
      <c r="K2145" s="700" t="s">
        <v>488</v>
      </c>
      <c r="L2145" s="700"/>
      <c r="M2145" s="700"/>
      <c r="N2145" s="700"/>
      <c r="O2145" s="700"/>
      <c r="P2145" s="700"/>
      <c r="Q2145" s="723"/>
      <c r="R2145" s="723"/>
      <c r="S2145" s="723"/>
      <c r="T2145" s="723"/>
      <c r="U2145" s="723"/>
      <c r="V2145" s="723"/>
      <c r="W2145" s="723"/>
      <c r="X2145" s="583"/>
      <c r="Y2145" s="366" t="s">
        <v>3115</v>
      </c>
      <c r="Z2145" s="366" t="s">
        <v>3066</v>
      </c>
      <c r="AA2145" s="426"/>
      <c r="AB2145" s="426"/>
      <c r="AC2145" s="426"/>
      <c r="AD2145" s="486"/>
    </row>
    <row r="2146" customFormat="false" ht="16.2" hidden="true" customHeight="false" outlineLevel="0" collapsed="false">
      <c r="A2146" s="483"/>
      <c r="B2146" s="31"/>
      <c r="C2146" s="31"/>
      <c r="D2146" s="31"/>
      <c r="E2146" s="31" t="s">
        <v>265</v>
      </c>
      <c r="F2146" s="31" t="s">
        <v>473</v>
      </c>
      <c r="G2146" s="478"/>
      <c r="H2146" s="700" t="s">
        <v>488</v>
      </c>
      <c r="I2146" s="700" t="s">
        <v>488</v>
      </c>
      <c r="J2146" s="700" t="s">
        <v>488</v>
      </c>
      <c r="K2146" s="700" t="s">
        <v>488</v>
      </c>
      <c r="L2146" s="700"/>
      <c r="M2146" s="700"/>
      <c r="N2146" s="700"/>
      <c r="O2146" s="700"/>
      <c r="P2146" s="700"/>
      <c r="Q2146" s="723"/>
      <c r="R2146" s="723"/>
      <c r="S2146" s="723"/>
      <c r="T2146" s="723"/>
      <c r="U2146" s="723"/>
      <c r="V2146" s="723"/>
      <c r="W2146" s="723"/>
      <c r="X2146" s="583"/>
      <c r="Y2146" s="366" t="s">
        <v>3116</v>
      </c>
      <c r="Z2146" s="366" t="s">
        <v>3075</v>
      </c>
      <c r="AA2146" s="426"/>
      <c r="AB2146" s="426"/>
      <c r="AC2146" s="426"/>
      <c r="AD2146" s="486"/>
    </row>
    <row r="2147" customFormat="false" ht="16.2" hidden="true" customHeight="true" outlineLevel="0" collapsed="false">
      <c r="A2147" s="483"/>
      <c r="B2147" s="31"/>
      <c r="C2147" s="31" t="s">
        <v>3117</v>
      </c>
      <c r="D2147" s="31"/>
      <c r="E2147" s="31" t="s">
        <v>264</v>
      </c>
      <c r="F2147" s="31" t="s">
        <v>473</v>
      </c>
      <c r="G2147" s="478"/>
      <c r="H2147" s="700" t="s">
        <v>488</v>
      </c>
      <c r="I2147" s="700" t="s">
        <v>488</v>
      </c>
      <c r="J2147" s="700" t="s">
        <v>488</v>
      </c>
      <c r="K2147" s="700" t="s">
        <v>488</v>
      </c>
      <c r="L2147" s="700"/>
      <c r="M2147" s="700"/>
      <c r="N2147" s="700"/>
      <c r="O2147" s="700"/>
      <c r="P2147" s="700"/>
      <c r="Q2147" s="723"/>
      <c r="R2147" s="723"/>
      <c r="S2147" s="723"/>
      <c r="T2147" s="723"/>
      <c r="U2147" s="723"/>
      <c r="V2147" s="723"/>
      <c r="W2147" s="723"/>
      <c r="X2147" s="583"/>
      <c r="Y2147" s="366" t="s">
        <v>3118</v>
      </c>
      <c r="Z2147" s="366" t="s">
        <v>3065</v>
      </c>
      <c r="AA2147" s="426"/>
      <c r="AB2147" s="426"/>
      <c r="AC2147" s="426"/>
      <c r="AD2147" s="486"/>
    </row>
    <row r="2148" customFormat="false" ht="16.2" hidden="true" customHeight="false" outlineLevel="0" collapsed="false">
      <c r="A2148" s="483"/>
      <c r="B2148" s="31"/>
      <c r="C2148" s="31"/>
      <c r="D2148" s="31"/>
      <c r="E2148" s="31" t="s">
        <v>265</v>
      </c>
      <c r="F2148" s="31" t="s">
        <v>473</v>
      </c>
      <c r="G2148" s="478"/>
      <c r="H2148" s="700" t="s">
        <v>488</v>
      </c>
      <c r="I2148" s="700" t="s">
        <v>488</v>
      </c>
      <c r="J2148" s="700" t="s">
        <v>488</v>
      </c>
      <c r="K2148" s="700" t="s">
        <v>488</v>
      </c>
      <c r="L2148" s="700"/>
      <c r="M2148" s="700"/>
      <c r="N2148" s="700"/>
      <c r="O2148" s="700"/>
      <c r="P2148" s="700"/>
      <c r="Q2148" s="723"/>
      <c r="R2148" s="723"/>
      <c r="S2148" s="723"/>
      <c r="T2148" s="723"/>
      <c r="U2148" s="723"/>
      <c r="V2148" s="723"/>
      <c r="W2148" s="723"/>
      <c r="X2148" s="583"/>
      <c r="Y2148" s="366" t="s">
        <v>3119</v>
      </c>
      <c r="Z2148" s="366" t="s">
        <v>3074</v>
      </c>
      <c r="AA2148" s="426"/>
      <c r="AB2148" s="426"/>
      <c r="AC2148" s="426"/>
      <c r="AD2148" s="486"/>
    </row>
    <row r="2149" customFormat="false" ht="16.2" hidden="true" customHeight="true" outlineLevel="0" collapsed="false">
      <c r="A2149" s="483"/>
      <c r="B2149" s="31" t="s">
        <v>3073</v>
      </c>
      <c r="C2149" s="31" t="s">
        <v>3111</v>
      </c>
      <c r="D2149" s="31"/>
      <c r="E2149" s="31" t="s">
        <v>264</v>
      </c>
      <c r="F2149" s="31" t="s">
        <v>473</v>
      </c>
      <c r="G2149" s="478"/>
      <c r="H2149" s="700" t="s">
        <v>488</v>
      </c>
      <c r="I2149" s="700" t="s">
        <v>488</v>
      </c>
      <c r="J2149" s="700" t="s">
        <v>488</v>
      </c>
      <c r="K2149" s="700" t="s">
        <v>488</v>
      </c>
      <c r="L2149" s="700"/>
      <c r="M2149" s="700"/>
      <c r="N2149" s="700"/>
      <c r="O2149" s="700"/>
      <c r="P2149" s="700"/>
      <c r="Q2149" s="723"/>
      <c r="R2149" s="723"/>
      <c r="S2149" s="723"/>
      <c r="T2149" s="723"/>
      <c r="U2149" s="723"/>
      <c r="V2149" s="723"/>
      <c r="W2149" s="723"/>
      <c r="X2149" s="583"/>
      <c r="Y2149" s="366" t="s">
        <v>3120</v>
      </c>
      <c r="Z2149" s="366" t="s">
        <v>3066</v>
      </c>
      <c r="AA2149" s="426"/>
      <c r="AB2149" s="426"/>
      <c r="AC2149" s="426"/>
      <c r="AD2149" s="486"/>
    </row>
    <row r="2150" customFormat="false" ht="16.2" hidden="true" customHeight="false" outlineLevel="0" collapsed="false">
      <c r="A2150" s="483"/>
      <c r="B2150" s="31"/>
      <c r="C2150" s="31"/>
      <c r="D2150" s="31"/>
      <c r="E2150" s="31" t="s">
        <v>265</v>
      </c>
      <c r="F2150" s="31" t="s">
        <v>473</v>
      </c>
      <c r="G2150" s="478"/>
      <c r="H2150" s="700" t="s">
        <v>488</v>
      </c>
      <c r="I2150" s="700" t="s">
        <v>488</v>
      </c>
      <c r="J2150" s="700" t="s">
        <v>488</v>
      </c>
      <c r="K2150" s="700" t="s">
        <v>488</v>
      </c>
      <c r="L2150" s="700"/>
      <c r="M2150" s="700"/>
      <c r="N2150" s="700"/>
      <c r="O2150" s="700"/>
      <c r="P2150" s="700"/>
      <c r="Q2150" s="723"/>
      <c r="R2150" s="723"/>
      <c r="S2150" s="723"/>
      <c r="T2150" s="723"/>
      <c r="U2150" s="723"/>
      <c r="V2150" s="723"/>
      <c r="W2150" s="723"/>
      <c r="X2150" s="583"/>
      <c r="Y2150" s="366" t="s">
        <v>3121</v>
      </c>
      <c r="Z2150" s="366" t="s">
        <v>3075</v>
      </c>
      <c r="AA2150" s="426"/>
      <c r="AB2150" s="426"/>
      <c r="AC2150" s="426"/>
      <c r="AD2150" s="486"/>
    </row>
    <row r="2151" customFormat="false" ht="16.2" hidden="true" customHeight="true" outlineLevel="0" collapsed="false">
      <c r="A2151" s="483"/>
      <c r="B2151" s="31"/>
      <c r="C2151" s="31" t="s">
        <v>3114</v>
      </c>
      <c r="D2151" s="31"/>
      <c r="E2151" s="31" t="s">
        <v>264</v>
      </c>
      <c r="F2151" s="31" t="s">
        <v>473</v>
      </c>
      <c r="G2151" s="478"/>
      <c r="H2151" s="700" t="s">
        <v>488</v>
      </c>
      <c r="I2151" s="700" t="s">
        <v>488</v>
      </c>
      <c r="J2151" s="700" t="s">
        <v>488</v>
      </c>
      <c r="K2151" s="700" t="s">
        <v>488</v>
      </c>
      <c r="L2151" s="700"/>
      <c r="M2151" s="700"/>
      <c r="N2151" s="700"/>
      <c r="O2151" s="700"/>
      <c r="P2151" s="700"/>
      <c r="Q2151" s="723"/>
      <c r="R2151" s="723"/>
      <c r="S2151" s="723"/>
      <c r="T2151" s="723"/>
      <c r="U2151" s="723"/>
      <c r="V2151" s="723"/>
      <c r="W2151" s="723"/>
      <c r="X2151" s="583"/>
      <c r="Y2151" s="366" t="s">
        <v>3122</v>
      </c>
      <c r="Z2151" s="366" t="s">
        <v>3065</v>
      </c>
      <c r="AA2151" s="426"/>
      <c r="AB2151" s="426"/>
      <c r="AC2151" s="426"/>
      <c r="AD2151" s="486"/>
    </row>
    <row r="2152" customFormat="false" ht="16.2" hidden="true" customHeight="false" outlineLevel="0" collapsed="false">
      <c r="A2152" s="483"/>
      <c r="B2152" s="31"/>
      <c r="C2152" s="31"/>
      <c r="D2152" s="31"/>
      <c r="E2152" s="31" t="s">
        <v>265</v>
      </c>
      <c r="F2152" s="31" t="s">
        <v>473</v>
      </c>
      <c r="G2152" s="478"/>
      <c r="H2152" s="700" t="s">
        <v>488</v>
      </c>
      <c r="I2152" s="700" t="s">
        <v>488</v>
      </c>
      <c r="J2152" s="700" t="s">
        <v>488</v>
      </c>
      <c r="K2152" s="700" t="s">
        <v>488</v>
      </c>
      <c r="L2152" s="700"/>
      <c r="M2152" s="700"/>
      <c r="N2152" s="700"/>
      <c r="O2152" s="700"/>
      <c r="P2152" s="700"/>
      <c r="Q2152" s="723"/>
      <c r="R2152" s="723"/>
      <c r="S2152" s="723"/>
      <c r="T2152" s="723"/>
      <c r="U2152" s="723"/>
      <c r="V2152" s="723"/>
      <c r="W2152" s="723"/>
      <c r="X2152" s="583"/>
      <c r="Y2152" s="366" t="s">
        <v>3123</v>
      </c>
      <c r="Z2152" s="366" t="s">
        <v>3074</v>
      </c>
      <c r="AA2152" s="426"/>
      <c r="AB2152" s="426"/>
      <c r="AC2152" s="426"/>
      <c r="AD2152" s="486"/>
    </row>
    <row r="2153" customFormat="false" ht="16.2" hidden="true" customHeight="true" outlineLevel="0" collapsed="false">
      <c r="A2153" s="483"/>
      <c r="B2153" s="31"/>
      <c r="C2153" s="31" t="s">
        <v>3117</v>
      </c>
      <c r="D2153" s="31"/>
      <c r="E2153" s="31" t="s">
        <v>264</v>
      </c>
      <c r="F2153" s="31" t="s">
        <v>473</v>
      </c>
      <c r="G2153" s="478"/>
      <c r="H2153" s="700" t="s">
        <v>488</v>
      </c>
      <c r="I2153" s="700" t="s">
        <v>488</v>
      </c>
      <c r="J2153" s="700" t="s">
        <v>488</v>
      </c>
      <c r="K2153" s="700" t="s">
        <v>488</v>
      </c>
      <c r="L2153" s="700"/>
      <c r="M2153" s="700"/>
      <c r="N2153" s="700"/>
      <c r="O2153" s="700"/>
      <c r="P2153" s="700"/>
      <c r="Q2153" s="723"/>
      <c r="R2153" s="723"/>
      <c r="S2153" s="723"/>
      <c r="T2153" s="723"/>
      <c r="U2153" s="723"/>
      <c r="V2153" s="723"/>
      <c r="W2153" s="723"/>
      <c r="X2153" s="583"/>
      <c r="Y2153" s="366" t="s">
        <v>3124</v>
      </c>
      <c r="Z2153" s="366" t="s">
        <v>3066</v>
      </c>
      <c r="AA2153" s="426"/>
      <c r="AB2153" s="426"/>
      <c r="AC2153" s="426"/>
      <c r="AD2153" s="486"/>
    </row>
    <row r="2154" customFormat="false" ht="16.2" hidden="true" customHeight="false" outlineLevel="0" collapsed="false">
      <c r="A2154" s="483"/>
      <c r="B2154" s="31"/>
      <c r="C2154" s="31"/>
      <c r="D2154" s="31"/>
      <c r="E2154" s="31" t="s">
        <v>265</v>
      </c>
      <c r="F2154" s="31" t="s">
        <v>473</v>
      </c>
      <c r="G2154" s="478"/>
      <c r="H2154" s="700" t="s">
        <v>488</v>
      </c>
      <c r="I2154" s="700" t="s">
        <v>488</v>
      </c>
      <c r="J2154" s="700" t="s">
        <v>488</v>
      </c>
      <c r="K2154" s="700" t="s">
        <v>488</v>
      </c>
      <c r="L2154" s="700"/>
      <c r="M2154" s="700"/>
      <c r="N2154" s="700"/>
      <c r="O2154" s="700"/>
      <c r="P2154" s="700"/>
      <c r="Q2154" s="723"/>
      <c r="R2154" s="723"/>
      <c r="S2154" s="723"/>
      <c r="T2154" s="723"/>
      <c r="U2154" s="723"/>
      <c r="V2154" s="723"/>
      <c r="W2154" s="723"/>
      <c r="X2154" s="583"/>
      <c r="Y2154" s="366" t="s">
        <v>3125</v>
      </c>
      <c r="Z2154" s="366" t="s">
        <v>3075</v>
      </c>
      <c r="AA2154" s="426"/>
      <c r="AB2154" s="426"/>
      <c r="AC2154" s="426"/>
      <c r="AD2154" s="486"/>
    </row>
    <row r="2155" customFormat="false" ht="16.2" hidden="false" customHeight="true" outlineLevel="0" collapsed="false">
      <c r="A2155" s="483" t="s">
        <v>3126</v>
      </c>
      <c r="B2155" s="31" t="s">
        <v>3127</v>
      </c>
      <c r="C2155" s="31" t="s">
        <v>3128</v>
      </c>
      <c r="D2155" s="31"/>
      <c r="E2155" s="31" t="s">
        <v>264</v>
      </c>
      <c r="F2155" s="31" t="s">
        <v>471</v>
      </c>
      <c r="G2155" s="478"/>
      <c r="H2155" s="620" t="s">
        <v>488</v>
      </c>
      <c r="I2155" s="620" t="s">
        <v>488</v>
      </c>
      <c r="J2155" s="620" t="s">
        <v>488</v>
      </c>
      <c r="K2155" s="620" t="s">
        <v>488</v>
      </c>
      <c r="L2155" s="620"/>
      <c r="M2155" s="620"/>
      <c r="N2155" s="620"/>
      <c r="O2155" s="620"/>
      <c r="P2155" s="620"/>
      <c r="Q2155" s="534"/>
      <c r="R2155" s="534"/>
      <c r="S2155" s="534"/>
      <c r="T2155" s="534"/>
      <c r="U2155" s="534"/>
      <c r="V2155" s="534"/>
      <c r="W2155" s="534"/>
      <c r="X2155" s="583"/>
      <c r="Y2155" s="366" t="s">
        <v>3129</v>
      </c>
      <c r="Z2155" s="366"/>
      <c r="AA2155" s="426" t="s">
        <v>3130</v>
      </c>
      <c r="AB2155" s="426" t="s">
        <v>3131</v>
      </c>
      <c r="AC2155" s="426"/>
      <c r="AD2155" s="486"/>
    </row>
    <row r="2156" customFormat="false" ht="16.2" hidden="true" customHeight="true" outlineLevel="0" collapsed="false">
      <c r="A2156" s="483"/>
      <c r="B2156" s="31"/>
      <c r="C2156" s="31"/>
      <c r="D2156" s="31"/>
      <c r="E2156" s="31" t="s">
        <v>265</v>
      </c>
      <c r="F2156" s="31" t="s">
        <v>471</v>
      </c>
      <c r="G2156" s="478"/>
      <c r="H2156" s="620" t="s">
        <v>488</v>
      </c>
      <c r="I2156" s="620" t="s">
        <v>488</v>
      </c>
      <c r="J2156" s="620" t="s">
        <v>488</v>
      </c>
      <c r="K2156" s="620" t="s">
        <v>488</v>
      </c>
      <c r="L2156" s="620"/>
      <c r="M2156" s="620"/>
      <c r="N2156" s="620"/>
      <c r="O2156" s="620"/>
      <c r="P2156" s="620"/>
      <c r="Q2156" s="534"/>
      <c r="R2156" s="534"/>
      <c r="S2156" s="534"/>
      <c r="T2156" s="534"/>
      <c r="U2156" s="534"/>
      <c r="V2156" s="534"/>
      <c r="W2156" s="534"/>
      <c r="X2156" s="583"/>
      <c r="Y2156" s="366" t="s">
        <v>3132</v>
      </c>
      <c r="Z2156" s="366"/>
      <c r="AA2156" s="426"/>
      <c r="AB2156" s="426"/>
      <c r="AC2156" s="426"/>
      <c r="AD2156" s="486"/>
    </row>
    <row r="2157" customFormat="false" ht="16.2" hidden="true" customHeight="true" outlineLevel="0" collapsed="false">
      <c r="A2157" s="483"/>
      <c r="B2157" s="31"/>
      <c r="C2157" s="31" t="s">
        <v>3133</v>
      </c>
      <c r="D2157" s="31"/>
      <c r="E2157" s="31" t="s">
        <v>264</v>
      </c>
      <c r="F2157" s="31" t="s">
        <v>471</v>
      </c>
      <c r="G2157" s="478"/>
      <c r="H2157" s="620" t="s">
        <v>488</v>
      </c>
      <c r="I2157" s="620" t="s">
        <v>488</v>
      </c>
      <c r="J2157" s="620" t="s">
        <v>488</v>
      </c>
      <c r="K2157" s="620" t="s">
        <v>488</v>
      </c>
      <c r="L2157" s="620"/>
      <c r="M2157" s="620"/>
      <c r="N2157" s="620"/>
      <c r="O2157" s="620"/>
      <c r="P2157" s="620"/>
      <c r="Q2157" s="534"/>
      <c r="R2157" s="534"/>
      <c r="S2157" s="534"/>
      <c r="T2157" s="534"/>
      <c r="U2157" s="534"/>
      <c r="V2157" s="534"/>
      <c r="W2157" s="534"/>
      <c r="X2157" s="583"/>
      <c r="Y2157" s="366" t="s">
        <v>3134</v>
      </c>
      <c r="Z2157" s="366"/>
      <c r="AA2157" s="426"/>
      <c r="AB2157" s="426"/>
      <c r="AC2157" s="426"/>
      <c r="AD2157" s="486"/>
    </row>
    <row r="2158" customFormat="false" ht="16.2" hidden="true" customHeight="true" outlineLevel="0" collapsed="false">
      <c r="A2158" s="483"/>
      <c r="B2158" s="31"/>
      <c r="C2158" s="31"/>
      <c r="D2158" s="31"/>
      <c r="E2158" s="31" t="s">
        <v>265</v>
      </c>
      <c r="F2158" s="31" t="s">
        <v>471</v>
      </c>
      <c r="G2158" s="478"/>
      <c r="H2158" s="620" t="s">
        <v>488</v>
      </c>
      <c r="I2158" s="620" t="s">
        <v>488</v>
      </c>
      <c r="J2158" s="620" t="s">
        <v>488</v>
      </c>
      <c r="K2158" s="620" t="s">
        <v>488</v>
      </c>
      <c r="L2158" s="620"/>
      <c r="M2158" s="620"/>
      <c r="N2158" s="620"/>
      <c r="O2158" s="620"/>
      <c r="P2158" s="620"/>
      <c r="Q2158" s="534"/>
      <c r="R2158" s="534"/>
      <c r="S2158" s="534"/>
      <c r="T2158" s="534"/>
      <c r="U2158" s="534"/>
      <c r="V2158" s="534"/>
      <c r="W2158" s="534"/>
      <c r="X2158" s="583"/>
      <c r="Y2158" s="366" t="s">
        <v>3135</v>
      </c>
      <c r="Z2158" s="366"/>
      <c r="AA2158" s="426"/>
      <c r="AB2158" s="426"/>
      <c r="AC2158" s="426"/>
      <c r="AD2158" s="486"/>
    </row>
    <row r="2159" customFormat="false" ht="16.2" hidden="true" customHeight="true" outlineLevel="0" collapsed="false">
      <c r="A2159" s="483"/>
      <c r="B2159" s="31"/>
      <c r="C2159" s="31" t="s">
        <v>3136</v>
      </c>
      <c r="D2159" s="31"/>
      <c r="E2159" s="31" t="s">
        <v>264</v>
      </c>
      <c r="F2159" s="31" t="s">
        <v>471</v>
      </c>
      <c r="G2159" s="478"/>
      <c r="H2159" s="620" t="s">
        <v>488</v>
      </c>
      <c r="I2159" s="620" t="s">
        <v>488</v>
      </c>
      <c r="J2159" s="620" t="s">
        <v>488</v>
      </c>
      <c r="K2159" s="620" t="s">
        <v>488</v>
      </c>
      <c r="L2159" s="620"/>
      <c r="M2159" s="620"/>
      <c r="N2159" s="620"/>
      <c r="O2159" s="620"/>
      <c r="P2159" s="620"/>
      <c r="Q2159" s="534"/>
      <c r="R2159" s="534"/>
      <c r="S2159" s="534"/>
      <c r="T2159" s="534"/>
      <c r="U2159" s="534"/>
      <c r="V2159" s="534"/>
      <c r="W2159" s="534"/>
      <c r="X2159" s="583"/>
      <c r="Y2159" s="366" t="s">
        <v>3137</v>
      </c>
      <c r="Z2159" s="366"/>
      <c r="AA2159" s="426"/>
      <c r="AB2159" s="426"/>
      <c r="AC2159" s="426"/>
      <c r="AD2159" s="486"/>
    </row>
    <row r="2160" customFormat="false" ht="16.2" hidden="true" customHeight="true" outlineLevel="0" collapsed="false">
      <c r="A2160" s="483"/>
      <c r="B2160" s="31"/>
      <c r="C2160" s="31"/>
      <c r="D2160" s="31"/>
      <c r="E2160" s="31" t="s">
        <v>265</v>
      </c>
      <c r="F2160" s="31" t="s">
        <v>471</v>
      </c>
      <c r="G2160" s="478"/>
      <c r="H2160" s="620" t="s">
        <v>488</v>
      </c>
      <c r="I2160" s="620" t="s">
        <v>488</v>
      </c>
      <c r="J2160" s="620" t="s">
        <v>488</v>
      </c>
      <c r="K2160" s="620" t="s">
        <v>488</v>
      </c>
      <c r="L2160" s="620"/>
      <c r="M2160" s="620"/>
      <c r="N2160" s="620"/>
      <c r="O2160" s="620"/>
      <c r="P2160" s="620"/>
      <c r="Q2160" s="534"/>
      <c r="R2160" s="534"/>
      <c r="S2160" s="534"/>
      <c r="T2160" s="534"/>
      <c r="U2160" s="534"/>
      <c r="V2160" s="534"/>
      <c r="W2160" s="534"/>
      <c r="X2160" s="583"/>
      <c r="Y2160" s="366" t="s">
        <v>3138</v>
      </c>
      <c r="Z2160" s="366"/>
      <c r="AA2160" s="426"/>
      <c r="AB2160" s="426"/>
      <c r="AC2160" s="426"/>
      <c r="AD2160" s="486"/>
    </row>
    <row r="2161" customFormat="false" ht="16.2" hidden="true" customHeight="true" outlineLevel="0" collapsed="false">
      <c r="A2161" s="483"/>
      <c r="B2161" s="31"/>
      <c r="C2161" s="31" t="s">
        <v>3139</v>
      </c>
      <c r="D2161" s="31"/>
      <c r="E2161" s="31" t="s">
        <v>264</v>
      </c>
      <c r="F2161" s="31" t="s">
        <v>471</v>
      </c>
      <c r="G2161" s="478"/>
      <c r="H2161" s="620" t="s">
        <v>488</v>
      </c>
      <c r="I2161" s="620" t="s">
        <v>488</v>
      </c>
      <c r="J2161" s="620" t="s">
        <v>488</v>
      </c>
      <c r="K2161" s="620" t="s">
        <v>488</v>
      </c>
      <c r="L2161" s="620"/>
      <c r="M2161" s="620"/>
      <c r="N2161" s="620"/>
      <c r="O2161" s="620"/>
      <c r="P2161" s="620"/>
      <c r="Q2161" s="484"/>
      <c r="R2161" s="484"/>
      <c r="S2161" s="484"/>
      <c r="T2161" s="484"/>
      <c r="U2161" s="484"/>
      <c r="V2161" s="484"/>
      <c r="W2161" s="484"/>
      <c r="X2161" s="583"/>
      <c r="Y2161" s="366" t="s">
        <v>3140</v>
      </c>
      <c r="Z2161" s="366"/>
      <c r="AA2161" s="426"/>
      <c r="AB2161" s="426"/>
      <c r="AC2161" s="426"/>
      <c r="AD2161" s="486"/>
    </row>
    <row r="2162" customFormat="false" ht="16.2" hidden="true" customHeight="true" outlineLevel="0" collapsed="false">
      <c r="A2162" s="483"/>
      <c r="B2162" s="31"/>
      <c r="C2162" s="31"/>
      <c r="D2162" s="31"/>
      <c r="E2162" s="31" t="s">
        <v>265</v>
      </c>
      <c r="F2162" s="31" t="s">
        <v>471</v>
      </c>
      <c r="G2162" s="478"/>
      <c r="H2162" s="620" t="s">
        <v>488</v>
      </c>
      <c r="I2162" s="620" t="s">
        <v>488</v>
      </c>
      <c r="J2162" s="620" t="s">
        <v>488</v>
      </c>
      <c r="K2162" s="620" t="s">
        <v>488</v>
      </c>
      <c r="L2162" s="620"/>
      <c r="M2162" s="620"/>
      <c r="N2162" s="620"/>
      <c r="O2162" s="620"/>
      <c r="P2162" s="620"/>
      <c r="Q2162" s="484"/>
      <c r="R2162" s="484"/>
      <c r="S2162" s="484"/>
      <c r="T2162" s="484"/>
      <c r="U2162" s="484"/>
      <c r="V2162" s="484"/>
      <c r="W2162" s="484"/>
      <c r="X2162" s="583"/>
      <c r="Y2162" s="366" t="s">
        <v>3141</v>
      </c>
      <c r="Z2162" s="366"/>
      <c r="AA2162" s="426"/>
      <c r="AB2162" s="426"/>
      <c r="AC2162" s="426"/>
      <c r="AD2162" s="486"/>
    </row>
    <row r="2163" customFormat="false" ht="16.2" hidden="true" customHeight="true" outlineLevel="0" collapsed="false">
      <c r="A2163" s="483"/>
      <c r="B2163" s="31"/>
      <c r="C2163" s="31" t="s">
        <v>3142</v>
      </c>
      <c r="D2163" s="31"/>
      <c r="E2163" s="31" t="s">
        <v>264</v>
      </c>
      <c r="F2163" s="31" t="s">
        <v>471</v>
      </c>
      <c r="G2163" s="478"/>
      <c r="H2163" s="620" t="s">
        <v>488</v>
      </c>
      <c r="I2163" s="620" t="s">
        <v>488</v>
      </c>
      <c r="J2163" s="620" t="s">
        <v>488</v>
      </c>
      <c r="K2163" s="620" t="s">
        <v>488</v>
      </c>
      <c r="L2163" s="620"/>
      <c r="M2163" s="620"/>
      <c r="N2163" s="620"/>
      <c r="O2163" s="620"/>
      <c r="P2163" s="620"/>
      <c r="Q2163" s="484"/>
      <c r="R2163" s="484"/>
      <c r="S2163" s="484"/>
      <c r="T2163" s="484"/>
      <c r="U2163" s="484"/>
      <c r="V2163" s="484"/>
      <c r="W2163" s="484"/>
      <c r="X2163" s="583"/>
      <c r="Y2163" s="366" t="s">
        <v>3143</v>
      </c>
      <c r="Z2163" s="366"/>
      <c r="AA2163" s="426"/>
      <c r="AB2163" s="426"/>
      <c r="AC2163" s="426"/>
      <c r="AD2163" s="486"/>
    </row>
    <row r="2164" customFormat="false" ht="16.2" hidden="true" customHeight="true" outlineLevel="0" collapsed="false">
      <c r="A2164" s="483"/>
      <c r="B2164" s="31"/>
      <c r="C2164" s="31"/>
      <c r="D2164" s="31"/>
      <c r="E2164" s="31" t="s">
        <v>265</v>
      </c>
      <c r="F2164" s="31" t="s">
        <v>471</v>
      </c>
      <c r="G2164" s="478"/>
      <c r="H2164" s="620" t="s">
        <v>488</v>
      </c>
      <c r="I2164" s="620" t="s">
        <v>488</v>
      </c>
      <c r="J2164" s="620" t="s">
        <v>488</v>
      </c>
      <c r="K2164" s="620" t="s">
        <v>488</v>
      </c>
      <c r="L2164" s="620"/>
      <c r="M2164" s="620"/>
      <c r="N2164" s="620"/>
      <c r="O2164" s="620"/>
      <c r="P2164" s="620"/>
      <c r="Q2164" s="484"/>
      <c r="R2164" s="484"/>
      <c r="S2164" s="484"/>
      <c r="T2164" s="484"/>
      <c r="U2164" s="484"/>
      <c r="V2164" s="484"/>
      <c r="W2164" s="484"/>
      <c r="X2164" s="583"/>
      <c r="Y2164" s="366" t="s">
        <v>3144</v>
      </c>
      <c r="Z2164" s="366"/>
      <c r="AA2164" s="426"/>
      <c r="AB2164" s="426"/>
      <c r="AC2164" s="426"/>
      <c r="AD2164" s="486"/>
    </row>
    <row r="2165" customFormat="false" ht="16.2" hidden="true" customHeight="true" outlineLevel="0" collapsed="false">
      <c r="A2165" s="483"/>
      <c r="B2165" s="31"/>
      <c r="C2165" s="31" t="s">
        <v>3145</v>
      </c>
      <c r="D2165" s="31"/>
      <c r="E2165" s="31" t="s">
        <v>264</v>
      </c>
      <c r="F2165" s="31" t="s">
        <v>471</v>
      </c>
      <c r="G2165" s="478"/>
      <c r="H2165" s="620" t="s">
        <v>488</v>
      </c>
      <c r="I2165" s="620" t="s">
        <v>488</v>
      </c>
      <c r="J2165" s="620" t="s">
        <v>488</v>
      </c>
      <c r="K2165" s="620" t="s">
        <v>488</v>
      </c>
      <c r="L2165" s="620"/>
      <c r="M2165" s="620"/>
      <c r="N2165" s="620"/>
      <c r="O2165" s="620"/>
      <c r="P2165" s="620"/>
      <c r="Q2165" s="534"/>
      <c r="R2165" s="534"/>
      <c r="S2165" s="534"/>
      <c r="T2165" s="534"/>
      <c r="U2165" s="534"/>
      <c r="V2165" s="534"/>
      <c r="W2165" s="534"/>
      <c r="X2165" s="583"/>
      <c r="Y2165" s="366" t="s">
        <v>3146</v>
      </c>
      <c r="Z2165" s="366"/>
      <c r="AA2165" s="426"/>
      <c r="AB2165" s="426"/>
      <c r="AC2165" s="426"/>
      <c r="AD2165" s="486"/>
    </row>
    <row r="2166" customFormat="false" ht="16.2" hidden="true" customHeight="true" outlineLevel="0" collapsed="false">
      <c r="A2166" s="483"/>
      <c r="B2166" s="31"/>
      <c r="C2166" s="31"/>
      <c r="D2166" s="31"/>
      <c r="E2166" s="31" t="s">
        <v>265</v>
      </c>
      <c r="F2166" s="31" t="s">
        <v>471</v>
      </c>
      <c r="G2166" s="478"/>
      <c r="H2166" s="620" t="s">
        <v>488</v>
      </c>
      <c r="I2166" s="620" t="s">
        <v>488</v>
      </c>
      <c r="J2166" s="620" t="s">
        <v>488</v>
      </c>
      <c r="K2166" s="620" t="s">
        <v>488</v>
      </c>
      <c r="L2166" s="620"/>
      <c r="M2166" s="620"/>
      <c r="N2166" s="620"/>
      <c r="O2166" s="620"/>
      <c r="P2166" s="620"/>
      <c r="Q2166" s="534"/>
      <c r="R2166" s="534"/>
      <c r="S2166" s="534"/>
      <c r="T2166" s="534"/>
      <c r="U2166" s="534"/>
      <c r="V2166" s="534"/>
      <c r="W2166" s="534"/>
      <c r="X2166" s="583"/>
      <c r="Y2166" s="366" t="s">
        <v>3147</v>
      </c>
      <c r="Z2166" s="366"/>
      <c r="AA2166" s="426"/>
      <c r="AB2166" s="426"/>
      <c r="AC2166" s="426"/>
      <c r="AD2166" s="486"/>
    </row>
    <row r="2167" customFormat="false" ht="16.2" hidden="true" customHeight="true" outlineLevel="0" collapsed="false">
      <c r="A2167" s="483"/>
      <c r="B2167" s="31" t="s">
        <v>3148</v>
      </c>
      <c r="C2167" s="31"/>
      <c r="D2167" s="31"/>
      <c r="E2167" s="31" t="s">
        <v>264</v>
      </c>
      <c r="F2167" s="31" t="s">
        <v>471</v>
      </c>
      <c r="G2167" s="478"/>
      <c r="H2167" s="620" t="s">
        <v>488</v>
      </c>
      <c r="I2167" s="620" t="s">
        <v>488</v>
      </c>
      <c r="J2167" s="620" t="s">
        <v>488</v>
      </c>
      <c r="K2167" s="620" t="s">
        <v>488</v>
      </c>
      <c r="L2167" s="620"/>
      <c r="M2167" s="620"/>
      <c r="N2167" s="620"/>
      <c r="O2167" s="620"/>
      <c r="P2167" s="620"/>
      <c r="Q2167" s="534"/>
      <c r="R2167" s="534"/>
      <c r="S2167" s="534"/>
      <c r="T2167" s="534"/>
      <c r="U2167" s="534"/>
      <c r="V2167" s="534"/>
      <c r="W2167" s="534"/>
      <c r="X2167" s="583"/>
      <c r="Y2167" s="366" t="s">
        <v>3149</v>
      </c>
      <c r="Z2167" s="366"/>
      <c r="AA2167" s="426"/>
      <c r="AB2167" s="426"/>
      <c r="AC2167" s="426"/>
      <c r="AD2167" s="486"/>
    </row>
    <row r="2168" customFormat="false" ht="16.2" hidden="true" customHeight="true" outlineLevel="0" collapsed="false">
      <c r="A2168" s="483"/>
      <c r="B2168" s="31"/>
      <c r="C2168" s="31"/>
      <c r="D2168" s="31"/>
      <c r="E2168" s="31" t="s">
        <v>265</v>
      </c>
      <c r="F2168" s="31" t="s">
        <v>471</v>
      </c>
      <c r="G2168" s="478"/>
      <c r="H2168" s="620" t="s">
        <v>488</v>
      </c>
      <c r="I2168" s="620" t="s">
        <v>488</v>
      </c>
      <c r="J2168" s="620" t="s">
        <v>488</v>
      </c>
      <c r="K2168" s="620" t="s">
        <v>488</v>
      </c>
      <c r="L2168" s="620"/>
      <c r="M2168" s="620"/>
      <c r="N2168" s="620"/>
      <c r="O2168" s="620"/>
      <c r="P2168" s="620"/>
      <c r="Q2168" s="534"/>
      <c r="R2168" s="534"/>
      <c r="S2168" s="534"/>
      <c r="T2168" s="534"/>
      <c r="U2168" s="534"/>
      <c r="V2168" s="534"/>
      <c r="W2168" s="534"/>
      <c r="X2168" s="583"/>
      <c r="Y2168" s="366" t="s">
        <v>3150</v>
      </c>
      <c r="Z2168" s="366"/>
      <c r="AA2168" s="426"/>
      <c r="AB2168" s="426"/>
      <c r="AC2168" s="426"/>
      <c r="AD2168" s="486"/>
    </row>
    <row r="2169" customFormat="false" ht="16.2" hidden="true" customHeight="true" outlineLevel="0" collapsed="false">
      <c r="A2169" s="483"/>
      <c r="B2169" s="31" t="s">
        <v>3151</v>
      </c>
      <c r="C2169" s="31"/>
      <c r="D2169" s="31"/>
      <c r="E2169" s="31" t="s">
        <v>264</v>
      </c>
      <c r="F2169" s="31" t="s">
        <v>471</v>
      </c>
      <c r="G2169" s="478"/>
      <c r="H2169" s="620" t="s">
        <v>488</v>
      </c>
      <c r="I2169" s="620" t="s">
        <v>488</v>
      </c>
      <c r="J2169" s="620" t="s">
        <v>488</v>
      </c>
      <c r="K2169" s="620" t="s">
        <v>488</v>
      </c>
      <c r="L2169" s="620"/>
      <c r="M2169" s="620"/>
      <c r="N2169" s="620"/>
      <c r="O2169" s="620"/>
      <c r="P2169" s="620"/>
      <c r="Q2169" s="534"/>
      <c r="R2169" s="534"/>
      <c r="S2169" s="534"/>
      <c r="T2169" s="534"/>
      <c r="U2169" s="534"/>
      <c r="V2169" s="534"/>
      <c r="W2169" s="534"/>
      <c r="X2169" s="583"/>
      <c r="Y2169" s="366" t="s">
        <v>3152</v>
      </c>
      <c r="Z2169" s="366"/>
      <c r="AA2169" s="426"/>
      <c r="AB2169" s="426"/>
      <c r="AC2169" s="426"/>
      <c r="AD2169" s="486"/>
    </row>
    <row r="2170" customFormat="false" ht="16.2" hidden="true" customHeight="true" outlineLevel="0" collapsed="false">
      <c r="A2170" s="483"/>
      <c r="B2170" s="31"/>
      <c r="C2170" s="31"/>
      <c r="D2170" s="31"/>
      <c r="E2170" s="31" t="s">
        <v>265</v>
      </c>
      <c r="F2170" s="31" t="s">
        <v>471</v>
      </c>
      <c r="G2170" s="478"/>
      <c r="H2170" s="620" t="s">
        <v>488</v>
      </c>
      <c r="I2170" s="620" t="s">
        <v>488</v>
      </c>
      <c r="J2170" s="620" t="s">
        <v>488</v>
      </c>
      <c r="K2170" s="620" t="s">
        <v>488</v>
      </c>
      <c r="L2170" s="620"/>
      <c r="M2170" s="620"/>
      <c r="N2170" s="620"/>
      <c r="O2170" s="620"/>
      <c r="P2170" s="620"/>
      <c r="Q2170" s="534"/>
      <c r="R2170" s="534"/>
      <c r="S2170" s="534"/>
      <c r="T2170" s="534"/>
      <c r="U2170" s="534"/>
      <c r="V2170" s="534"/>
      <c r="W2170" s="534"/>
      <c r="X2170" s="583"/>
      <c r="Y2170" s="366" t="s">
        <v>3153</v>
      </c>
      <c r="Z2170" s="366"/>
      <c r="AA2170" s="426"/>
      <c r="AB2170" s="426"/>
      <c r="AC2170" s="426"/>
      <c r="AD2170" s="486"/>
    </row>
    <row r="2171" customFormat="false" ht="16.2" hidden="true" customHeight="true" outlineLevel="0" collapsed="false">
      <c r="A2171" s="483"/>
      <c r="B2171" s="31" t="s">
        <v>3076</v>
      </c>
      <c r="C2171" s="31"/>
      <c r="D2171" s="31"/>
      <c r="E2171" s="31" t="s">
        <v>264</v>
      </c>
      <c r="F2171" s="31" t="s">
        <v>471</v>
      </c>
      <c r="G2171" s="478"/>
      <c r="H2171" s="620" t="s">
        <v>488</v>
      </c>
      <c r="I2171" s="620" t="s">
        <v>488</v>
      </c>
      <c r="J2171" s="620" t="s">
        <v>488</v>
      </c>
      <c r="K2171" s="620" t="s">
        <v>488</v>
      </c>
      <c r="L2171" s="620"/>
      <c r="M2171" s="620"/>
      <c r="N2171" s="620"/>
      <c r="O2171" s="620"/>
      <c r="P2171" s="620"/>
      <c r="Q2171" s="534"/>
      <c r="R2171" s="534"/>
      <c r="S2171" s="534"/>
      <c r="T2171" s="534"/>
      <c r="U2171" s="534"/>
      <c r="V2171" s="534"/>
      <c r="W2171" s="534"/>
      <c r="X2171" s="583"/>
      <c r="Y2171" s="366" t="s">
        <v>3154</v>
      </c>
      <c r="Z2171" s="366"/>
      <c r="AA2171" s="426"/>
      <c r="AB2171" s="426"/>
      <c r="AC2171" s="426"/>
      <c r="AD2171" s="486"/>
    </row>
    <row r="2172" customFormat="false" ht="16.2" hidden="true" customHeight="true" outlineLevel="0" collapsed="false">
      <c r="A2172" s="483"/>
      <c r="B2172" s="31"/>
      <c r="C2172" s="31"/>
      <c r="D2172" s="31"/>
      <c r="E2172" s="31" t="s">
        <v>265</v>
      </c>
      <c r="F2172" s="31" t="s">
        <v>471</v>
      </c>
      <c r="G2172" s="478"/>
      <c r="H2172" s="620" t="s">
        <v>488</v>
      </c>
      <c r="I2172" s="620" t="s">
        <v>488</v>
      </c>
      <c r="J2172" s="620" t="s">
        <v>488</v>
      </c>
      <c r="K2172" s="620" t="s">
        <v>488</v>
      </c>
      <c r="L2172" s="620"/>
      <c r="M2172" s="620"/>
      <c r="N2172" s="620"/>
      <c r="O2172" s="620"/>
      <c r="P2172" s="620"/>
      <c r="Q2172" s="534"/>
      <c r="R2172" s="534"/>
      <c r="S2172" s="534"/>
      <c r="T2172" s="534"/>
      <c r="U2172" s="534"/>
      <c r="V2172" s="534"/>
      <c r="W2172" s="534"/>
      <c r="X2172" s="583"/>
      <c r="Y2172" s="366" t="s">
        <v>3155</v>
      </c>
      <c r="Z2172" s="366"/>
      <c r="AA2172" s="426"/>
      <c r="AB2172" s="426"/>
      <c r="AC2172" s="426"/>
      <c r="AD2172" s="486"/>
    </row>
    <row r="2173" customFormat="false" ht="16.2" hidden="true" customHeight="true" outlineLevel="0" collapsed="false">
      <c r="A2173" s="483" t="s">
        <v>3156</v>
      </c>
      <c r="B2173" s="31" t="s">
        <v>3157</v>
      </c>
      <c r="C2173" s="31" t="s">
        <v>143</v>
      </c>
      <c r="D2173" s="31"/>
      <c r="E2173" s="31" t="s">
        <v>264</v>
      </c>
      <c r="F2173" s="31" t="s">
        <v>471</v>
      </c>
      <c r="G2173" s="478"/>
      <c r="H2173" s="620" t="s">
        <v>488</v>
      </c>
      <c r="I2173" s="620" t="s">
        <v>488</v>
      </c>
      <c r="J2173" s="620" t="s">
        <v>488</v>
      </c>
      <c r="K2173" s="620" t="s">
        <v>488</v>
      </c>
      <c r="L2173" s="620"/>
      <c r="M2173" s="620"/>
      <c r="N2173" s="620"/>
      <c r="O2173" s="620"/>
      <c r="P2173" s="620"/>
      <c r="Q2173" s="534"/>
      <c r="R2173" s="534"/>
      <c r="S2173" s="534"/>
      <c r="T2173" s="534"/>
      <c r="U2173" s="534"/>
      <c r="V2173" s="534"/>
      <c r="W2173" s="534"/>
      <c r="X2173" s="583"/>
      <c r="Y2173" s="366" t="s">
        <v>3158</v>
      </c>
      <c r="Z2173" s="366"/>
      <c r="AA2173" s="426" t="s">
        <v>1516</v>
      </c>
      <c r="AB2173" s="426" t="s">
        <v>1516</v>
      </c>
      <c r="AC2173" s="426"/>
      <c r="AD2173" s="486"/>
    </row>
    <row r="2174" customFormat="false" ht="16.2" hidden="true" customHeight="true" outlineLevel="0" collapsed="false">
      <c r="A2174" s="483"/>
      <c r="B2174" s="31"/>
      <c r="C2174" s="31"/>
      <c r="D2174" s="31"/>
      <c r="E2174" s="31" t="s">
        <v>265</v>
      </c>
      <c r="F2174" s="31" t="s">
        <v>471</v>
      </c>
      <c r="G2174" s="478"/>
      <c r="H2174" s="620" t="s">
        <v>488</v>
      </c>
      <c r="I2174" s="620" t="s">
        <v>488</v>
      </c>
      <c r="J2174" s="620" t="s">
        <v>488</v>
      </c>
      <c r="K2174" s="620" t="s">
        <v>488</v>
      </c>
      <c r="L2174" s="620"/>
      <c r="M2174" s="620"/>
      <c r="N2174" s="620"/>
      <c r="O2174" s="620"/>
      <c r="P2174" s="620"/>
      <c r="Q2174" s="513"/>
      <c r="R2174" s="513"/>
      <c r="S2174" s="513"/>
      <c r="T2174" s="513"/>
      <c r="U2174" s="513"/>
      <c r="V2174" s="513"/>
      <c r="W2174" s="513"/>
      <c r="X2174" s="583"/>
      <c r="Y2174" s="366" t="s">
        <v>3159</v>
      </c>
      <c r="Z2174" s="366"/>
      <c r="AA2174" s="426"/>
      <c r="AB2174" s="426"/>
      <c r="AC2174" s="426"/>
      <c r="AD2174" s="486"/>
    </row>
    <row r="2175" customFormat="false" ht="16.2" hidden="true" customHeight="true" outlineLevel="0" collapsed="false">
      <c r="A2175" s="483"/>
      <c r="B2175" s="31"/>
      <c r="C2175" s="31" t="s">
        <v>3160</v>
      </c>
      <c r="D2175" s="31"/>
      <c r="E2175" s="31" t="s">
        <v>264</v>
      </c>
      <c r="F2175" s="31" t="s">
        <v>471</v>
      </c>
      <c r="G2175" s="478"/>
      <c r="H2175" s="620" t="s">
        <v>488</v>
      </c>
      <c r="I2175" s="620" t="s">
        <v>488</v>
      </c>
      <c r="J2175" s="620" t="s">
        <v>488</v>
      </c>
      <c r="K2175" s="620" t="s">
        <v>488</v>
      </c>
      <c r="L2175" s="620"/>
      <c r="M2175" s="620"/>
      <c r="N2175" s="620"/>
      <c r="O2175" s="620"/>
      <c r="P2175" s="620"/>
      <c r="Q2175" s="513"/>
      <c r="R2175" s="513"/>
      <c r="S2175" s="513"/>
      <c r="T2175" s="513"/>
      <c r="U2175" s="513"/>
      <c r="V2175" s="513"/>
      <c r="W2175" s="513"/>
      <c r="X2175" s="583"/>
      <c r="Y2175" s="366" t="s">
        <v>3161</v>
      </c>
      <c r="Z2175" s="366"/>
      <c r="AA2175" s="426"/>
      <c r="AB2175" s="426"/>
      <c r="AC2175" s="426"/>
      <c r="AD2175" s="486"/>
    </row>
    <row r="2176" customFormat="false" ht="16.2" hidden="true" customHeight="true" outlineLevel="0" collapsed="false">
      <c r="A2176" s="483"/>
      <c r="B2176" s="31"/>
      <c r="C2176" s="31"/>
      <c r="D2176" s="31"/>
      <c r="E2176" s="31" t="s">
        <v>265</v>
      </c>
      <c r="F2176" s="31" t="s">
        <v>471</v>
      </c>
      <c r="G2176" s="478"/>
      <c r="H2176" s="620" t="s">
        <v>488</v>
      </c>
      <c r="I2176" s="620" t="s">
        <v>488</v>
      </c>
      <c r="J2176" s="620" t="s">
        <v>488</v>
      </c>
      <c r="K2176" s="620" t="s">
        <v>488</v>
      </c>
      <c r="L2176" s="620"/>
      <c r="M2176" s="620"/>
      <c r="N2176" s="620"/>
      <c r="O2176" s="620"/>
      <c r="P2176" s="620"/>
      <c r="Q2176" s="513"/>
      <c r="R2176" s="513"/>
      <c r="S2176" s="513"/>
      <c r="T2176" s="513"/>
      <c r="U2176" s="513"/>
      <c r="V2176" s="513"/>
      <c r="W2176" s="513"/>
      <c r="X2176" s="583"/>
      <c r="Y2176" s="366" t="s">
        <v>3162</v>
      </c>
      <c r="Z2176" s="366"/>
      <c r="AA2176" s="426"/>
      <c r="AB2176" s="426"/>
      <c r="AC2176" s="426"/>
      <c r="AD2176" s="486"/>
    </row>
    <row r="2177" customFormat="false" ht="16.2" hidden="true" customHeight="true" outlineLevel="0" collapsed="false">
      <c r="A2177" s="483"/>
      <c r="B2177" s="31"/>
      <c r="C2177" s="31" t="s">
        <v>3163</v>
      </c>
      <c r="D2177" s="31"/>
      <c r="E2177" s="31" t="s">
        <v>264</v>
      </c>
      <c r="F2177" s="31" t="s">
        <v>471</v>
      </c>
      <c r="G2177" s="478"/>
      <c r="H2177" s="620" t="s">
        <v>488</v>
      </c>
      <c r="I2177" s="620" t="s">
        <v>488</v>
      </c>
      <c r="J2177" s="620" t="s">
        <v>488</v>
      </c>
      <c r="K2177" s="620" t="s">
        <v>488</v>
      </c>
      <c r="L2177" s="620"/>
      <c r="M2177" s="620"/>
      <c r="N2177" s="620"/>
      <c r="O2177" s="620"/>
      <c r="P2177" s="620"/>
      <c r="Q2177" s="513"/>
      <c r="R2177" s="513"/>
      <c r="S2177" s="513"/>
      <c r="T2177" s="513"/>
      <c r="U2177" s="513"/>
      <c r="V2177" s="513"/>
      <c r="W2177" s="513"/>
      <c r="X2177" s="583"/>
      <c r="Y2177" s="366" t="s">
        <v>3164</v>
      </c>
      <c r="Z2177" s="366"/>
      <c r="AA2177" s="426"/>
      <c r="AB2177" s="426"/>
      <c r="AC2177" s="426"/>
      <c r="AD2177" s="486"/>
    </row>
    <row r="2178" customFormat="false" ht="16.2" hidden="true" customHeight="true" outlineLevel="0" collapsed="false">
      <c r="A2178" s="483"/>
      <c r="B2178" s="31"/>
      <c r="C2178" s="31"/>
      <c r="D2178" s="31"/>
      <c r="E2178" s="31" t="s">
        <v>265</v>
      </c>
      <c r="F2178" s="31" t="s">
        <v>471</v>
      </c>
      <c r="G2178" s="478"/>
      <c r="H2178" s="620" t="s">
        <v>488</v>
      </c>
      <c r="I2178" s="620" t="s">
        <v>488</v>
      </c>
      <c r="J2178" s="620" t="s">
        <v>488</v>
      </c>
      <c r="K2178" s="620" t="s">
        <v>488</v>
      </c>
      <c r="L2178" s="620"/>
      <c r="M2178" s="620"/>
      <c r="N2178" s="620"/>
      <c r="O2178" s="620"/>
      <c r="P2178" s="620"/>
      <c r="Q2178" s="513"/>
      <c r="R2178" s="513"/>
      <c r="S2178" s="513"/>
      <c r="T2178" s="513"/>
      <c r="U2178" s="513"/>
      <c r="V2178" s="513"/>
      <c r="W2178" s="513"/>
      <c r="X2178" s="583"/>
      <c r="Y2178" s="366" t="s">
        <v>3165</v>
      </c>
      <c r="Z2178" s="366"/>
      <c r="AA2178" s="426"/>
      <c r="AB2178" s="426"/>
      <c r="AC2178" s="426"/>
      <c r="AD2178" s="486"/>
    </row>
    <row r="2179" customFormat="false" ht="16.2" hidden="true" customHeight="true" outlineLevel="0" collapsed="false">
      <c r="A2179" s="483"/>
      <c r="B2179" s="31" t="s">
        <v>3166</v>
      </c>
      <c r="C2179" s="31"/>
      <c r="D2179" s="31"/>
      <c r="E2179" s="31" t="s">
        <v>264</v>
      </c>
      <c r="F2179" s="31" t="s">
        <v>471</v>
      </c>
      <c r="G2179" s="478"/>
      <c r="H2179" s="620" t="s">
        <v>488</v>
      </c>
      <c r="I2179" s="620" t="s">
        <v>488</v>
      </c>
      <c r="J2179" s="620" t="s">
        <v>488</v>
      </c>
      <c r="K2179" s="620" t="s">
        <v>488</v>
      </c>
      <c r="L2179" s="620"/>
      <c r="M2179" s="620"/>
      <c r="N2179" s="620"/>
      <c r="O2179" s="620"/>
      <c r="P2179" s="620"/>
      <c r="Q2179" s="513"/>
      <c r="R2179" s="513"/>
      <c r="S2179" s="513"/>
      <c r="T2179" s="513"/>
      <c r="U2179" s="513"/>
      <c r="V2179" s="513"/>
      <c r="W2179" s="513"/>
      <c r="X2179" s="583"/>
      <c r="Y2179" s="366" t="s">
        <v>3167</v>
      </c>
      <c r="Z2179" s="366"/>
      <c r="AA2179" s="426"/>
      <c r="AB2179" s="426"/>
      <c r="AC2179" s="426"/>
      <c r="AD2179" s="486"/>
    </row>
    <row r="2180" customFormat="false" ht="16.2" hidden="true" customHeight="true" outlineLevel="0" collapsed="false">
      <c r="A2180" s="483"/>
      <c r="B2180" s="31"/>
      <c r="C2180" s="31"/>
      <c r="D2180" s="31"/>
      <c r="E2180" s="31" t="s">
        <v>265</v>
      </c>
      <c r="F2180" s="31" t="s">
        <v>471</v>
      </c>
      <c r="G2180" s="478"/>
      <c r="H2180" s="620" t="s">
        <v>488</v>
      </c>
      <c r="I2180" s="620" t="s">
        <v>488</v>
      </c>
      <c r="J2180" s="620" t="s">
        <v>488</v>
      </c>
      <c r="K2180" s="620" t="s">
        <v>488</v>
      </c>
      <c r="L2180" s="620"/>
      <c r="M2180" s="620"/>
      <c r="N2180" s="620"/>
      <c r="O2180" s="620"/>
      <c r="P2180" s="620"/>
      <c r="Q2180" s="513"/>
      <c r="R2180" s="513"/>
      <c r="S2180" s="513"/>
      <c r="T2180" s="513"/>
      <c r="U2180" s="513"/>
      <c r="V2180" s="513"/>
      <c r="W2180" s="513"/>
      <c r="X2180" s="583"/>
      <c r="Y2180" s="366" t="s">
        <v>3168</v>
      </c>
      <c r="Z2180" s="366"/>
      <c r="AA2180" s="426"/>
      <c r="AB2180" s="426"/>
      <c r="AC2180" s="426"/>
      <c r="AD2180" s="486"/>
    </row>
    <row r="2181" customFormat="false" ht="16.2" hidden="true" customHeight="true" outlineLevel="0" collapsed="false">
      <c r="A2181" s="483"/>
      <c r="B2181" s="31" t="s">
        <v>3169</v>
      </c>
      <c r="C2181" s="31"/>
      <c r="D2181" s="31"/>
      <c r="E2181" s="31" t="s">
        <v>264</v>
      </c>
      <c r="F2181" s="31" t="s">
        <v>471</v>
      </c>
      <c r="G2181" s="478"/>
      <c r="H2181" s="620" t="s">
        <v>488</v>
      </c>
      <c r="I2181" s="620" t="s">
        <v>488</v>
      </c>
      <c r="J2181" s="620" t="s">
        <v>488</v>
      </c>
      <c r="K2181" s="620" t="s">
        <v>488</v>
      </c>
      <c r="L2181" s="620"/>
      <c r="M2181" s="620"/>
      <c r="N2181" s="620"/>
      <c r="O2181" s="620"/>
      <c r="P2181" s="620"/>
      <c r="Q2181" s="513"/>
      <c r="R2181" s="513"/>
      <c r="S2181" s="513"/>
      <c r="T2181" s="513"/>
      <c r="U2181" s="513"/>
      <c r="V2181" s="513"/>
      <c r="W2181" s="513"/>
      <c r="X2181" s="583"/>
      <c r="Y2181" s="366" t="s">
        <v>3170</v>
      </c>
      <c r="Z2181" s="366"/>
      <c r="AA2181" s="426"/>
      <c r="AB2181" s="426"/>
      <c r="AC2181" s="426"/>
      <c r="AD2181" s="486"/>
    </row>
    <row r="2182" customFormat="false" ht="16.2" hidden="true" customHeight="true" outlineLevel="0" collapsed="false">
      <c r="A2182" s="483"/>
      <c r="B2182" s="31"/>
      <c r="C2182" s="31"/>
      <c r="D2182" s="31"/>
      <c r="E2182" s="31" t="s">
        <v>265</v>
      </c>
      <c r="F2182" s="31" t="s">
        <v>471</v>
      </c>
      <c r="G2182" s="478"/>
      <c r="H2182" s="620" t="s">
        <v>488</v>
      </c>
      <c r="I2182" s="620" t="s">
        <v>488</v>
      </c>
      <c r="J2182" s="620" t="s">
        <v>488</v>
      </c>
      <c r="K2182" s="620" t="s">
        <v>488</v>
      </c>
      <c r="L2182" s="620"/>
      <c r="M2182" s="620"/>
      <c r="N2182" s="620"/>
      <c r="O2182" s="620"/>
      <c r="P2182" s="620"/>
      <c r="Q2182" s="513"/>
      <c r="R2182" s="513"/>
      <c r="S2182" s="513"/>
      <c r="T2182" s="513"/>
      <c r="U2182" s="513"/>
      <c r="V2182" s="513"/>
      <c r="W2182" s="513"/>
      <c r="X2182" s="583"/>
      <c r="Y2182" s="366" t="s">
        <v>3171</v>
      </c>
      <c r="Z2182" s="366"/>
      <c r="AA2182" s="426"/>
      <c r="AB2182" s="426"/>
      <c r="AC2182" s="426"/>
      <c r="AD2182" s="486"/>
    </row>
    <row r="2183" customFormat="false" ht="16.2" hidden="true" customHeight="true" outlineLevel="0" collapsed="false">
      <c r="A2183" s="483"/>
      <c r="B2183" s="31" t="s">
        <v>3172</v>
      </c>
      <c r="C2183" s="31"/>
      <c r="D2183" s="31"/>
      <c r="E2183" s="31" t="s">
        <v>264</v>
      </c>
      <c r="F2183" s="31" t="s">
        <v>473</v>
      </c>
      <c r="G2183" s="478"/>
      <c r="H2183" s="620" t="s">
        <v>488</v>
      </c>
      <c r="I2183" s="620" t="s">
        <v>488</v>
      </c>
      <c r="J2183" s="620" t="s">
        <v>488</v>
      </c>
      <c r="K2183" s="620" t="s">
        <v>488</v>
      </c>
      <c r="L2183" s="620"/>
      <c r="M2183" s="620"/>
      <c r="N2183" s="620"/>
      <c r="O2183" s="620"/>
      <c r="P2183" s="620"/>
      <c r="Q2183" s="558"/>
      <c r="R2183" s="558"/>
      <c r="S2183" s="558"/>
      <c r="T2183" s="558"/>
      <c r="U2183" s="558"/>
      <c r="V2183" s="558"/>
      <c r="W2183" s="558"/>
      <c r="X2183" s="583"/>
      <c r="Y2183" s="366" t="s">
        <v>3173</v>
      </c>
      <c r="Z2183" s="366" t="s">
        <v>3174</v>
      </c>
      <c r="AA2183" s="426"/>
      <c r="AB2183" s="426"/>
      <c r="AC2183" s="426"/>
      <c r="AD2183" s="486"/>
    </row>
    <row r="2184" customFormat="false" ht="16.2" hidden="true" customHeight="false" outlineLevel="0" collapsed="false">
      <c r="A2184" s="483"/>
      <c r="B2184" s="31"/>
      <c r="C2184" s="31"/>
      <c r="D2184" s="31"/>
      <c r="E2184" s="31" t="s">
        <v>265</v>
      </c>
      <c r="F2184" s="31" t="s">
        <v>473</v>
      </c>
      <c r="G2184" s="478"/>
      <c r="H2184" s="620" t="s">
        <v>488</v>
      </c>
      <c r="I2184" s="620" t="s">
        <v>488</v>
      </c>
      <c r="J2184" s="620" t="s">
        <v>488</v>
      </c>
      <c r="K2184" s="620" t="s">
        <v>488</v>
      </c>
      <c r="L2184" s="620"/>
      <c r="M2184" s="620"/>
      <c r="N2184" s="620"/>
      <c r="O2184" s="620"/>
      <c r="P2184" s="620"/>
      <c r="Q2184" s="558"/>
      <c r="R2184" s="558"/>
      <c r="S2184" s="558"/>
      <c r="T2184" s="558"/>
      <c r="U2184" s="558"/>
      <c r="V2184" s="558"/>
      <c r="W2184" s="558"/>
      <c r="X2184" s="583"/>
      <c r="Y2184" s="366" t="s">
        <v>3175</v>
      </c>
      <c r="Z2184" s="366" t="s">
        <v>3174</v>
      </c>
      <c r="AA2184" s="426"/>
      <c r="AB2184" s="426"/>
      <c r="AC2184" s="426"/>
      <c r="AD2184" s="486"/>
    </row>
    <row r="2185" customFormat="false" ht="32.4" hidden="true" customHeight="true" outlineLevel="0" collapsed="false">
      <c r="A2185" s="483"/>
      <c r="B2185" s="31" t="s">
        <v>3176</v>
      </c>
      <c r="C2185" s="31"/>
      <c r="D2185" s="31"/>
      <c r="E2185" s="31"/>
      <c r="F2185" s="31" t="s">
        <v>473</v>
      </c>
      <c r="G2185" s="478"/>
      <c r="H2185" s="620" t="s">
        <v>488</v>
      </c>
      <c r="I2185" s="620" t="s">
        <v>488</v>
      </c>
      <c r="J2185" s="620" t="s">
        <v>488</v>
      </c>
      <c r="K2185" s="620" t="s">
        <v>488</v>
      </c>
      <c r="L2185" s="620"/>
      <c r="M2185" s="620"/>
      <c r="N2185" s="620"/>
      <c r="O2185" s="620"/>
      <c r="P2185" s="620"/>
      <c r="Q2185" s="558"/>
      <c r="R2185" s="558"/>
      <c r="S2185" s="558"/>
      <c r="T2185" s="558"/>
      <c r="U2185" s="558"/>
      <c r="V2185" s="558"/>
      <c r="W2185" s="558"/>
      <c r="X2185" s="583"/>
      <c r="Y2185" s="366" t="s">
        <v>3177</v>
      </c>
      <c r="Z2185" s="366" t="s">
        <v>3178</v>
      </c>
      <c r="AA2185" s="426"/>
      <c r="AB2185" s="426"/>
      <c r="AC2185" s="426"/>
      <c r="AD2185" s="486"/>
    </row>
    <row r="2186" customFormat="false" ht="21.6" hidden="true" customHeight="true" outlineLevel="0" collapsed="false">
      <c r="A2186" s="483"/>
      <c r="B2186" s="31" t="s">
        <v>3179</v>
      </c>
      <c r="C2186" s="31"/>
      <c r="D2186" s="31"/>
      <c r="E2186" s="31"/>
      <c r="F2186" s="31" t="s">
        <v>473</v>
      </c>
      <c r="G2186" s="478"/>
      <c r="H2186" s="620" t="s">
        <v>488</v>
      </c>
      <c r="I2186" s="620" t="s">
        <v>488</v>
      </c>
      <c r="J2186" s="620" t="s">
        <v>488</v>
      </c>
      <c r="K2186" s="620" t="s">
        <v>488</v>
      </c>
      <c r="L2186" s="620"/>
      <c r="M2186" s="620"/>
      <c r="N2186" s="620"/>
      <c r="O2186" s="620"/>
      <c r="P2186" s="620"/>
      <c r="Q2186" s="558"/>
      <c r="R2186" s="558"/>
      <c r="S2186" s="558"/>
      <c r="T2186" s="558"/>
      <c r="U2186" s="558"/>
      <c r="V2186" s="558"/>
      <c r="W2186" s="558"/>
      <c r="X2186" s="583"/>
      <c r="Y2186" s="366" t="s">
        <v>3180</v>
      </c>
      <c r="Z2186" s="366" t="s">
        <v>3181</v>
      </c>
      <c r="AA2186" s="426"/>
      <c r="AB2186" s="426"/>
      <c r="AC2186" s="426"/>
      <c r="AD2186" s="486"/>
    </row>
    <row r="2187" customFormat="false" ht="16.2" hidden="true" customHeight="true" outlineLevel="0" collapsed="false">
      <c r="A2187" s="483" t="s">
        <v>3182</v>
      </c>
      <c r="B2187" s="31" t="s">
        <v>3183</v>
      </c>
      <c r="C2187" s="31"/>
      <c r="D2187" s="31" t="s">
        <v>264</v>
      </c>
      <c r="E2187" s="31"/>
      <c r="F2187" s="31" t="s">
        <v>469</v>
      </c>
      <c r="G2187" s="478"/>
      <c r="H2187" s="620" t="s">
        <v>488</v>
      </c>
      <c r="I2187" s="620" t="s">
        <v>488</v>
      </c>
      <c r="J2187" s="620" t="s">
        <v>488</v>
      </c>
      <c r="K2187" s="620" t="s">
        <v>488</v>
      </c>
      <c r="L2187" s="620"/>
      <c r="M2187" s="620"/>
      <c r="N2187" s="620"/>
      <c r="O2187" s="620"/>
      <c r="P2187" s="620"/>
      <c r="Q2187" s="484"/>
      <c r="R2187" s="484"/>
      <c r="S2187" s="484"/>
      <c r="T2187" s="484"/>
      <c r="U2187" s="484"/>
      <c r="V2187" s="484"/>
      <c r="W2187" s="484"/>
      <c r="X2187" s="583"/>
      <c r="Y2187" s="366" t="s">
        <v>3184</v>
      </c>
      <c r="Z2187" s="366"/>
      <c r="AA2187" s="426" t="s">
        <v>1516</v>
      </c>
      <c r="AB2187" s="426" t="s">
        <v>1516</v>
      </c>
      <c r="AC2187" s="426"/>
      <c r="AD2187" s="486"/>
    </row>
    <row r="2188" customFormat="false" ht="16.2" hidden="true" customHeight="true" outlineLevel="0" collapsed="false">
      <c r="A2188" s="483"/>
      <c r="B2188" s="31"/>
      <c r="C2188" s="31"/>
      <c r="D2188" s="31" t="s">
        <v>265</v>
      </c>
      <c r="E2188" s="31"/>
      <c r="F2188" s="31" t="s">
        <v>469</v>
      </c>
      <c r="G2188" s="478"/>
      <c r="H2188" s="620" t="s">
        <v>488</v>
      </c>
      <c r="I2188" s="620" t="s">
        <v>488</v>
      </c>
      <c r="J2188" s="620" t="s">
        <v>488</v>
      </c>
      <c r="K2188" s="620" t="s">
        <v>488</v>
      </c>
      <c r="L2188" s="620"/>
      <c r="M2188" s="620"/>
      <c r="N2188" s="620"/>
      <c r="O2188" s="620"/>
      <c r="P2188" s="620"/>
      <c r="Q2188" s="484"/>
      <c r="R2188" s="484"/>
      <c r="S2188" s="484"/>
      <c r="T2188" s="484"/>
      <c r="U2188" s="484"/>
      <c r="V2188" s="484"/>
      <c r="W2188" s="484"/>
      <c r="X2188" s="583"/>
      <c r="Y2188" s="366" t="s">
        <v>3185</v>
      </c>
      <c r="Z2188" s="366"/>
      <c r="AA2188" s="426"/>
      <c r="AB2188" s="426"/>
      <c r="AC2188" s="426"/>
      <c r="AD2188" s="486"/>
    </row>
    <row r="2189" customFormat="false" ht="16.2" hidden="true" customHeight="true" outlineLevel="0" collapsed="false">
      <c r="A2189" s="483"/>
      <c r="B2189" s="31" t="s">
        <v>3186</v>
      </c>
      <c r="C2189" s="31"/>
      <c r="D2189" s="31" t="s">
        <v>264</v>
      </c>
      <c r="E2189" s="31"/>
      <c r="F2189" s="31" t="s">
        <v>469</v>
      </c>
      <c r="G2189" s="478"/>
      <c r="H2189" s="620" t="s">
        <v>488</v>
      </c>
      <c r="I2189" s="620" t="s">
        <v>488</v>
      </c>
      <c r="J2189" s="620" t="s">
        <v>488</v>
      </c>
      <c r="K2189" s="620" t="s">
        <v>488</v>
      </c>
      <c r="L2189" s="620"/>
      <c r="M2189" s="620"/>
      <c r="N2189" s="620"/>
      <c r="O2189" s="620"/>
      <c r="P2189" s="620"/>
      <c r="Q2189" s="484"/>
      <c r="R2189" s="484"/>
      <c r="S2189" s="484"/>
      <c r="T2189" s="484"/>
      <c r="U2189" s="484"/>
      <c r="V2189" s="484"/>
      <c r="W2189" s="484"/>
      <c r="X2189" s="583"/>
      <c r="Y2189" s="366" t="s">
        <v>3187</v>
      </c>
      <c r="Z2189" s="366"/>
      <c r="AA2189" s="426"/>
      <c r="AB2189" s="426"/>
      <c r="AC2189" s="426"/>
      <c r="AD2189" s="486"/>
    </row>
    <row r="2190" customFormat="false" ht="16.2" hidden="true" customHeight="true" outlineLevel="0" collapsed="false">
      <c r="A2190" s="483"/>
      <c r="B2190" s="31"/>
      <c r="C2190" s="31"/>
      <c r="D2190" s="31" t="s">
        <v>265</v>
      </c>
      <c r="E2190" s="31"/>
      <c r="F2190" s="31" t="s">
        <v>469</v>
      </c>
      <c r="G2190" s="478"/>
      <c r="H2190" s="620" t="s">
        <v>488</v>
      </c>
      <c r="I2190" s="620" t="s">
        <v>488</v>
      </c>
      <c r="J2190" s="620" t="s">
        <v>488</v>
      </c>
      <c r="K2190" s="620" t="s">
        <v>488</v>
      </c>
      <c r="L2190" s="620"/>
      <c r="M2190" s="620"/>
      <c r="N2190" s="620"/>
      <c r="O2190" s="620"/>
      <c r="P2190" s="620"/>
      <c r="Q2190" s="484"/>
      <c r="R2190" s="484"/>
      <c r="S2190" s="484"/>
      <c r="T2190" s="484"/>
      <c r="U2190" s="484"/>
      <c r="V2190" s="484"/>
      <c r="W2190" s="484"/>
      <c r="X2190" s="583"/>
      <c r="Y2190" s="366" t="s">
        <v>3188</v>
      </c>
      <c r="Z2190" s="366"/>
      <c r="AA2190" s="426"/>
      <c r="AB2190" s="426"/>
      <c r="AC2190" s="426"/>
      <c r="AD2190" s="486"/>
    </row>
    <row r="2191" customFormat="false" ht="16.2" hidden="true" customHeight="true" outlineLevel="0" collapsed="false">
      <c r="A2191" s="601" t="s">
        <v>3189</v>
      </c>
      <c r="B2191" s="31" t="s">
        <v>3190</v>
      </c>
      <c r="C2191" s="31"/>
      <c r="D2191" s="31" t="s">
        <v>3191</v>
      </c>
      <c r="E2191" s="31"/>
      <c r="F2191" s="31" t="s">
        <v>3192</v>
      </c>
      <c r="G2191" s="505"/>
      <c r="H2191" s="503" t="s">
        <v>488</v>
      </c>
      <c r="I2191" s="620" t="s">
        <v>488</v>
      </c>
      <c r="J2191" s="503" t="s">
        <v>488</v>
      </c>
      <c r="K2191" s="503" t="s">
        <v>488</v>
      </c>
      <c r="L2191" s="503"/>
      <c r="M2191" s="503"/>
      <c r="N2191" s="503"/>
      <c r="O2191" s="503"/>
      <c r="P2191" s="503"/>
      <c r="Q2191" s="503"/>
      <c r="R2191" s="503"/>
      <c r="S2191" s="503"/>
      <c r="T2191" s="503"/>
      <c r="U2191" s="503"/>
      <c r="V2191" s="503"/>
      <c r="W2191" s="503"/>
      <c r="X2191" s="503"/>
      <c r="Y2191" s="366" t="s">
        <v>3193</v>
      </c>
      <c r="Z2191" s="366"/>
      <c r="AA2191" s="426" t="s">
        <v>1516</v>
      </c>
      <c r="AB2191" s="426" t="s">
        <v>1516</v>
      </c>
      <c r="AC2191" s="426"/>
      <c r="AD2191" s="539"/>
    </row>
    <row r="2192" customFormat="false" ht="16.2" hidden="true" customHeight="true" outlineLevel="0" collapsed="false">
      <c r="A2192" s="601"/>
      <c r="B2192" s="31"/>
      <c r="C2192" s="31"/>
      <c r="D2192" s="31" t="s">
        <v>3194</v>
      </c>
      <c r="E2192" s="31"/>
      <c r="F2192" s="31" t="s">
        <v>3192</v>
      </c>
      <c r="G2192" s="505"/>
      <c r="H2192" s="503" t="s">
        <v>488</v>
      </c>
      <c r="I2192" s="503" t="s">
        <v>488</v>
      </c>
      <c r="J2192" s="503" t="s">
        <v>488</v>
      </c>
      <c r="K2192" s="503" t="s">
        <v>488</v>
      </c>
      <c r="L2192" s="503"/>
      <c r="M2192" s="503"/>
      <c r="N2192" s="503"/>
      <c r="O2192" s="503"/>
      <c r="P2192" s="503"/>
      <c r="Q2192" s="503"/>
      <c r="R2192" s="503"/>
      <c r="S2192" s="503"/>
      <c r="T2192" s="503"/>
      <c r="U2192" s="503"/>
      <c r="V2192" s="503"/>
      <c r="W2192" s="503"/>
      <c r="X2192" s="503"/>
      <c r="Y2192" s="366" t="s">
        <v>3195</v>
      </c>
      <c r="Z2192" s="366"/>
      <c r="AA2192" s="426"/>
      <c r="AB2192" s="426"/>
      <c r="AC2192" s="426"/>
      <c r="AD2192" s="539"/>
    </row>
    <row r="2193" customFormat="false" ht="16.2" hidden="true" customHeight="true" outlineLevel="0" collapsed="false">
      <c r="A2193" s="601"/>
      <c r="B2193" s="31" t="s">
        <v>3196</v>
      </c>
      <c r="C2193" s="31"/>
      <c r="D2193" s="31" t="s">
        <v>3197</v>
      </c>
      <c r="E2193" s="31"/>
      <c r="F2193" s="31" t="s">
        <v>3192</v>
      </c>
      <c r="G2193" s="505"/>
      <c r="H2193" s="503" t="s">
        <v>488</v>
      </c>
      <c r="I2193" s="503" t="s">
        <v>488</v>
      </c>
      <c r="J2193" s="503" t="s">
        <v>488</v>
      </c>
      <c r="K2193" s="503" t="s">
        <v>488</v>
      </c>
      <c r="L2193" s="503"/>
      <c r="M2193" s="503"/>
      <c r="N2193" s="503"/>
      <c r="O2193" s="503"/>
      <c r="P2193" s="503"/>
      <c r="Q2193" s="503"/>
      <c r="R2193" s="503"/>
      <c r="S2193" s="503"/>
      <c r="T2193" s="503"/>
      <c r="U2193" s="503"/>
      <c r="V2193" s="503"/>
      <c r="W2193" s="503"/>
      <c r="X2193" s="503"/>
      <c r="Y2193" s="366" t="s">
        <v>3198</v>
      </c>
      <c r="Z2193" s="366"/>
      <c r="AA2193" s="426"/>
      <c r="AB2193" s="426"/>
      <c r="AC2193" s="426"/>
      <c r="AD2193" s="539"/>
    </row>
    <row r="2194" customFormat="false" ht="16.2" hidden="true" customHeight="true" outlineLevel="0" collapsed="false">
      <c r="A2194" s="601"/>
      <c r="B2194" s="31" t="s">
        <v>3199</v>
      </c>
      <c r="C2194" s="31"/>
      <c r="D2194" s="31"/>
      <c r="E2194" s="31"/>
      <c r="F2194" s="31" t="s">
        <v>473</v>
      </c>
      <c r="G2194" s="426"/>
      <c r="H2194" s="503" t="s">
        <v>488</v>
      </c>
      <c r="I2194" s="503" t="s">
        <v>488</v>
      </c>
      <c r="J2194" s="503" t="s">
        <v>488</v>
      </c>
      <c r="K2194" s="503" t="s">
        <v>488</v>
      </c>
      <c r="L2194" s="503"/>
      <c r="M2194" s="503"/>
      <c r="N2194" s="503"/>
      <c r="O2194" s="503"/>
      <c r="P2194" s="503"/>
      <c r="Q2194" s="503"/>
      <c r="R2194" s="724"/>
      <c r="S2194" s="724"/>
      <c r="T2194" s="724"/>
      <c r="U2194" s="724"/>
      <c r="V2194" s="724"/>
      <c r="W2194" s="724"/>
      <c r="X2194" s="724"/>
      <c r="Y2194" s="366" t="s">
        <v>3200</v>
      </c>
      <c r="Z2194" s="366"/>
      <c r="AA2194" s="426"/>
      <c r="AB2194" s="426"/>
      <c r="AC2194" s="426"/>
      <c r="AD2194" s="539"/>
    </row>
    <row r="2195" customFormat="false" ht="16.2" hidden="true" customHeight="true" outlineLevel="0" collapsed="false">
      <c r="A2195" s="601" t="s">
        <v>3201</v>
      </c>
      <c r="B2195" s="31" t="s">
        <v>3202</v>
      </c>
      <c r="C2195" s="31"/>
      <c r="D2195" s="31" t="s">
        <v>264</v>
      </c>
      <c r="E2195" s="31"/>
      <c r="F2195" s="31" t="s">
        <v>477</v>
      </c>
      <c r="G2195" s="426"/>
      <c r="H2195" s="725" t="s">
        <v>488</v>
      </c>
      <c r="I2195" s="725" t="s">
        <v>488</v>
      </c>
      <c r="J2195" s="725" t="s">
        <v>488</v>
      </c>
      <c r="K2195" s="725" t="s">
        <v>488</v>
      </c>
      <c r="L2195" s="725"/>
      <c r="M2195" s="725"/>
      <c r="N2195" s="725"/>
      <c r="O2195" s="725"/>
      <c r="P2195" s="725"/>
      <c r="Q2195" s="725"/>
      <c r="R2195" s="725"/>
      <c r="S2195" s="725"/>
      <c r="T2195" s="725"/>
      <c r="U2195" s="725"/>
      <c r="V2195" s="725"/>
      <c r="W2195" s="725"/>
      <c r="X2195" s="426"/>
      <c r="Y2195" s="366" t="s">
        <v>3203</v>
      </c>
      <c r="Z2195" s="366"/>
      <c r="AA2195" s="426" t="s">
        <v>3035</v>
      </c>
      <c r="AB2195" s="426" t="s">
        <v>1404</v>
      </c>
      <c r="AC2195" s="426"/>
      <c r="AD2195" s="539"/>
    </row>
    <row r="2196" customFormat="false" ht="16.2" hidden="true" customHeight="true" outlineLevel="0" collapsed="false">
      <c r="A2196" s="601"/>
      <c r="B2196" s="31"/>
      <c r="C2196" s="31"/>
      <c r="D2196" s="31" t="s">
        <v>265</v>
      </c>
      <c r="E2196" s="31"/>
      <c r="F2196" s="31" t="s">
        <v>477</v>
      </c>
      <c r="G2196" s="426"/>
      <c r="H2196" s="725" t="s">
        <v>488</v>
      </c>
      <c r="I2196" s="725" t="s">
        <v>488</v>
      </c>
      <c r="J2196" s="725" t="s">
        <v>488</v>
      </c>
      <c r="K2196" s="725" t="s">
        <v>488</v>
      </c>
      <c r="L2196" s="725"/>
      <c r="M2196" s="725"/>
      <c r="N2196" s="725"/>
      <c r="O2196" s="725"/>
      <c r="P2196" s="725"/>
      <c r="Q2196" s="725"/>
      <c r="R2196" s="725"/>
      <c r="S2196" s="725"/>
      <c r="T2196" s="725"/>
      <c r="U2196" s="725"/>
      <c r="V2196" s="725"/>
      <c r="W2196" s="725"/>
      <c r="X2196" s="426"/>
      <c r="Y2196" s="366" t="s">
        <v>3204</v>
      </c>
      <c r="Z2196" s="366"/>
      <c r="AA2196" s="426"/>
      <c r="AB2196" s="426"/>
      <c r="AC2196" s="426"/>
      <c r="AD2196" s="539"/>
    </row>
    <row r="2197" customFormat="false" ht="16.2" hidden="true" customHeight="true" outlineLevel="0" collapsed="false">
      <c r="A2197" s="483" t="s">
        <v>3205</v>
      </c>
      <c r="B2197" s="31" t="s">
        <v>3206</v>
      </c>
      <c r="C2197" s="31"/>
      <c r="D2197" s="31" t="s">
        <v>264</v>
      </c>
      <c r="E2197" s="31"/>
      <c r="F2197" s="31" t="s">
        <v>471</v>
      </c>
      <c r="G2197" s="505"/>
      <c r="H2197" s="726" t="s">
        <v>488</v>
      </c>
      <c r="I2197" s="726" t="s">
        <v>488</v>
      </c>
      <c r="J2197" s="726" t="n">
        <v>7673</v>
      </c>
      <c r="K2197" s="726" t="n">
        <v>6130</v>
      </c>
      <c r="L2197" s="726"/>
      <c r="M2197" s="726"/>
      <c r="N2197" s="726"/>
      <c r="O2197" s="726"/>
      <c r="P2197" s="726"/>
      <c r="Q2197" s="726"/>
      <c r="R2197" s="726"/>
      <c r="S2197" s="726"/>
      <c r="T2197" s="726"/>
      <c r="U2197" s="505"/>
      <c r="V2197" s="505"/>
      <c r="W2197" s="505"/>
      <c r="X2197" s="505"/>
      <c r="Y2197" s="366" t="s">
        <v>3207</v>
      </c>
      <c r="Z2197" s="366"/>
      <c r="AA2197" s="426" t="s">
        <v>3208</v>
      </c>
      <c r="AB2197" s="426" t="s">
        <v>3209</v>
      </c>
      <c r="AC2197" s="494"/>
      <c r="AD2197" s="490"/>
    </row>
    <row r="2198" customFormat="false" ht="16.2" hidden="true" customHeight="true" outlineLevel="0" collapsed="false">
      <c r="A2198" s="483"/>
      <c r="B2198" s="31"/>
      <c r="C2198" s="31"/>
      <c r="D2198" s="31" t="s">
        <v>265</v>
      </c>
      <c r="E2198" s="31"/>
      <c r="F2198" s="31" t="s">
        <v>471</v>
      </c>
      <c r="G2198" s="505"/>
      <c r="H2198" s="726" t="s">
        <v>488</v>
      </c>
      <c r="I2198" s="726" t="s">
        <v>488</v>
      </c>
      <c r="J2198" s="726" t="n">
        <v>11456</v>
      </c>
      <c r="K2198" s="726" t="n">
        <v>11816</v>
      </c>
      <c r="L2198" s="726"/>
      <c r="M2198" s="726"/>
      <c r="N2198" s="726"/>
      <c r="O2198" s="726"/>
      <c r="P2198" s="726"/>
      <c r="Q2198" s="726"/>
      <c r="R2198" s="726"/>
      <c r="S2198" s="726"/>
      <c r="T2198" s="726"/>
      <c r="U2198" s="505"/>
      <c r="V2198" s="505"/>
      <c r="W2198" s="505"/>
      <c r="X2198" s="505"/>
      <c r="Y2198" s="366" t="s">
        <v>3210</v>
      </c>
      <c r="Z2198" s="366"/>
      <c r="AA2198" s="426"/>
      <c r="AB2198" s="426"/>
      <c r="AC2198" s="494"/>
      <c r="AD2198" s="490"/>
    </row>
    <row r="2199" customFormat="false" ht="16.2" hidden="true" customHeight="true" outlineLevel="0" collapsed="false">
      <c r="A2199" s="483"/>
      <c r="B2199" s="31" t="s">
        <v>3211</v>
      </c>
      <c r="C2199" s="31"/>
      <c r="D2199" s="31" t="s">
        <v>264</v>
      </c>
      <c r="E2199" s="31"/>
      <c r="F2199" s="31" t="s">
        <v>471</v>
      </c>
      <c r="G2199" s="505"/>
      <c r="H2199" s="726" t="s">
        <v>488</v>
      </c>
      <c r="I2199" s="726" t="s">
        <v>488</v>
      </c>
      <c r="J2199" s="726" t="s">
        <v>488</v>
      </c>
      <c r="K2199" s="726" t="s">
        <v>488</v>
      </c>
      <c r="L2199" s="726"/>
      <c r="M2199" s="726"/>
      <c r="N2199" s="726"/>
      <c r="O2199" s="726"/>
      <c r="P2199" s="726"/>
      <c r="Q2199" s="726"/>
      <c r="R2199" s="726"/>
      <c r="S2199" s="726"/>
      <c r="T2199" s="726"/>
      <c r="U2199" s="505"/>
      <c r="V2199" s="505"/>
      <c r="W2199" s="505"/>
      <c r="X2199" s="505"/>
      <c r="Y2199" s="366" t="s">
        <v>3212</v>
      </c>
      <c r="Z2199" s="366"/>
      <c r="AA2199" s="426"/>
      <c r="AB2199" s="426"/>
      <c r="AC2199" s="494"/>
      <c r="AD2199" s="490"/>
    </row>
    <row r="2200" customFormat="false" ht="16.2" hidden="true" customHeight="true" outlineLevel="0" collapsed="false">
      <c r="A2200" s="483"/>
      <c r="B2200" s="31"/>
      <c r="C2200" s="31"/>
      <c r="D2200" s="31" t="s">
        <v>265</v>
      </c>
      <c r="E2200" s="31"/>
      <c r="F2200" s="31" t="s">
        <v>471</v>
      </c>
      <c r="G2200" s="505"/>
      <c r="H2200" s="726" t="s">
        <v>488</v>
      </c>
      <c r="I2200" s="726" t="s">
        <v>488</v>
      </c>
      <c r="J2200" s="726" t="s">
        <v>488</v>
      </c>
      <c r="K2200" s="726" t="s">
        <v>488</v>
      </c>
      <c r="L2200" s="726"/>
      <c r="M2200" s="726"/>
      <c r="N2200" s="726"/>
      <c r="O2200" s="726"/>
      <c r="P2200" s="726"/>
      <c r="Q2200" s="726"/>
      <c r="R2200" s="726"/>
      <c r="S2200" s="726"/>
      <c r="T2200" s="726"/>
      <c r="U2200" s="505"/>
      <c r="V2200" s="505"/>
      <c r="W2200" s="505"/>
      <c r="X2200" s="505"/>
      <c r="Y2200" s="366" t="s">
        <v>3213</v>
      </c>
      <c r="Z2200" s="366"/>
      <c r="AA2200" s="426"/>
      <c r="AB2200" s="426"/>
      <c r="AC2200" s="494"/>
      <c r="AD2200" s="490"/>
    </row>
    <row r="2201" customFormat="false" ht="16.2" hidden="true" customHeight="true" outlineLevel="0" collapsed="false">
      <c r="A2201" s="483" t="s">
        <v>3214</v>
      </c>
      <c r="B2201" s="31" t="s">
        <v>3215</v>
      </c>
      <c r="C2201" s="31"/>
      <c r="D2201" s="31" t="s">
        <v>264</v>
      </c>
      <c r="E2201" s="31"/>
      <c r="F2201" s="31" t="s">
        <v>471</v>
      </c>
      <c r="G2201" s="478"/>
      <c r="H2201" s="534"/>
      <c r="I2201" s="534"/>
      <c r="J2201" s="534"/>
      <c r="K2201" s="534"/>
      <c r="L2201" s="534"/>
      <c r="M2201" s="534"/>
      <c r="N2201" s="534"/>
      <c r="O2201" s="534"/>
      <c r="P2201" s="534"/>
      <c r="Q2201" s="534"/>
      <c r="R2201" s="534"/>
      <c r="S2201" s="534"/>
      <c r="T2201" s="534"/>
      <c r="U2201" s="534"/>
      <c r="V2201" s="534"/>
      <c r="W2201" s="534"/>
      <c r="X2201" s="583"/>
      <c r="Y2201" s="366" t="s">
        <v>3216</v>
      </c>
      <c r="Z2201" s="366"/>
      <c r="AA2201" s="426" t="s">
        <v>3217</v>
      </c>
      <c r="AB2201" s="426" t="s">
        <v>2873</v>
      </c>
      <c r="AC2201" s="426"/>
      <c r="AD2201" s="727"/>
    </row>
    <row r="2202" customFormat="false" ht="16.2" hidden="true" customHeight="true" outlineLevel="0" collapsed="false">
      <c r="A2202" s="483"/>
      <c r="B2202" s="31"/>
      <c r="C2202" s="31"/>
      <c r="D2202" s="31" t="s">
        <v>265</v>
      </c>
      <c r="E2202" s="31"/>
      <c r="F2202" s="31" t="s">
        <v>471</v>
      </c>
      <c r="G2202" s="478"/>
      <c r="H2202" s="534"/>
      <c r="I2202" s="534"/>
      <c r="J2202" s="534"/>
      <c r="K2202" s="534"/>
      <c r="L2202" s="534"/>
      <c r="M2202" s="534"/>
      <c r="N2202" s="534"/>
      <c r="O2202" s="534"/>
      <c r="P2202" s="534"/>
      <c r="Q2202" s="534"/>
      <c r="R2202" s="534"/>
      <c r="S2202" s="534"/>
      <c r="T2202" s="534"/>
      <c r="U2202" s="534"/>
      <c r="V2202" s="534"/>
      <c r="W2202" s="534"/>
      <c r="X2202" s="583"/>
      <c r="Y2202" s="366" t="s">
        <v>3218</v>
      </c>
      <c r="Z2202" s="366"/>
      <c r="AA2202" s="426"/>
      <c r="AB2202" s="426"/>
      <c r="AC2202" s="426"/>
      <c r="AD2202" s="727"/>
    </row>
    <row r="2203" customFormat="false" ht="16.2" hidden="true" customHeight="true" outlineLevel="0" collapsed="false">
      <c r="A2203" s="483" t="s">
        <v>3219</v>
      </c>
      <c r="B2203" s="31" t="s">
        <v>3220</v>
      </c>
      <c r="C2203" s="31"/>
      <c r="D2203" s="31" t="s">
        <v>264</v>
      </c>
      <c r="E2203" s="31"/>
      <c r="F2203" s="31" t="s">
        <v>471</v>
      </c>
      <c r="G2203" s="478"/>
      <c r="H2203" s="534"/>
      <c r="I2203" s="534"/>
      <c r="J2203" s="534"/>
      <c r="K2203" s="534"/>
      <c r="L2203" s="534"/>
      <c r="M2203" s="534"/>
      <c r="N2203" s="534"/>
      <c r="O2203" s="534"/>
      <c r="P2203" s="534"/>
      <c r="Q2203" s="534"/>
      <c r="R2203" s="534"/>
      <c r="S2203" s="534"/>
      <c r="T2203" s="534"/>
      <c r="U2203" s="534"/>
      <c r="V2203" s="534"/>
      <c r="W2203" s="534"/>
      <c r="X2203" s="583"/>
      <c r="Y2203" s="366" t="s">
        <v>3221</v>
      </c>
      <c r="Z2203" s="366"/>
      <c r="AA2203" s="426" t="s">
        <v>1419</v>
      </c>
      <c r="AB2203" s="426" t="s">
        <v>1419</v>
      </c>
      <c r="AC2203" s="426"/>
      <c r="AD2203" s="727"/>
    </row>
    <row r="2204" customFormat="false" ht="16.2" hidden="true" customHeight="true" outlineLevel="0" collapsed="false">
      <c r="A2204" s="483"/>
      <c r="B2204" s="31"/>
      <c r="C2204" s="31"/>
      <c r="D2204" s="31" t="s">
        <v>265</v>
      </c>
      <c r="E2204" s="31"/>
      <c r="F2204" s="31" t="s">
        <v>471</v>
      </c>
      <c r="G2204" s="478"/>
      <c r="H2204" s="534"/>
      <c r="I2204" s="534"/>
      <c r="J2204" s="534"/>
      <c r="K2204" s="534"/>
      <c r="L2204" s="534"/>
      <c r="M2204" s="534"/>
      <c r="N2204" s="534"/>
      <c r="O2204" s="534"/>
      <c r="P2204" s="534"/>
      <c r="Q2204" s="534"/>
      <c r="R2204" s="534"/>
      <c r="S2204" s="534"/>
      <c r="T2204" s="534"/>
      <c r="U2204" s="534"/>
      <c r="V2204" s="534"/>
      <c r="W2204" s="534"/>
      <c r="X2204" s="583"/>
      <c r="Y2204" s="366" t="s">
        <v>3222</v>
      </c>
      <c r="Z2204" s="366"/>
      <c r="AA2204" s="426"/>
      <c r="AB2204" s="426"/>
      <c r="AC2204" s="426"/>
      <c r="AD2204" s="727"/>
    </row>
    <row r="2205" customFormat="false" ht="16.2" hidden="true" customHeight="true" outlineLevel="0" collapsed="false">
      <c r="A2205" s="483" t="s">
        <v>3223</v>
      </c>
      <c r="B2205" s="31" t="s">
        <v>3224</v>
      </c>
      <c r="C2205" s="31" t="s">
        <v>3225</v>
      </c>
      <c r="D2205" s="31"/>
      <c r="E2205" s="31" t="s">
        <v>264</v>
      </c>
      <c r="F2205" s="31" t="s">
        <v>471</v>
      </c>
      <c r="G2205" s="478"/>
      <c r="H2205" s="534"/>
      <c r="I2205" s="534"/>
      <c r="J2205" s="534"/>
      <c r="K2205" s="534"/>
      <c r="L2205" s="534"/>
      <c r="M2205" s="534"/>
      <c r="N2205" s="534"/>
      <c r="O2205" s="534"/>
      <c r="P2205" s="534"/>
      <c r="Q2205" s="534"/>
      <c r="R2205" s="534"/>
      <c r="S2205" s="534"/>
      <c r="T2205" s="534"/>
      <c r="U2205" s="534"/>
      <c r="V2205" s="534"/>
      <c r="W2205" s="534"/>
      <c r="X2205" s="534"/>
      <c r="Y2205" s="366" t="s">
        <v>3226</v>
      </c>
      <c r="Z2205" s="366"/>
      <c r="AA2205" s="426" t="s">
        <v>3227</v>
      </c>
      <c r="AB2205" s="426" t="s">
        <v>1480</v>
      </c>
      <c r="AC2205" s="538" t="s">
        <v>3228</v>
      </c>
      <c r="AD2205" s="624"/>
    </row>
    <row r="2206" customFormat="false" ht="16.2" hidden="true" customHeight="true" outlineLevel="0" collapsed="false">
      <c r="A2206" s="483"/>
      <c r="B2206" s="31"/>
      <c r="C2206" s="31"/>
      <c r="D2206" s="31"/>
      <c r="E2206" s="31" t="s">
        <v>265</v>
      </c>
      <c r="F2206" s="31" t="s">
        <v>471</v>
      </c>
      <c r="G2206" s="625"/>
      <c r="H2206" s="627"/>
      <c r="I2206" s="627"/>
      <c r="J2206" s="627"/>
      <c r="K2206" s="627"/>
      <c r="L2206" s="627"/>
      <c r="M2206" s="627"/>
      <c r="N2206" s="627"/>
      <c r="O2206" s="627"/>
      <c r="P2206" s="534"/>
      <c r="Q2206" s="534"/>
      <c r="R2206" s="534"/>
      <c r="S2206" s="534"/>
      <c r="T2206" s="534"/>
      <c r="U2206" s="534"/>
      <c r="V2206" s="627"/>
      <c r="W2206" s="627"/>
      <c r="X2206" s="627"/>
      <c r="Y2206" s="366" t="s">
        <v>3229</v>
      </c>
      <c r="Z2206" s="366"/>
      <c r="AA2206" s="426"/>
      <c r="AB2206" s="426"/>
      <c r="AC2206" s="538"/>
      <c r="AD2206" s="624"/>
    </row>
    <row r="2207" customFormat="false" ht="16.2" hidden="true" customHeight="true" outlineLevel="0" collapsed="false">
      <c r="A2207" s="483"/>
      <c r="B2207" s="31"/>
      <c r="C2207" s="31" t="s">
        <v>3230</v>
      </c>
      <c r="D2207" s="31"/>
      <c r="E2207" s="31" t="s">
        <v>264</v>
      </c>
      <c r="F2207" s="31" t="s">
        <v>471</v>
      </c>
      <c r="G2207" s="625"/>
      <c r="H2207" s="534"/>
      <c r="I2207" s="534"/>
      <c r="J2207" s="534"/>
      <c r="K2207" s="534"/>
      <c r="L2207" s="534"/>
      <c r="M2207" s="534"/>
      <c r="N2207" s="534"/>
      <c r="O2207" s="534"/>
      <c r="P2207" s="534"/>
      <c r="Q2207" s="534"/>
      <c r="R2207" s="534"/>
      <c r="S2207" s="534"/>
      <c r="T2207" s="534"/>
      <c r="U2207" s="534"/>
      <c r="V2207" s="534"/>
      <c r="W2207" s="534"/>
      <c r="X2207" s="534"/>
      <c r="Y2207" s="366" t="s">
        <v>3231</v>
      </c>
      <c r="Z2207" s="366"/>
      <c r="AA2207" s="426"/>
      <c r="AB2207" s="426"/>
      <c r="AC2207" s="538"/>
      <c r="AD2207" s="624"/>
    </row>
    <row r="2208" customFormat="false" ht="16.2" hidden="true" customHeight="true" outlineLevel="0" collapsed="false">
      <c r="A2208" s="483"/>
      <c r="B2208" s="31"/>
      <c r="C2208" s="31"/>
      <c r="D2208" s="31"/>
      <c r="E2208" s="31" t="s">
        <v>265</v>
      </c>
      <c r="F2208" s="31" t="s">
        <v>471</v>
      </c>
      <c r="G2208" s="625"/>
      <c r="H2208" s="627"/>
      <c r="I2208" s="627"/>
      <c r="J2208" s="627"/>
      <c r="K2208" s="627"/>
      <c r="L2208" s="627"/>
      <c r="M2208" s="627"/>
      <c r="N2208" s="627"/>
      <c r="O2208" s="627"/>
      <c r="P2208" s="534"/>
      <c r="Q2208" s="534"/>
      <c r="R2208" s="534"/>
      <c r="S2208" s="534"/>
      <c r="T2208" s="534"/>
      <c r="U2208" s="534"/>
      <c r="V2208" s="627"/>
      <c r="W2208" s="627"/>
      <c r="X2208" s="627"/>
      <c r="Y2208" s="366" t="s">
        <v>3232</v>
      </c>
      <c r="Z2208" s="366"/>
      <c r="AA2208" s="426"/>
      <c r="AB2208" s="426"/>
      <c r="AC2208" s="538"/>
      <c r="AD2208" s="624"/>
    </row>
    <row r="2209" customFormat="false" ht="16.2" hidden="true" customHeight="true" outlineLevel="0" collapsed="false">
      <c r="A2209" s="483"/>
      <c r="B2209" s="31"/>
      <c r="C2209" s="31" t="s">
        <v>3233</v>
      </c>
      <c r="D2209" s="31"/>
      <c r="E2209" s="31" t="s">
        <v>264</v>
      </c>
      <c r="F2209" s="31" t="s">
        <v>471</v>
      </c>
      <c r="G2209" s="625"/>
      <c r="H2209" s="534"/>
      <c r="I2209" s="534"/>
      <c r="J2209" s="534"/>
      <c r="K2209" s="534"/>
      <c r="L2209" s="534"/>
      <c r="M2209" s="534"/>
      <c r="N2209" s="534"/>
      <c r="O2209" s="534"/>
      <c r="P2209" s="534"/>
      <c r="Q2209" s="534"/>
      <c r="R2209" s="534"/>
      <c r="S2209" s="534"/>
      <c r="T2209" s="534"/>
      <c r="U2209" s="534"/>
      <c r="V2209" s="534"/>
      <c r="W2209" s="534"/>
      <c r="X2209" s="534"/>
      <c r="Y2209" s="366" t="s">
        <v>3234</v>
      </c>
      <c r="Z2209" s="366"/>
      <c r="AA2209" s="426"/>
      <c r="AB2209" s="426"/>
      <c r="AC2209" s="538"/>
      <c r="AD2209" s="624"/>
    </row>
    <row r="2210" customFormat="false" ht="16.2" hidden="true" customHeight="true" outlineLevel="0" collapsed="false">
      <c r="A2210" s="483"/>
      <c r="B2210" s="31"/>
      <c r="C2210" s="31"/>
      <c r="D2210" s="31"/>
      <c r="E2210" s="31" t="s">
        <v>265</v>
      </c>
      <c r="F2210" s="31" t="s">
        <v>471</v>
      </c>
      <c r="G2210" s="625"/>
      <c r="H2210" s="627"/>
      <c r="I2210" s="627"/>
      <c r="J2210" s="627"/>
      <c r="K2210" s="627"/>
      <c r="L2210" s="627"/>
      <c r="M2210" s="627"/>
      <c r="N2210" s="627"/>
      <c r="O2210" s="627"/>
      <c r="P2210" s="534"/>
      <c r="Q2210" s="534"/>
      <c r="R2210" s="534"/>
      <c r="S2210" s="534"/>
      <c r="T2210" s="534"/>
      <c r="U2210" s="534"/>
      <c r="V2210" s="627"/>
      <c r="W2210" s="627"/>
      <c r="X2210" s="627"/>
      <c r="Y2210" s="366" t="s">
        <v>3235</v>
      </c>
      <c r="Z2210" s="366"/>
      <c r="AA2210" s="426"/>
      <c r="AB2210" s="426"/>
      <c r="AC2210" s="538"/>
      <c r="AD2210" s="624"/>
    </row>
    <row r="2211" customFormat="false" ht="16.2" hidden="true" customHeight="true" outlineLevel="0" collapsed="false">
      <c r="A2211" s="483"/>
      <c r="B2211" s="31" t="s">
        <v>3236</v>
      </c>
      <c r="C2211" s="31" t="s">
        <v>3225</v>
      </c>
      <c r="D2211" s="31"/>
      <c r="E2211" s="31" t="s">
        <v>264</v>
      </c>
      <c r="F2211" s="31" t="s">
        <v>471</v>
      </c>
      <c r="G2211" s="625"/>
      <c r="H2211" s="534"/>
      <c r="I2211" s="534"/>
      <c r="J2211" s="534"/>
      <c r="K2211" s="534"/>
      <c r="L2211" s="534"/>
      <c r="M2211" s="534"/>
      <c r="N2211" s="534"/>
      <c r="O2211" s="534"/>
      <c r="P2211" s="534"/>
      <c r="Q2211" s="534"/>
      <c r="R2211" s="534"/>
      <c r="S2211" s="534"/>
      <c r="T2211" s="534"/>
      <c r="U2211" s="534"/>
      <c r="V2211" s="534"/>
      <c r="W2211" s="534"/>
      <c r="X2211" s="534"/>
      <c r="Y2211" s="366" t="s">
        <v>3237</v>
      </c>
      <c r="Z2211" s="366"/>
      <c r="AA2211" s="426"/>
      <c r="AB2211" s="426"/>
      <c r="AC2211" s="538"/>
      <c r="AD2211" s="624"/>
    </row>
    <row r="2212" customFormat="false" ht="16.2" hidden="true" customHeight="true" outlineLevel="0" collapsed="false">
      <c r="A2212" s="483"/>
      <c r="B2212" s="31"/>
      <c r="C2212" s="31"/>
      <c r="D2212" s="31"/>
      <c r="E2212" s="31" t="s">
        <v>265</v>
      </c>
      <c r="F2212" s="31" t="s">
        <v>471</v>
      </c>
      <c r="G2212" s="625"/>
      <c r="H2212" s="627"/>
      <c r="I2212" s="627"/>
      <c r="J2212" s="627"/>
      <c r="K2212" s="627"/>
      <c r="L2212" s="627"/>
      <c r="M2212" s="627"/>
      <c r="N2212" s="627"/>
      <c r="O2212" s="627"/>
      <c r="P2212" s="534"/>
      <c r="Q2212" s="534"/>
      <c r="R2212" s="534"/>
      <c r="S2212" s="534"/>
      <c r="T2212" s="534"/>
      <c r="U2212" s="534"/>
      <c r="V2212" s="627"/>
      <c r="W2212" s="627"/>
      <c r="X2212" s="627"/>
      <c r="Y2212" s="366" t="s">
        <v>3238</v>
      </c>
      <c r="Z2212" s="366"/>
      <c r="AA2212" s="426"/>
      <c r="AB2212" s="426"/>
      <c r="AC2212" s="538"/>
      <c r="AD2212" s="624"/>
    </row>
    <row r="2213" customFormat="false" ht="16.2" hidden="true" customHeight="true" outlineLevel="0" collapsed="false">
      <c r="A2213" s="483"/>
      <c r="B2213" s="31"/>
      <c r="C2213" s="31" t="s">
        <v>3230</v>
      </c>
      <c r="D2213" s="31"/>
      <c r="E2213" s="31" t="s">
        <v>264</v>
      </c>
      <c r="F2213" s="31" t="s">
        <v>471</v>
      </c>
      <c r="G2213" s="625"/>
      <c r="H2213" s="534"/>
      <c r="I2213" s="534"/>
      <c r="J2213" s="534"/>
      <c r="K2213" s="534"/>
      <c r="L2213" s="534"/>
      <c r="M2213" s="534"/>
      <c r="N2213" s="534"/>
      <c r="O2213" s="534"/>
      <c r="P2213" s="534"/>
      <c r="Q2213" s="534"/>
      <c r="R2213" s="534"/>
      <c r="S2213" s="534"/>
      <c r="T2213" s="534"/>
      <c r="U2213" s="534"/>
      <c r="V2213" s="534"/>
      <c r="W2213" s="534"/>
      <c r="X2213" s="534"/>
      <c r="Y2213" s="366" t="s">
        <v>3239</v>
      </c>
      <c r="Z2213" s="366"/>
      <c r="AA2213" s="426"/>
      <c r="AB2213" s="426"/>
      <c r="AC2213" s="538"/>
      <c r="AD2213" s="624"/>
    </row>
    <row r="2214" customFormat="false" ht="16.2" hidden="true" customHeight="true" outlineLevel="0" collapsed="false">
      <c r="A2214" s="483"/>
      <c r="B2214" s="31"/>
      <c r="C2214" s="31"/>
      <c r="D2214" s="31"/>
      <c r="E2214" s="31" t="s">
        <v>265</v>
      </c>
      <c r="F2214" s="31" t="s">
        <v>471</v>
      </c>
      <c r="G2214" s="625"/>
      <c r="H2214" s="627"/>
      <c r="I2214" s="627"/>
      <c r="J2214" s="627"/>
      <c r="K2214" s="627"/>
      <c r="L2214" s="627"/>
      <c r="M2214" s="627"/>
      <c r="N2214" s="627"/>
      <c r="O2214" s="627"/>
      <c r="P2214" s="534"/>
      <c r="Q2214" s="534"/>
      <c r="R2214" s="534"/>
      <c r="S2214" s="534"/>
      <c r="T2214" s="534"/>
      <c r="U2214" s="534"/>
      <c r="V2214" s="627"/>
      <c r="W2214" s="627"/>
      <c r="X2214" s="627"/>
      <c r="Y2214" s="366" t="s">
        <v>3240</v>
      </c>
      <c r="Z2214" s="366"/>
      <c r="AA2214" s="426"/>
      <c r="AB2214" s="426"/>
      <c r="AC2214" s="538"/>
      <c r="AD2214" s="624"/>
    </row>
    <row r="2215" customFormat="false" ht="16.2" hidden="true" customHeight="true" outlineLevel="0" collapsed="false">
      <c r="A2215" s="483"/>
      <c r="B2215" s="31"/>
      <c r="C2215" s="31" t="s">
        <v>3233</v>
      </c>
      <c r="D2215" s="31"/>
      <c r="E2215" s="31" t="s">
        <v>264</v>
      </c>
      <c r="F2215" s="31" t="s">
        <v>471</v>
      </c>
      <c r="G2215" s="625"/>
      <c r="H2215" s="534"/>
      <c r="I2215" s="534"/>
      <c r="J2215" s="534"/>
      <c r="K2215" s="534"/>
      <c r="L2215" s="534"/>
      <c r="M2215" s="534"/>
      <c r="N2215" s="534"/>
      <c r="O2215" s="534"/>
      <c r="P2215" s="534"/>
      <c r="Q2215" s="534"/>
      <c r="R2215" s="534"/>
      <c r="S2215" s="534"/>
      <c r="T2215" s="534"/>
      <c r="U2215" s="534"/>
      <c r="V2215" s="534"/>
      <c r="W2215" s="534"/>
      <c r="X2215" s="534"/>
      <c r="Y2215" s="366" t="s">
        <v>3241</v>
      </c>
      <c r="Z2215" s="366"/>
      <c r="AA2215" s="426"/>
      <c r="AB2215" s="426"/>
      <c r="AC2215" s="538"/>
      <c r="AD2215" s="624"/>
    </row>
    <row r="2216" customFormat="false" ht="16.2" hidden="true" customHeight="true" outlineLevel="0" collapsed="false">
      <c r="A2216" s="483"/>
      <c r="B2216" s="31"/>
      <c r="C2216" s="31"/>
      <c r="D2216" s="31"/>
      <c r="E2216" s="31" t="s">
        <v>265</v>
      </c>
      <c r="F2216" s="31" t="s">
        <v>471</v>
      </c>
      <c r="G2216" s="625"/>
      <c r="H2216" s="627"/>
      <c r="I2216" s="627"/>
      <c r="J2216" s="627"/>
      <c r="K2216" s="627"/>
      <c r="L2216" s="627"/>
      <c r="M2216" s="627"/>
      <c r="N2216" s="627"/>
      <c r="O2216" s="627"/>
      <c r="P2216" s="534"/>
      <c r="Q2216" s="534"/>
      <c r="R2216" s="534"/>
      <c r="S2216" s="534"/>
      <c r="T2216" s="534"/>
      <c r="U2216" s="534"/>
      <c r="V2216" s="627"/>
      <c r="W2216" s="627"/>
      <c r="X2216" s="627"/>
      <c r="Y2216" s="366" t="s">
        <v>3242</v>
      </c>
      <c r="Z2216" s="366"/>
      <c r="AA2216" s="426"/>
      <c r="AB2216" s="426"/>
      <c r="AC2216" s="538"/>
      <c r="AD2216" s="624"/>
    </row>
    <row r="2217" customFormat="false" ht="16.2" hidden="true" customHeight="true" outlineLevel="0" collapsed="false">
      <c r="A2217" s="483" t="s">
        <v>3243</v>
      </c>
      <c r="B2217" s="521" t="s">
        <v>3244</v>
      </c>
      <c r="C2217" s="521" t="s">
        <v>3245</v>
      </c>
      <c r="D2217" s="521"/>
      <c r="E2217" s="521" t="s">
        <v>264</v>
      </c>
      <c r="F2217" s="521" t="s">
        <v>471</v>
      </c>
      <c r="G2217" s="608"/>
      <c r="H2217" s="714"/>
      <c r="I2217" s="714"/>
      <c r="J2217" s="714"/>
      <c r="K2217" s="714"/>
      <c r="L2217" s="714"/>
      <c r="M2217" s="714"/>
      <c r="N2217" s="714"/>
      <c r="O2217" s="714"/>
      <c r="P2217" s="714"/>
      <c r="Q2217" s="714"/>
      <c r="R2217" s="714"/>
      <c r="S2217" s="714"/>
      <c r="T2217" s="714"/>
      <c r="U2217" s="714"/>
      <c r="V2217" s="714"/>
      <c r="W2217" s="714"/>
      <c r="X2217" s="714"/>
      <c r="Y2217" s="590" t="s">
        <v>3246</v>
      </c>
      <c r="Z2217" s="590"/>
      <c r="AA2217" s="426" t="s">
        <v>3227</v>
      </c>
      <c r="AB2217" s="426" t="s">
        <v>1480</v>
      </c>
      <c r="AC2217" s="538" t="s">
        <v>3228</v>
      </c>
      <c r="AD2217" s="728"/>
    </row>
    <row r="2218" customFormat="false" ht="16.2" hidden="true" customHeight="true" outlineLevel="0" collapsed="false">
      <c r="A2218" s="483"/>
      <c r="B2218" s="521"/>
      <c r="C2218" s="521"/>
      <c r="D2218" s="521"/>
      <c r="E2218" s="521" t="s">
        <v>265</v>
      </c>
      <c r="F2218" s="521" t="s">
        <v>471</v>
      </c>
      <c r="G2218" s="729"/>
      <c r="H2218" s="730"/>
      <c r="I2218" s="730"/>
      <c r="J2218" s="730"/>
      <c r="K2218" s="730"/>
      <c r="L2218" s="730"/>
      <c r="M2218" s="730"/>
      <c r="N2218" s="730"/>
      <c r="O2218" s="730"/>
      <c r="P2218" s="714"/>
      <c r="Q2218" s="714"/>
      <c r="R2218" s="714"/>
      <c r="S2218" s="714"/>
      <c r="T2218" s="714"/>
      <c r="U2218" s="714"/>
      <c r="V2218" s="730"/>
      <c r="W2218" s="730"/>
      <c r="X2218" s="730"/>
      <c r="Y2218" s="590" t="s">
        <v>3247</v>
      </c>
      <c r="Z2218" s="590"/>
      <c r="AA2218" s="426"/>
      <c r="AB2218" s="426"/>
      <c r="AC2218" s="538"/>
      <c r="AD2218" s="728"/>
    </row>
    <row r="2219" customFormat="false" ht="16.2" hidden="true" customHeight="true" outlineLevel="0" collapsed="false">
      <c r="A2219" s="483"/>
      <c r="B2219" s="521"/>
      <c r="C2219" s="521" t="s">
        <v>3248</v>
      </c>
      <c r="D2219" s="521"/>
      <c r="E2219" s="521" t="s">
        <v>264</v>
      </c>
      <c r="F2219" s="521" t="s">
        <v>471</v>
      </c>
      <c r="G2219" s="729"/>
      <c r="H2219" s="714"/>
      <c r="I2219" s="714"/>
      <c r="J2219" s="714"/>
      <c r="K2219" s="714"/>
      <c r="L2219" s="714"/>
      <c r="M2219" s="714"/>
      <c r="N2219" s="714"/>
      <c r="O2219" s="714"/>
      <c r="P2219" s="714"/>
      <c r="Q2219" s="714"/>
      <c r="R2219" s="714"/>
      <c r="S2219" s="714"/>
      <c r="T2219" s="714"/>
      <c r="U2219" s="714"/>
      <c r="V2219" s="714"/>
      <c r="W2219" s="714"/>
      <c r="X2219" s="714"/>
      <c r="Y2219" s="590" t="s">
        <v>3249</v>
      </c>
      <c r="Z2219" s="590"/>
      <c r="AA2219" s="426"/>
      <c r="AB2219" s="426"/>
      <c r="AC2219" s="538"/>
      <c r="AD2219" s="728"/>
    </row>
    <row r="2220" customFormat="false" ht="16.2" hidden="true" customHeight="true" outlineLevel="0" collapsed="false">
      <c r="A2220" s="483"/>
      <c r="B2220" s="521"/>
      <c r="C2220" s="521"/>
      <c r="D2220" s="521"/>
      <c r="E2220" s="521" t="s">
        <v>265</v>
      </c>
      <c r="F2220" s="521" t="s">
        <v>471</v>
      </c>
      <c r="G2220" s="729"/>
      <c r="H2220" s="730"/>
      <c r="I2220" s="730"/>
      <c r="J2220" s="730"/>
      <c r="K2220" s="730"/>
      <c r="L2220" s="730"/>
      <c r="M2220" s="730"/>
      <c r="N2220" s="730"/>
      <c r="O2220" s="730"/>
      <c r="P2220" s="714"/>
      <c r="Q2220" s="714"/>
      <c r="R2220" s="714"/>
      <c r="S2220" s="714"/>
      <c r="T2220" s="714"/>
      <c r="U2220" s="714"/>
      <c r="V2220" s="730"/>
      <c r="W2220" s="730"/>
      <c r="X2220" s="730"/>
      <c r="Y2220" s="590" t="s">
        <v>3250</v>
      </c>
      <c r="Z2220" s="590"/>
      <c r="AA2220" s="426"/>
      <c r="AB2220" s="426"/>
      <c r="AC2220" s="538"/>
      <c r="AD2220" s="728"/>
    </row>
    <row r="2221" customFormat="false" ht="16.2" hidden="true" customHeight="true" outlineLevel="0" collapsed="false">
      <c r="A2221" s="483"/>
      <c r="B2221" s="521"/>
      <c r="C2221" s="521" t="s">
        <v>3251</v>
      </c>
      <c r="D2221" s="521"/>
      <c r="E2221" s="521" t="s">
        <v>264</v>
      </c>
      <c r="F2221" s="521" t="s">
        <v>471</v>
      </c>
      <c r="G2221" s="729"/>
      <c r="H2221" s="714"/>
      <c r="I2221" s="714"/>
      <c r="J2221" s="714"/>
      <c r="K2221" s="714"/>
      <c r="L2221" s="714"/>
      <c r="M2221" s="714"/>
      <c r="N2221" s="714"/>
      <c r="O2221" s="714"/>
      <c r="P2221" s="714"/>
      <c r="Q2221" s="714"/>
      <c r="R2221" s="714"/>
      <c r="S2221" s="714"/>
      <c r="T2221" s="714"/>
      <c r="U2221" s="714"/>
      <c r="V2221" s="714"/>
      <c r="W2221" s="714"/>
      <c r="X2221" s="714"/>
      <c r="Y2221" s="590" t="s">
        <v>3252</v>
      </c>
      <c r="Z2221" s="590"/>
      <c r="AA2221" s="426"/>
      <c r="AB2221" s="426"/>
      <c r="AC2221" s="538"/>
      <c r="AD2221" s="728"/>
    </row>
    <row r="2222" customFormat="false" ht="16.2" hidden="true" customHeight="true" outlineLevel="0" collapsed="false">
      <c r="A2222" s="483"/>
      <c r="B2222" s="521"/>
      <c r="C2222" s="521"/>
      <c r="D2222" s="521"/>
      <c r="E2222" s="521" t="s">
        <v>265</v>
      </c>
      <c r="F2222" s="521" t="s">
        <v>471</v>
      </c>
      <c r="G2222" s="729"/>
      <c r="H2222" s="730"/>
      <c r="I2222" s="730"/>
      <c r="J2222" s="730"/>
      <c r="K2222" s="730"/>
      <c r="L2222" s="730"/>
      <c r="M2222" s="730"/>
      <c r="N2222" s="730"/>
      <c r="O2222" s="730"/>
      <c r="P2222" s="714"/>
      <c r="Q2222" s="714"/>
      <c r="R2222" s="714"/>
      <c r="S2222" s="714"/>
      <c r="T2222" s="714"/>
      <c r="U2222" s="714"/>
      <c r="V2222" s="730"/>
      <c r="W2222" s="730"/>
      <c r="X2222" s="730"/>
      <c r="Y2222" s="590" t="s">
        <v>3253</v>
      </c>
      <c r="Z2222" s="590"/>
      <c r="AA2222" s="426"/>
      <c r="AB2222" s="426"/>
      <c r="AC2222" s="538"/>
      <c r="AD2222" s="728"/>
    </row>
    <row r="2223" customFormat="false" ht="16.2" hidden="true" customHeight="true" outlineLevel="0" collapsed="false">
      <c r="A2223" s="483"/>
      <c r="B2223" s="521"/>
      <c r="C2223" s="521" t="s">
        <v>3254</v>
      </c>
      <c r="D2223" s="521"/>
      <c r="E2223" s="521" t="s">
        <v>264</v>
      </c>
      <c r="F2223" s="521" t="s">
        <v>471</v>
      </c>
      <c r="G2223" s="729"/>
      <c r="H2223" s="714"/>
      <c r="I2223" s="714"/>
      <c r="J2223" s="714"/>
      <c r="K2223" s="714"/>
      <c r="L2223" s="714"/>
      <c r="M2223" s="714"/>
      <c r="N2223" s="714"/>
      <c r="O2223" s="714"/>
      <c r="P2223" s="714"/>
      <c r="Q2223" s="714"/>
      <c r="R2223" s="714"/>
      <c r="S2223" s="714"/>
      <c r="T2223" s="714"/>
      <c r="U2223" s="714"/>
      <c r="V2223" s="714"/>
      <c r="W2223" s="714"/>
      <c r="X2223" s="714"/>
      <c r="Y2223" s="590" t="s">
        <v>3255</v>
      </c>
      <c r="Z2223" s="590"/>
      <c r="AA2223" s="426"/>
      <c r="AB2223" s="426"/>
      <c r="AC2223" s="538"/>
      <c r="AD2223" s="728"/>
    </row>
    <row r="2224" customFormat="false" ht="16.2" hidden="true" customHeight="true" outlineLevel="0" collapsed="false">
      <c r="A2224" s="483"/>
      <c r="B2224" s="521"/>
      <c r="C2224" s="521"/>
      <c r="D2224" s="521"/>
      <c r="E2224" s="521" t="s">
        <v>265</v>
      </c>
      <c r="F2224" s="521" t="s">
        <v>471</v>
      </c>
      <c r="G2224" s="729"/>
      <c r="H2224" s="730"/>
      <c r="I2224" s="730"/>
      <c r="J2224" s="730"/>
      <c r="K2224" s="730"/>
      <c r="L2224" s="730"/>
      <c r="M2224" s="730"/>
      <c r="N2224" s="730"/>
      <c r="O2224" s="730"/>
      <c r="P2224" s="714"/>
      <c r="Q2224" s="714"/>
      <c r="R2224" s="714"/>
      <c r="S2224" s="714"/>
      <c r="T2224" s="714"/>
      <c r="U2224" s="714"/>
      <c r="V2224" s="730"/>
      <c r="W2224" s="730"/>
      <c r="X2224" s="730"/>
      <c r="Y2224" s="590" t="s">
        <v>3256</v>
      </c>
      <c r="Z2224" s="590"/>
      <c r="AA2224" s="426"/>
      <c r="AB2224" s="426"/>
      <c r="AC2224" s="538"/>
      <c r="AD2224" s="728"/>
    </row>
    <row r="2225" customFormat="false" ht="16.2" hidden="true" customHeight="true" outlineLevel="0" collapsed="false">
      <c r="A2225" s="483" t="s">
        <v>3257</v>
      </c>
      <c r="B2225" s="31" t="s">
        <v>3258</v>
      </c>
      <c r="C2225" s="31" t="s">
        <v>143</v>
      </c>
      <c r="D2225" s="31"/>
      <c r="E2225" s="31" t="s">
        <v>264</v>
      </c>
      <c r="F2225" s="31" t="s">
        <v>471</v>
      </c>
      <c r="G2225" s="505"/>
      <c r="H2225" s="726"/>
      <c r="I2225" s="726"/>
      <c r="J2225" s="726"/>
      <c r="K2225" s="726"/>
      <c r="L2225" s="726"/>
      <c r="M2225" s="726"/>
      <c r="N2225" s="726"/>
      <c r="O2225" s="726"/>
      <c r="P2225" s="726"/>
      <c r="Q2225" s="726"/>
      <c r="R2225" s="726"/>
      <c r="S2225" s="726"/>
      <c r="T2225" s="726"/>
      <c r="U2225" s="505"/>
      <c r="V2225" s="505"/>
      <c r="W2225" s="505"/>
      <c r="X2225" s="505"/>
      <c r="Y2225" s="366" t="s">
        <v>3259</v>
      </c>
      <c r="Z2225" s="366"/>
      <c r="AA2225" s="426" t="s">
        <v>3209</v>
      </c>
      <c r="AB2225" s="426" t="s">
        <v>3209</v>
      </c>
      <c r="AC2225" s="494"/>
      <c r="AD2225" s="490"/>
    </row>
    <row r="2226" customFormat="false" ht="16.2" hidden="true" customHeight="true" outlineLevel="0" collapsed="false">
      <c r="A2226" s="483"/>
      <c r="B2226" s="31"/>
      <c r="C2226" s="31"/>
      <c r="D2226" s="31"/>
      <c r="E2226" s="31" t="s">
        <v>265</v>
      </c>
      <c r="F2226" s="31" t="s">
        <v>471</v>
      </c>
      <c r="G2226" s="505"/>
      <c r="H2226" s="726"/>
      <c r="I2226" s="726"/>
      <c r="J2226" s="726"/>
      <c r="K2226" s="726"/>
      <c r="L2226" s="726"/>
      <c r="M2226" s="726"/>
      <c r="N2226" s="726"/>
      <c r="O2226" s="726"/>
      <c r="P2226" s="726"/>
      <c r="Q2226" s="726"/>
      <c r="R2226" s="726"/>
      <c r="S2226" s="726"/>
      <c r="T2226" s="726"/>
      <c r="U2226" s="505"/>
      <c r="V2226" s="505"/>
      <c r="W2226" s="505"/>
      <c r="X2226" s="505"/>
      <c r="Y2226" s="366" t="s">
        <v>3260</v>
      </c>
      <c r="Z2226" s="366"/>
      <c r="AA2226" s="426"/>
      <c r="AB2226" s="426"/>
      <c r="AC2226" s="494"/>
      <c r="AD2226" s="490"/>
    </row>
    <row r="2227" customFormat="false" ht="16.2" hidden="true" customHeight="true" outlineLevel="0" collapsed="false">
      <c r="A2227" s="483"/>
      <c r="B2227" s="31"/>
      <c r="C2227" s="31" t="s">
        <v>3261</v>
      </c>
      <c r="D2227" s="31"/>
      <c r="E2227" s="31" t="s">
        <v>264</v>
      </c>
      <c r="F2227" s="31" t="s">
        <v>471</v>
      </c>
      <c r="G2227" s="505"/>
      <c r="H2227" s="726"/>
      <c r="I2227" s="726"/>
      <c r="J2227" s="726"/>
      <c r="K2227" s="726"/>
      <c r="L2227" s="726"/>
      <c r="M2227" s="726"/>
      <c r="N2227" s="726"/>
      <c r="O2227" s="726"/>
      <c r="P2227" s="726"/>
      <c r="Q2227" s="726"/>
      <c r="R2227" s="726"/>
      <c r="S2227" s="726"/>
      <c r="T2227" s="726"/>
      <c r="U2227" s="505"/>
      <c r="V2227" s="505"/>
      <c r="W2227" s="505"/>
      <c r="X2227" s="505"/>
      <c r="Y2227" s="366" t="s">
        <v>3262</v>
      </c>
      <c r="Z2227" s="366"/>
      <c r="AA2227" s="426"/>
      <c r="AB2227" s="426"/>
      <c r="AC2227" s="494"/>
      <c r="AD2227" s="490"/>
    </row>
    <row r="2228" customFormat="false" ht="16.2" hidden="true" customHeight="true" outlineLevel="0" collapsed="false">
      <c r="A2228" s="483"/>
      <c r="B2228" s="31"/>
      <c r="C2228" s="31"/>
      <c r="D2228" s="31"/>
      <c r="E2228" s="31" t="s">
        <v>265</v>
      </c>
      <c r="F2228" s="31" t="s">
        <v>471</v>
      </c>
      <c r="G2228" s="505"/>
      <c r="H2228" s="726"/>
      <c r="I2228" s="726"/>
      <c r="J2228" s="726"/>
      <c r="K2228" s="726"/>
      <c r="L2228" s="726"/>
      <c r="M2228" s="726"/>
      <c r="N2228" s="726"/>
      <c r="O2228" s="726"/>
      <c r="P2228" s="726"/>
      <c r="Q2228" s="726"/>
      <c r="R2228" s="726"/>
      <c r="S2228" s="726"/>
      <c r="T2228" s="726"/>
      <c r="U2228" s="505"/>
      <c r="V2228" s="505"/>
      <c r="W2228" s="505"/>
      <c r="X2228" s="505"/>
      <c r="Y2228" s="366" t="s">
        <v>3263</v>
      </c>
      <c r="Z2228" s="366"/>
      <c r="AA2228" s="426"/>
      <c r="AB2228" s="426"/>
      <c r="AC2228" s="494"/>
      <c r="AD2228" s="490"/>
    </row>
    <row r="2229" customFormat="false" ht="16.2" hidden="true" customHeight="true" outlineLevel="0" collapsed="false">
      <c r="A2229" s="483"/>
      <c r="B2229" s="31"/>
      <c r="C2229" s="31" t="s">
        <v>3264</v>
      </c>
      <c r="D2229" s="31"/>
      <c r="E2229" s="31" t="s">
        <v>264</v>
      </c>
      <c r="F2229" s="31" t="s">
        <v>471</v>
      </c>
      <c r="G2229" s="505"/>
      <c r="H2229" s="726"/>
      <c r="I2229" s="726"/>
      <c r="J2229" s="726"/>
      <c r="K2229" s="726"/>
      <c r="L2229" s="726"/>
      <c r="M2229" s="726"/>
      <c r="N2229" s="726"/>
      <c r="O2229" s="726"/>
      <c r="P2229" s="726"/>
      <c r="Q2229" s="726"/>
      <c r="R2229" s="726"/>
      <c r="S2229" s="726"/>
      <c r="T2229" s="726"/>
      <c r="U2229" s="505"/>
      <c r="V2229" s="505"/>
      <c r="W2229" s="505"/>
      <c r="X2229" s="505"/>
      <c r="Y2229" s="366" t="s">
        <v>3265</v>
      </c>
      <c r="Z2229" s="366"/>
      <c r="AA2229" s="426"/>
      <c r="AB2229" s="426"/>
      <c r="AC2229" s="494"/>
      <c r="AD2229" s="490"/>
    </row>
    <row r="2230" customFormat="false" ht="16.2" hidden="true" customHeight="true" outlineLevel="0" collapsed="false">
      <c r="A2230" s="483"/>
      <c r="B2230" s="31"/>
      <c r="C2230" s="31"/>
      <c r="D2230" s="31"/>
      <c r="E2230" s="31" t="s">
        <v>265</v>
      </c>
      <c r="F2230" s="31" t="s">
        <v>471</v>
      </c>
      <c r="G2230" s="505"/>
      <c r="H2230" s="726"/>
      <c r="I2230" s="726"/>
      <c r="J2230" s="726"/>
      <c r="K2230" s="726"/>
      <c r="L2230" s="726"/>
      <c r="M2230" s="726"/>
      <c r="N2230" s="726"/>
      <c r="O2230" s="726"/>
      <c r="P2230" s="726"/>
      <c r="Q2230" s="726"/>
      <c r="R2230" s="726"/>
      <c r="S2230" s="726"/>
      <c r="T2230" s="726"/>
      <c r="U2230" s="505"/>
      <c r="V2230" s="505"/>
      <c r="W2230" s="505"/>
      <c r="X2230" s="505"/>
      <c r="Y2230" s="366" t="s">
        <v>3266</v>
      </c>
      <c r="Z2230" s="366"/>
      <c r="AA2230" s="426"/>
      <c r="AB2230" s="426"/>
      <c r="AC2230" s="494"/>
      <c r="AD2230" s="490"/>
    </row>
    <row r="2231" customFormat="false" ht="16.2" hidden="true" customHeight="true" outlineLevel="0" collapsed="false">
      <c r="A2231" s="483"/>
      <c r="B2231" s="31"/>
      <c r="C2231" s="31" t="s">
        <v>3267</v>
      </c>
      <c r="D2231" s="31"/>
      <c r="E2231" s="31" t="s">
        <v>264</v>
      </c>
      <c r="F2231" s="31" t="s">
        <v>471</v>
      </c>
      <c r="G2231" s="505"/>
      <c r="H2231" s="726"/>
      <c r="I2231" s="726"/>
      <c r="J2231" s="726"/>
      <c r="K2231" s="726"/>
      <c r="L2231" s="726"/>
      <c r="M2231" s="726"/>
      <c r="N2231" s="726"/>
      <c r="O2231" s="726"/>
      <c r="P2231" s="726"/>
      <c r="Q2231" s="726"/>
      <c r="R2231" s="726"/>
      <c r="S2231" s="726"/>
      <c r="T2231" s="726"/>
      <c r="U2231" s="505"/>
      <c r="V2231" s="505"/>
      <c r="W2231" s="505"/>
      <c r="X2231" s="505"/>
      <c r="Y2231" s="366" t="s">
        <v>3268</v>
      </c>
      <c r="Z2231" s="366"/>
      <c r="AA2231" s="426"/>
      <c r="AB2231" s="426"/>
      <c r="AC2231" s="494"/>
      <c r="AD2231" s="490"/>
    </row>
    <row r="2232" customFormat="false" ht="16.2" hidden="true" customHeight="true" outlineLevel="0" collapsed="false">
      <c r="A2232" s="483"/>
      <c r="B2232" s="31"/>
      <c r="C2232" s="31"/>
      <c r="D2232" s="31"/>
      <c r="E2232" s="31" t="s">
        <v>265</v>
      </c>
      <c r="F2232" s="31" t="s">
        <v>471</v>
      </c>
      <c r="G2232" s="505"/>
      <c r="H2232" s="726"/>
      <c r="I2232" s="726"/>
      <c r="J2232" s="726"/>
      <c r="K2232" s="726"/>
      <c r="L2232" s="726"/>
      <c r="M2232" s="726"/>
      <c r="N2232" s="726"/>
      <c r="O2232" s="726"/>
      <c r="P2232" s="726"/>
      <c r="Q2232" s="726"/>
      <c r="R2232" s="726"/>
      <c r="S2232" s="726"/>
      <c r="T2232" s="726"/>
      <c r="U2232" s="505"/>
      <c r="V2232" s="505"/>
      <c r="W2232" s="505"/>
      <c r="X2232" s="505"/>
      <c r="Y2232" s="366" t="s">
        <v>3269</v>
      </c>
      <c r="Z2232" s="366"/>
      <c r="AA2232" s="426"/>
      <c r="AB2232" s="426"/>
      <c r="AC2232" s="494"/>
      <c r="AD2232" s="490"/>
    </row>
    <row r="2233" customFormat="false" ht="16.2" hidden="true" customHeight="true" outlineLevel="0" collapsed="false">
      <c r="A2233" s="483"/>
      <c r="B2233" s="31"/>
      <c r="C2233" s="31" t="s">
        <v>283</v>
      </c>
      <c r="D2233" s="31"/>
      <c r="E2233" s="31" t="s">
        <v>264</v>
      </c>
      <c r="F2233" s="31" t="s">
        <v>471</v>
      </c>
      <c r="G2233" s="505"/>
      <c r="H2233" s="726"/>
      <c r="I2233" s="726"/>
      <c r="J2233" s="726"/>
      <c r="K2233" s="726"/>
      <c r="L2233" s="726"/>
      <c r="M2233" s="726"/>
      <c r="N2233" s="726"/>
      <c r="O2233" s="726"/>
      <c r="P2233" s="726"/>
      <c r="Q2233" s="726"/>
      <c r="R2233" s="726"/>
      <c r="S2233" s="726"/>
      <c r="T2233" s="726"/>
      <c r="U2233" s="505"/>
      <c r="V2233" s="505"/>
      <c r="W2233" s="505"/>
      <c r="X2233" s="505"/>
      <c r="Y2233" s="366" t="s">
        <v>3270</v>
      </c>
      <c r="Z2233" s="366"/>
      <c r="AA2233" s="426"/>
      <c r="AB2233" s="426"/>
      <c r="AC2233" s="494"/>
      <c r="AD2233" s="490"/>
    </row>
    <row r="2234" customFormat="false" ht="16.2" hidden="true" customHeight="true" outlineLevel="0" collapsed="false">
      <c r="A2234" s="483"/>
      <c r="B2234" s="31"/>
      <c r="C2234" s="31"/>
      <c r="D2234" s="31"/>
      <c r="E2234" s="31" t="s">
        <v>265</v>
      </c>
      <c r="F2234" s="31" t="s">
        <v>471</v>
      </c>
      <c r="G2234" s="505"/>
      <c r="H2234" s="726"/>
      <c r="I2234" s="726"/>
      <c r="J2234" s="726"/>
      <c r="K2234" s="726"/>
      <c r="L2234" s="726"/>
      <c r="M2234" s="726"/>
      <c r="N2234" s="726"/>
      <c r="O2234" s="726"/>
      <c r="P2234" s="726"/>
      <c r="Q2234" s="726"/>
      <c r="R2234" s="726"/>
      <c r="S2234" s="726"/>
      <c r="T2234" s="726"/>
      <c r="U2234" s="505"/>
      <c r="V2234" s="505"/>
      <c r="W2234" s="505"/>
      <c r="X2234" s="505"/>
      <c r="Y2234" s="366" t="s">
        <v>3271</v>
      </c>
      <c r="Z2234" s="366"/>
      <c r="AA2234" s="426"/>
      <c r="AB2234" s="426"/>
      <c r="AC2234" s="494"/>
      <c r="AD2234" s="490"/>
    </row>
    <row r="2235" customFormat="false" ht="16.2" hidden="true" customHeight="true" outlineLevel="0" collapsed="false">
      <c r="A2235" s="483"/>
      <c r="B2235" s="31" t="s">
        <v>3272</v>
      </c>
      <c r="C2235" s="31" t="s">
        <v>143</v>
      </c>
      <c r="D2235" s="31"/>
      <c r="E2235" s="31" t="s">
        <v>264</v>
      </c>
      <c r="F2235" s="31" t="s">
        <v>471</v>
      </c>
      <c r="G2235" s="505"/>
      <c r="H2235" s="726"/>
      <c r="I2235" s="726"/>
      <c r="J2235" s="726"/>
      <c r="K2235" s="726"/>
      <c r="L2235" s="726"/>
      <c r="M2235" s="726"/>
      <c r="N2235" s="726"/>
      <c r="O2235" s="726"/>
      <c r="P2235" s="726"/>
      <c r="Q2235" s="726"/>
      <c r="R2235" s="726"/>
      <c r="S2235" s="726"/>
      <c r="T2235" s="726"/>
      <c r="U2235" s="505"/>
      <c r="V2235" s="505"/>
      <c r="W2235" s="505"/>
      <c r="X2235" s="505"/>
      <c r="Y2235" s="366" t="s">
        <v>3273</v>
      </c>
      <c r="Z2235" s="366"/>
      <c r="AA2235" s="426"/>
      <c r="AB2235" s="426"/>
      <c r="AC2235" s="494"/>
      <c r="AD2235" s="490"/>
    </row>
    <row r="2236" customFormat="false" ht="16.2" hidden="true" customHeight="true" outlineLevel="0" collapsed="false">
      <c r="A2236" s="483"/>
      <c r="B2236" s="31"/>
      <c r="C2236" s="31"/>
      <c r="D2236" s="31"/>
      <c r="E2236" s="31" t="s">
        <v>265</v>
      </c>
      <c r="F2236" s="31" t="s">
        <v>471</v>
      </c>
      <c r="G2236" s="505"/>
      <c r="H2236" s="726"/>
      <c r="I2236" s="726"/>
      <c r="J2236" s="726"/>
      <c r="K2236" s="726"/>
      <c r="L2236" s="726"/>
      <c r="M2236" s="726"/>
      <c r="N2236" s="726"/>
      <c r="O2236" s="726"/>
      <c r="P2236" s="726"/>
      <c r="Q2236" s="726"/>
      <c r="R2236" s="726"/>
      <c r="S2236" s="726"/>
      <c r="T2236" s="726"/>
      <c r="U2236" s="505"/>
      <c r="V2236" s="505"/>
      <c r="W2236" s="505"/>
      <c r="X2236" s="505"/>
      <c r="Y2236" s="366" t="s">
        <v>3274</v>
      </c>
      <c r="Z2236" s="366"/>
      <c r="AA2236" s="426"/>
      <c r="AB2236" s="426"/>
      <c r="AC2236" s="494"/>
      <c r="AD2236" s="490"/>
    </row>
    <row r="2237" customFormat="false" ht="16.2" hidden="true" customHeight="true" outlineLevel="0" collapsed="false">
      <c r="A2237" s="483"/>
      <c r="B2237" s="31"/>
      <c r="C2237" s="31" t="s">
        <v>3275</v>
      </c>
      <c r="D2237" s="31"/>
      <c r="E2237" s="31" t="s">
        <v>264</v>
      </c>
      <c r="F2237" s="31" t="s">
        <v>471</v>
      </c>
      <c r="G2237" s="505"/>
      <c r="H2237" s="726"/>
      <c r="I2237" s="726"/>
      <c r="J2237" s="726"/>
      <c r="K2237" s="726"/>
      <c r="L2237" s="726"/>
      <c r="M2237" s="726"/>
      <c r="N2237" s="726"/>
      <c r="O2237" s="726"/>
      <c r="P2237" s="726"/>
      <c r="Q2237" s="726"/>
      <c r="R2237" s="726"/>
      <c r="S2237" s="726"/>
      <c r="T2237" s="726"/>
      <c r="U2237" s="505"/>
      <c r="V2237" s="505"/>
      <c r="W2237" s="505"/>
      <c r="X2237" s="505"/>
      <c r="Y2237" s="366" t="s">
        <v>3276</v>
      </c>
      <c r="Z2237" s="366"/>
      <c r="AA2237" s="426"/>
      <c r="AB2237" s="426"/>
      <c r="AC2237" s="494"/>
      <c r="AD2237" s="490"/>
    </row>
    <row r="2238" customFormat="false" ht="16.2" hidden="true" customHeight="true" outlineLevel="0" collapsed="false">
      <c r="A2238" s="483"/>
      <c r="B2238" s="31"/>
      <c r="C2238" s="31"/>
      <c r="D2238" s="31"/>
      <c r="E2238" s="31" t="s">
        <v>265</v>
      </c>
      <c r="F2238" s="31" t="s">
        <v>471</v>
      </c>
      <c r="G2238" s="505"/>
      <c r="H2238" s="726"/>
      <c r="I2238" s="726"/>
      <c r="J2238" s="726"/>
      <c r="K2238" s="726"/>
      <c r="L2238" s="726"/>
      <c r="M2238" s="726"/>
      <c r="N2238" s="726"/>
      <c r="O2238" s="726"/>
      <c r="P2238" s="726"/>
      <c r="Q2238" s="726"/>
      <c r="R2238" s="726"/>
      <c r="S2238" s="726"/>
      <c r="T2238" s="726"/>
      <c r="U2238" s="505"/>
      <c r="V2238" s="505"/>
      <c r="W2238" s="505"/>
      <c r="X2238" s="505"/>
      <c r="Y2238" s="366" t="s">
        <v>3277</v>
      </c>
      <c r="Z2238" s="366"/>
      <c r="AA2238" s="426"/>
      <c r="AB2238" s="426"/>
      <c r="AC2238" s="494"/>
      <c r="AD2238" s="490"/>
    </row>
    <row r="2239" customFormat="false" ht="16.2" hidden="true" customHeight="true" outlineLevel="0" collapsed="false">
      <c r="A2239" s="483"/>
      <c r="B2239" s="31"/>
      <c r="C2239" s="31" t="s">
        <v>3278</v>
      </c>
      <c r="D2239" s="31"/>
      <c r="E2239" s="31" t="s">
        <v>264</v>
      </c>
      <c r="F2239" s="31" t="s">
        <v>471</v>
      </c>
      <c r="G2239" s="505"/>
      <c r="H2239" s="726"/>
      <c r="I2239" s="726"/>
      <c r="J2239" s="726"/>
      <c r="K2239" s="726"/>
      <c r="L2239" s="726"/>
      <c r="M2239" s="726"/>
      <c r="N2239" s="726"/>
      <c r="O2239" s="726"/>
      <c r="P2239" s="726"/>
      <c r="Q2239" s="726"/>
      <c r="R2239" s="726"/>
      <c r="S2239" s="726"/>
      <c r="T2239" s="726"/>
      <c r="U2239" s="505"/>
      <c r="V2239" s="505"/>
      <c r="W2239" s="505"/>
      <c r="X2239" s="505"/>
      <c r="Y2239" s="366" t="s">
        <v>3279</v>
      </c>
      <c r="Z2239" s="366"/>
      <c r="AA2239" s="426"/>
      <c r="AB2239" s="426"/>
      <c r="AC2239" s="494"/>
      <c r="AD2239" s="490"/>
    </row>
    <row r="2240" customFormat="false" ht="16.2" hidden="true" customHeight="true" outlineLevel="0" collapsed="false">
      <c r="A2240" s="483"/>
      <c r="B2240" s="31"/>
      <c r="C2240" s="31"/>
      <c r="D2240" s="31"/>
      <c r="E2240" s="31" t="s">
        <v>265</v>
      </c>
      <c r="F2240" s="31" t="s">
        <v>471</v>
      </c>
      <c r="G2240" s="505"/>
      <c r="H2240" s="726"/>
      <c r="I2240" s="726"/>
      <c r="J2240" s="726"/>
      <c r="K2240" s="726"/>
      <c r="L2240" s="726"/>
      <c r="M2240" s="726"/>
      <c r="N2240" s="726"/>
      <c r="O2240" s="726"/>
      <c r="P2240" s="726"/>
      <c r="Q2240" s="726"/>
      <c r="R2240" s="726"/>
      <c r="S2240" s="726"/>
      <c r="T2240" s="726"/>
      <c r="U2240" s="505"/>
      <c r="V2240" s="505"/>
      <c r="W2240" s="505"/>
      <c r="X2240" s="505"/>
      <c r="Y2240" s="366" t="s">
        <v>3280</v>
      </c>
      <c r="Z2240" s="366"/>
      <c r="AA2240" s="426"/>
      <c r="AB2240" s="426"/>
      <c r="AC2240" s="494"/>
      <c r="AD2240" s="490"/>
    </row>
    <row r="2241" customFormat="false" ht="16.2" hidden="true" customHeight="false" outlineLevel="0" collapsed="false">
      <c r="A2241" s="731" t="s">
        <v>3281</v>
      </c>
      <c r="B2241" s="521"/>
      <c r="C2241" s="521"/>
      <c r="D2241" s="521"/>
      <c r="E2241" s="521"/>
      <c r="F2241" s="521"/>
      <c r="G2241" s="611"/>
      <c r="H2241" s="732"/>
      <c r="I2241" s="732"/>
      <c r="J2241" s="732"/>
      <c r="K2241" s="732"/>
      <c r="L2241" s="732"/>
      <c r="M2241" s="732"/>
      <c r="N2241" s="732"/>
      <c r="O2241" s="732"/>
      <c r="P2241" s="732"/>
      <c r="Q2241" s="732"/>
      <c r="R2241" s="732"/>
      <c r="S2241" s="732"/>
      <c r="T2241" s="732"/>
      <c r="U2241" s="611"/>
      <c r="V2241" s="611"/>
      <c r="W2241" s="611"/>
      <c r="X2241" s="611"/>
      <c r="Y2241" s="590"/>
      <c r="Z2241" s="590"/>
      <c r="AA2241" s="426" t="s">
        <v>3282</v>
      </c>
      <c r="AB2241" s="426" t="s">
        <v>1416</v>
      </c>
      <c r="AC2241" s="426"/>
      <c r="AD2241" s="733" t="s">
        <v>1946</v>
      </c>
    </row>
    <row r="2242" customFormat="false" ht="16.2" hidden="true" customHeight="true" outlineLevel="0" collapsed="false">
      <c r="A2242" s="483" t="s">
        <v>3283</v>
      </c>
      <c r="B2242" s="31" t="s">
        <v>3284</v>
      </c>
      <c r="C2242" s="31"/>
      <c r="D2242" s="31" t="s">
        <v>143</v>
      </c>
      <c r="E2242" s="31"/>
      <c r="F2242" s="31" t="s">
        <v>3285</v>
      </c>
      <c r="G2242" s="478"/>
      <c r="H2242" s="734" t="n">
        <v>280</v>
      </c>
      <c r="I2242" s="734" t="n">
        <v>288</v>
      </c>
      <c r="J2242" s="734" t="n">
        <v>727</v>
      </c>
      <c r="K2242" s="734" t="n">
        <v>832</v>
      </c>
      <c r="L2242" s="734"/>
      <c r="M2242" s="734"/>
      <c r="N2242" s="734"/>
      <c r="O2242" s="734"/>
      <c r="P2242" s="734"/>
      <c r="Q2242" s="734"/>
      <c r="R2242" s="734"/>
      <c r="S2242" s="734"/>
      <c r="T2242" s="734"/>
      <c r="U2242" s="734"/>
      <c r="V2242" s="734"/>
      <c r="W2242" s="734" t="n">
        <v>10</v>
      </c>
      <c r="X2242" s="735"/>
      <c r="Y2242" s="366" t="s">
        <v>3286</v>
      </c>
      <c r="Z2242" s="366"/>
      <c r="AA2242" s="426" t="s">
        <v>3209</v>
      </c>
      <c r="AB2242" s="426" t="s">
        <v>3209</v>
      </c>
      <c r="AC2242" s="736"/>
      <c r="AD2242" s="490" t="s">
        <v>3287</v>
      </c>
    </row>
    <row r="2243" customFormat="false" ht="16.2" hidden="true" customHeight="true" outlineLevel="0" collapsed="false">
      <c r="A2243" s="483"/>
      <c r="B2243" s="31"/>
      <c r="C2243" s="31"/>
      <c r="D2243" s="31" t="s">
        <v>3288</v>
      </c>
      <c r="E2243" s="31"/>
      <c r="F2243" s="31" t="s">
        <v>3285</v>
      </c>
      <c r="G2243" s="478"/>
      <c r="H2243" s="534" t="s">
        <v>488</v>
      </c>
      <c r="I2243" s="534" t="s">
        <v>488</v>
      </c>
      <c r="J2243" s="534" t="s">
        <v>488</v>
      </c>
      <c r="K2243" s="534" t="s">
        <v>488</v>
      </c>
      <c r="L2243" s="534"/>
      <c r="M2243" s="534"/>
      <c r="N2243" s="534"/>
      <c r="O2243" s="734"/>
      <c r="P2243" s="734"/>
      <c r="Q2243" s="734"/>
      <c r="R2243" s="734"/>
      <c r="S2243" s="734"/>
      <c r="T2243" s="734"/>
      <c r="U2243" s="734"/>
      <c r="V2243" s="734"/>
      <c r="W2243" s="734" t="n">
        <v>213</v>
      </c>
      <c r="X2243" s="583"/>
      <c r="Y2243" s="366" t="s">
        <v>3289</v>
      </c>
      <c r="Z2243" s="366"/>
      <c r="AA2243" s="426"/>
      <c r="AB2243" s="426"/>
      <c r="AC2243" s="736"/>
      <c r="AD2243" s="490"/>
    </row>
    <row r="2244" customFormat="false" ht="16.2" hidden="true" customHeight="true" outlineLevel="0" collapsed="false">
      <c r="A2244" s="483"/>
      <c r="B2244" s="31"/>
      <c r="C2244" s="31"/>
      <c r="D2244" s="31" t="s">
        <v>3290</v>
      </c>
      <c r="E2244" s="31"/>
      <c r="F2244" s="31" t="s">
        <v>3285</v>
      </c>
      <c r="G2244" s="478"/>
      <c r="H2244" s="534" t="s">
        <v>488</v>
      </c>
      <c r="I2244" s="534" t="s">
        <v>488</v>
      </c>
      <c r="J2244" s="534" t="s">
        <v>488</v>
      </c>
      <c r="K2244" s="534" t="s">
        <v>488</v>
      </c>
      <c r="L2244" s="534"/>
      <c r="M2244" s="534"/>
      <c r="N2244" s="534"/>
      <c r="O2244" s="734"/>
      <c r="P2244" s="734"/>
      <c r="Q2244" s="734"/>
      <c r="R2244" s="734"/>
      <c r="S2244" s="734"/>
      <c r="T2244" s="734"/>
      <c r="U2244" s="734"/>
      <c r="V2244" s="734"/>
      <c r="W2244" s="734" t="s">
        <v>3291</v>
      </c>
      <c r="X2244" s="583"/>
      <c r="Y2244" s="366" t="s">
        <v>3292</v>
      </c>
      <c r="Z2244" s="366"/>
      <c r="AA2244" s="426"/>
      <c r="AB2244" s="426"/>
      <c r="AC2244" s="736"/>
      <c r="AD2244" s="490"/>
    </row>
    <row r="2245" customFormat="false" ht="16.2" hidden="true" customHeight="true" outlineLevel="0" collapsed="false">
      <c r="A2245" s="483"/>
      <c r="B2245" s="31"/>
      <c r="C2245" s="31"/>
      <c r="D2245" s="31" t="s">
        <v>3293</v>
      </c>
      <c r="E2245" s="31"/>
      <c r="F2245" s="31" t="s">
        <v>3192</v>
      </c>
      <c r="G2245" s="478"/>
      <c r="H2245" s="513"/>
      <c r="I2245" s="734"/>
      <c r="J2245" s="734"/>
      <c r="K2245" s="734"/>
      <c r="L2245" s="734"/>
      <c r="M2245" s="734"/>
      <c r="N2245" s="734"/>
      <c r="O2245" s="734"/>
      <c r="P2245" s="734"/>
      <c r="Q2245" s="734"/>
      <c r="R2245" s="734"/>
      <c r="S2245" s="734"/>
      <c r="T2245" s="734"/>
      <c r="U2245" s="734"/>
      <c r="V2245" s="734"/>
      <c r="W2245" s="734" t="n">
        <v>5</v>
      </c>
      <c r="X2245" s="583"/>
      <c r="Y2245" s="366" t="s">
        <v>3294</v>
      </c>
      <c r="Z2245" s="366"/>
      <c r="AA2245" s="426"/>
      <c r="AB2245" s="426"/>
      <c r="AC2245" s="736"/>
      <c r="AD2245" s="490"/>
    </row>
    <row r="2246" customFormat="false" ht="16.2" hidden="true" customHeight="true" outlineLevel="0" collapsed="false">
      <c r="A2246" s="483"/>
      <c r="B2246" s="31"/>
      <c r="C2246" s="31"/>
      <c r="D2246" s="31" t="s">
        <v>3295</v>
      </c>
      <c r="E2246" s="31"/>
      <c r="F2246" s="31" t="s">
        <v>3285</v>
      </c>
      <c r="G2246" s="513"/>
      <c r="H2246" s="534" t="s">
        <v>488</v>
      </c>
      <c r="I2246" s="534" t="s">
        <v>488</v>
      </c>
      <c r="J2246" s="534" t="s">
        <v>488</v>
      </c>
      <c r="K2246" s="534" t="s">
        <v>488</v>
      </c>
      <c r="L2246" s="534"/>
      <c r="M2246" s="534"/>
      <c r="N2246" s="534"/>
      <c r="O2246" s="513"/>
      <c r="P2246" s="513"/>
      <c r="Q2246" s="513"/>
      <c r="R2246" s="513"/>
      <c r="S2246" s="513"/>
      <c r="T2246" s="513"/>
      <c r="U2246" s="513"/>
      <c r="V2246" s="513"/>
      <c r="W2246" s="513" t="n">
        <v>0</v>
      </c>
      <c r="X2246" s="583"/>
      <c r="Y2246" s="366" t="s">
        <v>3296</v>
      </c>
      <c r="Z2246" s="366"/>
      <c r="AA2246" s="426"/>
      <c r="AB2246" s="426"/>
      <c r="AC2246" s="736"/>
      <c r="AD2246" s="490"/>
    </row>
    <row r="2247" customFormat="false" ht="16.2" hidden="true" customHeight="true" outlineLevel="0" collapsed="false">
      <c r="A2247" s="483"/>
      <c r="B2247" s="31"/>
      <c r="C2247" s="31"/>
      <c r="D2247" s="31" t="s">
        <v>3297</v>
      </c>
      <c r="E2247" s="31"/>
      <c r="F2247" s="31" t="s">
        <v>3285</v>
      </c>
      <c r="G2247" s="513"/>
      <c r="H2247" s="534" t="s">
        <v>488</v>
      </c>
      <c r="I2247" s="534" t="s">
        <v>488</v>
      </c>
      <c r="J2247" s="534" t="s">
        <v>488</v>
      </c>
      <c r="K2247" s="534" t="s">
        <v>488</v>
      </c>
      <c r="L2247" s="534"/>
      <c r="M2247" s="534"/>
      <c r="N2247" s="534"/>
      <c r="O2247" s="534"/>
      <c r="P2247" s="534"/>
      <c r="Q2247" s="534"/>
      <c r="R2247" s="513"/>
      <c r="S2247" s="513"/>
      <c r="T2247" s="513"/>
      <c r="U2247" s="513"/>
      <c r="V2247" s="513"/>
      <c r="W2247" s="513" t="n">
        <v>48</v>
      </c>
      <c r="X2247" s="583"/>
      <c r="Y2247" s="366" t="s">
        <v>3298</v>
      </c>
      <c r="Z2247" s="366"/>
      <c r="AA2247" s="426"/>
      <c r="AB2247" s="426"/>
      <c r="AC2247" s="736"/>
      <c r="AD2247" s="490"/>
    </row>
    <row r="2248" customFormat="false" ht="16.2" hidden="true" customHeight="true" outlineLevel="0" collapsed="false">
      <c r="A2248" s="483"/>
      <c r="B2248" s="31" t="s">
        <v>3299</v>
      </c>
      <c r="C2248" s="31"/>
      <c r="D2248" s="31" t="s">
        <v>143</v>
      </c>
      <c r="E2248" s="31"/>
      <c r="F2248" s="31" t="s">
        <v>3192</v>
      </c>
      <c r="G2248" s="478"/>
      <c r="H2248" s="734" t="n">
        <f aca="false">SUM(H2249:H2254)</f>
        <v>2047</v>
      </c>
      <c r="I2248" s="734" t="n">
        <f aca="false">SUM(I2249:I2254)</f>
        <v>4815</v>
      </c>
      <c r="J2248" s="734" t="n">
        <f aca="false">SUM(J2249:J2254)</f>
        <v>7090</v>
      </c>
      <c r="K2248" s="734" t="n">
        <f aca="false">SUM(K2249:K2254)</f>
        <v>7979</v>
      </c>
      <c r="L2248" s="734"/>
      <c r="M2248" s="734"/>
      <c r="N2248" s="734"/>
      <c r="O2248" s="734"/>
      <c r="P2248" s="734"/>
      <c r="Q2248" s="734"/>
      <c r="R2248" s="734"/>
      <c r="S2248" s="734"/>
      <c r="T2248" s="734"/>
      <c r="U2248" s="734"/>
      <c r="V2248" s="734"/>
      <c r="W2248" s="734" t="n">
        <v>4</v>
      </c>
      <c r="X2248" s="583"/>
      <c r="Y2248" s="366" t="s">
        <v>3300</v>
      </c>
      <c r="Z2248" s="366"/>
      <c r="AA2248" s="426"/>
      <c r="AB2248" s="426"/>
      <c r="AC2248" s="736"/>
      <c r="AD2248" s="490"/>
    </row>
    <row r="2249" customFormat="false" ht="16.2" hidden="true" customHeight="true" outlineLevel="0" collapsed="false">
      <c r="A2249" s="483"/>
      <c r="B2249" s="31"/>
      <c r="C2249" s="31"/>
      <c r="D2249" s="31" t="s">
        <v>3288</v>
      </c>
      <c r="E2249" s="31" t="s">
        <v>3301</v>
      </c>
      <c r="F2249" s="31" t="s">
        <v>3192</v>
      </c>
      <c r="G2249" s="478"/>
      <c r="H2249" s="513" t="n">
        <v>833</v>
      </c>
      <c r="I2249" s="734" t="n">
        <v>1742</v>
      </c>
      <c r="J2249" s="734" t="n">
        <v>2779</v>
      </c>
      <c r="K2249" s="734" t="n">
        <v>3067</v>
      </c>
      <c r="L2249" s="734"/>
      <c r="M2249" s="734"/>
      <c r="N2249" s="734"/>
      <c r="O2249" s="734"/>
      <c r="P2249" s="734"/>
      <c r="Q2249" s="734"/>
      <c r="R2249" s="734"/>
      <c r="S2249" s="734"/>
      <c r="T2249" s="734"/>
      <c r="U2249" s="734"/>
      <c r="V2249" s="734"/>
      <c r="W2249" s="734" t="n">
        <v>8</v>
      </c>
      <c r="X2249" s="583"/>
      <c r="Y2249" s="366" t="s">
        <v>3302</v>
      </c>
      <c r="Z2249" s="366"/>
      <c r="AA2249" s="426"/>
      <c r="AB2249" s="426"/>
      <c r="AC2249" s="736"/>
      <c r="AD2249" s="490"/>
    </row>
    <row r="2250" customFormat="false" ht="16.2" hidden="true" customHeight="true" outlineLevel="0" collapsed="false">
      <c r="A2250" s="483"/>
      <c r="B2250" s="31"/>
      <c r="C2250" s="31"/>
      <c r="D2250" s="31"/>
      <c r="E2250" s="31" t="s">
        <v>3303</v>
      </c>
      <c r="F2250" s="31" t="s">
        <v>3192</v>
      </c>
      <c r="G2250" s="478"/>
      <c r="H2250" s="513" t="n">
        <v>421</v>
      </c>
      <c r="I2250" s="734" t="n">
        <v>1068</v>
      </c>
      <c r="J2250" s="734" t="n">
        <v>1688</v>
      </c>
      <c r="K2250" s="734" t="n">
        <v>1873</v>
      </c>
      <c r="L2250" s="734"/>
      <c r="M2250" s="734"/>
      <c r="N2250" s="734"/>
      <c r="O2250" s="734"/>
      <c r="P2250" s="734"/>
      <c r="Q2250" s="734"/>
      <c r="R2250" s="734"/>
      <c r="S2250" s="734"/>
      <c r="T2250" s="734"/>
      <c r="U2250" s="734"/>
      <c r="V2250" s="734"/>
      <c r="W2250" s="734" t="s">
        <v>488</v>
      </c>
      <c r="X2250" s="583"/>
      <c r="Y2250" s="366" t="s">
        <v>3304</v>
      </c>
      <c r="Z2250" s="366"/>
      <c r="AA2250" s="426"/>
      <c r="AB2250" s="426"/>
      <c r="AC2250" s="736"/>
      <c r="AD2250" s="490"/>
    </row>
    <row r="2251" customFormat="false" ht="16.2" hidden="true" customHeight="true" outlineLevel="0" collapsed="false">
      <c r="A2251" s="483"/>
      <c r="B2251" s="31"/>
      <c r="C2251" s="31"/>
      <c r="D2251" s="31" t="s">
        <v>3290</v>
      </c>
      <c r="E2251" s="31"/>
      <c r="F2251" s="31" t="s">
        <v>3192</v>
      </c>
      <c r="G2251" s="478"/>
      <c r="H2251" s="513" t="n">
        <v>719</v>
      </c>
      <c r="I2251" s="734" t="n">
        <v>1860</v>
      </c>
      <c r="J2251" s="734" t="n">
        <v>2490</v>
      </c>
      <c r="K2251" s="734" t="n">
        <v>2837</v>
      </c>
      <c r="L2251" s="734"/>
      <c r="M2251" s="734"/>
      <c r="N2251" s="734"/>
      <c r="O2251" s="734"/>
      <c r="P2251" s="734"/>
      <c r="Q2251" s="734"/>
      <c r="R2251" s="734"/>
      <c r="S2251" s="734"/>
      <c r="T2251" s="734"/>
      <c r="U2251" s="734"/>
      <c r="V2251" s="734"/>
      <c r="W2251" s="734" t="n">
        <v>8</v>
      </c>
      <c r="X2251" s="583"/>
      <c r="Y2251" s="366" t="s">
        <v>3305</v>
      </c>
      <c r="Z2251" s="366"/>
      <c r="AA2251" s="426"/>
      <c r="AB2251" s="426"/>
      <c r="AC2251" s="736"/>
      <c r="AD2251" s="490"/>
    </row>
    <row r="2252" customFormat="false" ht="16.2" hidden="true" customHeight="true" outlineLevel="0" collapsed="false">
      <c r="A2252" s="483"/>
      <c r="B2252" s="31"/>
      <c r="C2252" s="31"/>
      <c r="D2252" s="31" t="s">
        <v>3293</v>
      </c>
      <c r="E2252" s="31"/>
      <c r="F2252" s="31" t="s">
        <v>3192</v>
      </c>
      <c r="G2252" s="478"/>
      <c r="H2252" s="513"/>
      <c r="I2252" s="734"/>
      <c r="J2252" s="734"/>
      <c r="K2252" s="734"/>
      <c r="L2252" s="734"/>
      <c r="M2252" s="734"/>
      <c r="N2252" s="734"/>
      <c r="O2252" s="734"/>
      <c r="P2252" s="734"/>
      <c r="Q2252" s="734"/>
      <c r="R2252" s="734"/>
      <c r="S2252" s="734"/>
      <c r="T2252" s="734"/>
      <c r="U2252" s="734"/>
      <c r="V2252" s="734"/>
      <c r="W2252" s="734" t="n">
        <v>745</v>
      </c>
      <c r="X2252" s="583"/>
      <c r="Y2252" s="366" t="s">
        <v>3294</v>
      </c>
      <c r="Z2252" s="366"/>
      <c r="AA2252" s="426"/>
      <c r="AB2252" s="426"/>
      <c r="AC2252" s="736"/>
      <c r="AD2252" s="490"/>
    </row>
    <row r="2253" customFormat="false" ht="16.2" hidden="true" customHeight="true" outlineLevel="0" collapsed="false">
      <c r="A2253" s="483"/>
      <c r="B2253" s="31"/>
      <c r="C2253" s="31"/>
      <c r="D2253" s="31" t="s">
        <v>3295</v>
      </c>
      <c r="E2253" s="31"/>
      <c r="F2253" s="31" t="s">
        <v>3192</v>
      </c>
      <c r="G2253" s="478"/>
      <c r="H2253" s="513" t="n">
        <v>74</v>
      </c>
      <c r="I2253" s="513" t="n">
        <v>145</v>
      </c>
      <c r="J2253" s="513" t="n">
        <v>133</v>
      </c>
      <c r="K2253" s="513" t="n">
        <v>202</v>
      </c>
      <c r="L2253" s="513"/>
      <c r="M2253" s="513"/>
      <c r="N2253" s="513"/>
      <c r="O2253" s="513"/>
      <c r="P2253" s="513"/>
      <c r="Q2253" s="513"/>
      <c r="R2253" s="513"/>
      <c r="S2253" s="513"/>
      <c r="T2253" s="513"/>
      <c r="U2253" s="513"/>
      <c r="V2253" s="513"/>
      <c r="W2253" s="513" t="n">
        <v>54</v>
      </c>
      <c r="X2253" s="583"/>
      <c r="Y2253" s="366" t="s">
        <v>3306</v>
      </c>
      <c r="Z2253" s="366"/>
      <c r="AA2253" s="426"/>
      <c r="AB2253" s="426"/>
      <c r="AC2253" s="736"/>
      <c r="AD2253" s="490"/>
    </row>
    <row r="2254" customFormat="false" ht="16.2" hidden="true" customHeight="true" outlineLevel="0" collapsed="false">
      <c r="A2254" s="483"/>
      <c r="B2254" s="31"/>
      <c r="C2254" s="31"/>
      <c r="D2254" s="31" t="s">
        <v>3297</v>
      </c>
      <c r="E2254" s="31"/>
      <c r="F2254" s="31" t="s">
        <v>3192</v>
      </c>
      <c r="G2254" s="478"/>
      <c r="H2254" s="534" t="s">
        <v>488</v>
      </c>
      <c r="I2254" s="534" t="s">
        <v>488</v>
      </c>
      <c r="J2254" s="534" t="s">
        <v>488</v>
      </c>
      <c r="K2254" s="534" t="s">
        <v>488</v>
      </c>
      <c r="L2254" s="534"/>
      <c r="M2254" s="534"/>
      <c r="N2254" s="534"/>
      <c r="O2254" s="534"/>
      <c r="P2254" s="534"/>
      <c r="Q2254" s="534"/>
      <c r="R2254" s="513"/>
      <c r="S2254" s="513"/>
      <c r="T2254" s="513"/>
      <c r="U2254" s="513"/>
      <c r="V2254" s="513"/>
      <c r="W2254" s="513" t="n">
        <v>56</v>
      </c>
      <c r="X2254" s="583"/>
      <c r="Y2254" s="366" t="s">
        <v>3307</v>
      </c>
      <c r="Z2254" s="366"/>
      <c r="AA2254" s="426"/>
      <c r="AB2254" s="426"/>
      <c r="AC2254" s="736"/>
      <c r="AD2254" s="490"/>
    </row>
    <row r="2255" customFormat="false" ht="16.2" hidden="true" customHeight="true" outlineLevel="0" collapsed="false">
      <c r="A2255" s="483"/>
      <c r="B2255" s="31" t="s">
        <v>3308</v>
      </c>
      <c r="C2255" s="31"/>
      <c r="D2255" s="31" t="s">
        <v>3288</v>
      </c>
      <c r="E2255" s="31"/>
      <c r="F2255" s="31" t="s">
        <v>473</v>
      </c>
      <c r="G2255" s="478"/>
      <c r="H2255" s="492" t="n">
        <f aca="false">(H2249+H2250)/H2248*100</f>
        <v>61.2603810454324</v>
      </c>
      <c r="I2255" s="492" t="n">
        <f aca="false">(I2249+I2250)/I2248*100</f>
        <v>58.3592938733126</v>
      </c>
      <c r="J2255" s="492" t="n">
        <f aca="false">(J2249+J2250)/J2248*100</f>
        <v>63.0042313117066</v>
      </c>
      <c r="K2255" s="492" t="n">
        <f aca="false">(K2249+K2250)/K2248*100</f>
        <v>61.9125203659606</v>
      </c>
      <c r="L2255" s="492"/>
      <c r="M2255" s="492"/>
      <c r="N2255" s="492"/>
      <c r="O2255" s="492"/>
      <c r="P2255" s="492"/>
      <c r="Q2255" s="492"/>
      <c r="R2255" s="492"/>
      <c r="S2255" s="492"/>
      <c r="T2255" s="492"/>
      <c r="U2255" s="492"/>
      <c r="V2255" s="492"/>
      <c r="W2255" s="492" t="n">
        <v>4</v>
      </c>
      <c r="X2255" s="583"/>
      <c r="Y2255" s="366" t="s">
        <v>3309</v>
      </c>
      <c r="Z2255" s="366" t="s">
        <v>3310</v>
      </c>
      <c r="AA2255" s="426"/>
      <c r="AB2255" s="426"/>
      <c r="AC2255" s="736"/>
      <c r="AD2255" s="490"/>
    </row>
    <row r="2256" customFormat="false" ht="16.2" hidden="true" customHeight="true" outlineLevel="0" collapsed="false">
      <c r="A2256" s="483"/>
      <c r="B2256" s="31"/>
      <c r="C2256" s="31"/>
      <c r="D2256" s="31" t="s">
        <v>3290</v>
      </c>
      <c r="E2256" s="31"/>
      <c r="F2256" s="31" t="s">
        <v>473</v>
      </c>
      <c r="G2256" s="478"/>
      <c r="H2256" s="492" t="n">
        <f aca="false">H2251/H2248*100</f>
        <v>35.1245725451881</v>
      </c>
      <c r="I2256" s="492" t="n">
        <f aca="false">I2251/I2248*100</f>
        <v>38.6292834890966</v>
      </c>
      <c r="J2256" s="492" t="n">
        <f aca="false">J2251/J2248*100</f>
        <v>35.1198871650212</v>
      </c>
      <c r="K2256" s="492" t="n">
        <f aca="false">K2251/K2248*100</f>
        <v>35.5558340644191</v>
      </c>
      <c r="L2256" s="492"/>
      <c r="M2256" s="492"/>
      <c r="N2256" s="492"/>
      <c r="O2256" s="492"/>
      <c r="P2256" s="492"/>
      <c r="Q2256" s="492"/>
      <c r="R2256" s="492"/>
      <c r="S2256" s="492"/>
      <c r="T2256" s="492"/>
      <c r="U2256" s="492"/>
      <c r="V2256" s="492"/>
      <c r="W2256" s="492" t="n">
        <v>456</v>
      </c>
      <c r="X2256" s="583"/>
      <c r="Y2256" s="366" t="s">
        <v>3311</v>
      </c>
      <c r="Z2256" s="366" t="s">
        <v>3310</v>
      </c>
      <c r="AA2256" s="426"/>
      <c r="AB2256" s="426"/>
      <c r="AC2256" s="736"/>
      <c r="AD2256" s="490"/>
    </row>
    <row r="2257" customFormat="false" ht="16.2" hidden="true" customHeight="true" outlineLevel="0" collapsed="false">
      <c r="A2257" s="483"/>
      <c r="B2257" s="31"/>
      <c r="C2257" s="31"/>
      <c r="D2257" s="31" t="s">
        <v>3312</v>
      </c>
      <c r="E2257" s="31"/>
      <c r="F2257" s="31" t="s">
        <v>473</v>
      </c>
      <c r="G2257" s="478"/>
      <c r="H2257" s="492" t="n">
        <f aca="false">H2253/H2248*100</f>
        <v>3.61504640937958</v>
      </c>
      <c r="I2257" s="492" t="n">
        <f aca="false">I2253/I2248*100</f>
        <v>3.01142263759086</v>
      </c>
      <c r="J2257" s="492" t="n">
        <f aca="false">J2253/J2248*100</f>
        <v>1.87588152327221</v>
      </c>
      <c r="K2257" s="492" t="n">
        <f aca="false">K2253/K2248*100</f>
        <v>2.53164556962025</v>
      </c>
      <c r="L2257" s="492"/>
      <c r="M2257" s="492"/>
      <c r="N2257" s="492"/>
      <c r="O2257" s="492"/>
      <c r="P2257" s="492"/>
      <c r="Q2257" s="492"/>
      <c r="R2257" s="492"/>
      <c r="S2257" s="492"/>
      <c r="T2257" s="492"/>
      <c r="U2257" s="492"/>
      <c r="V2257" s="492"/>
      <c r="W2257" s="492" t="n">
        <v>5</v>
      </c>
      <c r="X2257" s="583"/>
      <c r="Y2257" s="366" t="s">
        <v>3313</v>
      </c>
      <c r="Z2257" s="366" t="s">
        <v>3310</v>
      </c>
      <c r="AA2257" s="426"/>
      <c r="AB2257" s="426"/>
      <c r="AC2257" s="736"/>
      <c r="AD2257" s="490"/>
    </row>
    <row r="2258" customFormat="false" ht="16.2" hidden="true" customHeight="true" outlineLevel="0" collapsed="false">
      <c r="A2258" s="569" t="s">
        <v>3314</v>
      </c>
      <c r="B2258" s="31" t="s">
        <v>3315</v>
      </c>
      <c r="C2258" s="31" t="s">
        <v>3316</v>
      </c>
      <c r="D2258" s="31" t="s">
        <v>3317</v>
      </c>
      <c r="E2258" s="31"/>
      <c r="F2258" s="31" t="s">
        <v>3318</v>
      </c>
      <c r="G2258" s="649"/>
      <c r="H2258" s="598" t="s">
        <v>488</v>
      </c>
      <c r="I2258" s="598" t="s">
        <v>488</v>
      </c>
      <c r="J2258" s="598" t="s">
        <v>488</v>
      </c>
      <c r="K2258" s="598" t="s">
        <v>488</v>
      </c>
      <c r="L2258" s="598"/>
      <c r="M2258" s="598"/>
      <c r="N2258" s="598"/>
      <c r="O2258" s="598"/>
      <c r="P2258" s="598"/>
      <c r="Q2258" s="737"/>
      <c r="R2258" s="737"/>
      <c r="S2258" s="737"/>
      <c r="T2258" s="737"/>
      <c r="U2258" s="737"/>
      <c r="V2258" s="737"/>
      <c r="W2258" s="737" t="n">
        <v>45</v>
      </c>
      <c r="X2258" s="649"/>
      <c r="Y2258" s="366" t="s">
        <v>3319</v>
      </c>
      <c r="Z2258" s="366"/>
      <c r="AA2258" s="505" t="s">
        <v>1413</v>
      </c>
      <c r="AB2258" s="505" t="s">
        <v>1413</v>
      </c>
      <c r="AC2258" s="505"/>
      <c r="AD2258" s="738" t="s">
        <v>3320</v>
      </c>
    </row>
    <row r="2259" customFormat="false" ht="16.2" hidden="true" customHeight="true" outlineLevel="0" collapsed="false">
      <c r="A2259" s="569"/>
      <c r="B2259" s="31"/>
      <c r="C2259" s="31"/>
      <c r="D2259" s="31" t="s">
        <v>3321</v>
      </c>
      <c r="E2259" s="31"/>
      <c r="F2259" s="31" t="s">
        <v>3318</v>
      </c>
      <c r="G2259" s="649"/>
      <c r="H2259" s="598" t="s">
        <v>488</v>
      </c>
      <c r="I2259" s="598" t="s">
        <v>488</v>
      </c>
      <c r="J2259" s="598" t="s">
        <v>488</v>
      </c>
      <c r="K2259" s="598" t="s">
        <v>488</v>
      </c>
      <c r="L2259" s="598"/>
      <c r="M2259" s="598"/>
      <c r="N2259" s="598"/>
      <c r="O2259" s="598"/>
      <c r="P2259" s="598"/>
      <c r="Q2259" s="598"/>
      <c r="R2259" s="598"/>
      <c r="S2259" s="598"/>
      <c r="T2259" s="598"/>
      <c r="U2259" s="598"/>
      <c r="V2259" s="598"/>
      <c r="W2259" s="598" t="n">
        <v>46</v>
      </c>
      <c r="X2259" s="649"/>
      <c r="Y2259" s="366" t="s">
        <v>3322</v>
      </c>
      <c r="Z2259" s="366"/>
      <c r="AA2259" s="505"/>
      <c r="AB2259" s="505"/>
      <c r="AC2259" s="505"/>
      <c r="AD2259" s="738"/>
    </row>
    <row r="2260" customFormat="false" ht="16.2" hidden="true" customHeight="true" outlineLevel="0" collapsed="false">
      <c r="A2260" s="569"/>
      <c r="B2260" s="31"/>
      <c r="C2260" s="31"/>
      <c r="D2260" s="31" t="s">
        <v>3323</v>
      </c>
      <c r="E2260" s="31"/>
      <c r="F2260" s="31" t="s">
        <v>3318</v>
      </c>
      <c r="G2260" s="649"/>
      <c r="H2260" s="598" t="s">
        <v>488</v>
      </c>
      <c r="I2260" s="598" t="s">
        <v>488</v>
      </c>
      <c r="J2260" s="598" t="s">
        <v>488</v>
      </c>
      <c r="K2260" s="598" t="s">
        <v>488</v>
      </c>
      <c r="L2260" s="598"/>
      <c r="M2260" s="598"/>
      <c r="N2260" s="598"/>
      <c r="O2260" s="598"/>
      <c r="P2260" s="598"/>
      <c r="Q2260" s="598"/>
      <c r="R2260" s="598"/>
      <c r="S2260" s="598"/>
      <c r="T2260" s="598"/>
      <c r="U2260" s="598"/>
      <c r="V2260" s="598"/>
      <c r="W2260" s="598" t="n">
        <v>456</v>
      </c>
      <c r="X2260" s="649"/>
      <c r="Y2260" s="366" t="s">
        <v>3324</v>
      </c>
      <c r="Z2260" s="366"/>
      <c r="AA2260" s="505"/>
      <c r="AB2260" s="505"/>
      <c r="AC2260" s="505"/>
      <c r="AD2260" s="738"/>
    </row>
    <row r="2261" customFormat="false" ht="16.2" hidden="true" customHeight="true" outlineLevel="0" collapsed="false">
      <c r="A2261" s="569"/>
      <c r="B2261" s="31"/>
      <c r="C2261" s="31" t="s">
        <v>3325</v>
      </c>
      <c r="D2261" s="31" t="s">
        <v>3317</v>
      </c>
      <c r="E2261" s="31"/>
      <c r="F2261" s="31" t="s">
        <v>3318</v>
      </c>
      <c r="G2261" s="649"/>
      <c r="H2261" s="598" t="s">
        <v>488</v>
      </c>
      <c r="I2261" s="598" t="s">
        <v>488</v>
      </c>
      <c r="J2261" s="598" t="s">
        <v>488</v>
      </c>
      <c r="K2261" s="598" t="s">
        <v>488</v>
      </c>
      <c r="L2261" s="598"/>
      <c r="M2261" s="598"/>
      <c r="N2261" s="598"/>
      <c r="O2261" s="598"/>
      <c r="P2261" s="598"/>
      <c r="Q2261" s="737"/>
      <c r="R2261" s="737"/>
      <c r="S2261" s="737"/>
      <c r="T2261" s="737"/>
      <c r="U2261" s="737"/>
      <c r="V2261" s="737"/>
      <c r="W2261" s="737" t="n">
        <v>4</v>
      </c>
      <c r="X2261" s="649"/>
      <c r="Y2261" s="366" t="s">
        <v>3326</v>
      </c>
      <c r="Z2261" s="366"/>
      <c r="AA2261" s="505"/>
      <c r="AB2261" s="505"/>
      <c r="AC2261" s="505"/>
      <c r="AD2261" s="738"/>
    </row>
    <row r="2262" customFormat="false" ht="16.2" hidden="true" customHeight="true" outlineLevel="0" collapsed="false">
      <c r="A2262" s="569"/>
      <c r="B2262" s="31"/>
      <c r="C2262" s="31"/>
      <c r="D2262" s="31" t="s">
        <v>3321</v>
      </c>
      <c r="E2262" s="31"/>
      <c r="F2262" s="31" t="s">
        <v>3318</v>
      </c>
      <c r="G2262" s="649"/>
      <c r="H2262" s="598" t="s">
        <v>488</v>
      </c>
      <c r="I2262" s="598" t="s">
        <v>488</v>
      </c>
      <c r="J2262" s="598" t="s">
        <v>488</v>
      </c>
      <c r="K2262" s="598" t="s">
        <v>488</v>
      </c>
      <c r="L2262" s="598"/>
      <c r="M2262" s="598"/>
      <c r="N2262" s="598"/>
      <c r="O2262" s="598"/>
      <c r="P2262" s="598"/>
      <c r="Q2262" s="598"/>
      <c r="R2262" s="598"/>
      <c r="S2262" s="598"/>
      <c r="T2262" s="598"/>
      <c r="U2262" s="598"/>
      <c r="V2262" s="598"/>
      <c r="W2262" s="598" t="n">
        <v>456</v>
      </c>
      <c r="X2262" s="649"/>
      <c r="Y2262" s="366" t="s">
        <v>3327</v>
      </c>
      <c r="Z2262" s="366"/>
      <c r="AA2262" s="505"/>
      <c r="AB2262" s="505"/>
      <c r="AC2262" s="505"/>
      <c r="AD2262" s="738"/>
    </row>
    <row r="2263" customFormat="false" ht="16.2" hidden="true" customHeight="true" outlineLevel="0" collapsed="false">
      <c r="A2263" s="569"/>
      <c r="B2263" s="31"/>
      <c r="C2263" s="31"/>
      <c r="D2263" s="31" t="s">
        <v>3323</v>
      </c>
      <c r="E2263" s="31"/>
      <c r="F2263" s="31" t="s">
        <v>3318</v>
      </c>
      <c r="G2263" s="649"/>
      <c r="H2263" s="598" t="s">
        <v>488</v>
      </c>
      <c r="I2263" s="598" t="s">
        <v>488</v>
      </c>
      <c r="J2263" s="598" t="s">
        <v>488</v>
      </c>
      <c r="K2263" s="598" t="s">
        <v>488</v>
      </c>
      <c r="L2263" s="598"/>
      <c r="M2263" s="598"/>
      <c r="N2263" s="598"/>
      <c r="O2263" s="598"/>
      <c r="P2263" s="598"/>
      <c r="Q2263" s="598"/>
      <c r="R2263" s="598"/>
      <c r="S2263" s="598"/>
      <c r="T2263" s="598"/>
      <c r="U2263" s="598"/>
      <c r="V2263" s="598"/>
      <c r="W2263" s="598" t="n">
        <v>4</v>
      </c>
      <c r="X2263" s="649"/>
      <c r="Y2263" s="366" t="s">
        <v>3328</v>
      </c>
      <c r="Z2263" s="366"/>
      <c r="AA2263" s="505"/>
      <c r="AB2263" s="505"/>
      <c r="AC2263" s="505"/>
      <c r="AD2263" s="738"/>
    </row>
    <row r="2264" customFormat="false" ht="16.2" hidden="true" customHeight="true" outlineLevel="0" collapsed="false">
      <c r="A2264" s="569"/>
      <c r="B2264" s="31" t="s">
        <v>3329</v>
      </c>
      <c r="C2264" s="31" t="s">
        <v>3316</v>
      </c>
      <c r="D2264" s="31" t="s">
        <v>3317</v>
      </c>
      <c r="E2264" s="31"/>
      <c r="F2264" s="31" t="s">
        <v>3318</v>
      </c>
      <c r="G2264" s="649"/>
      <c r="H2264" s="598" t="s">
        <v>488</v>
      </c>
      <c r="I2264" s="598" t="s">
        <v>488</v>
      </c>
      <c r="J2264" s="598" t="s">
        <v>488</v>
      </c>
      <c r="K2264" s="598" t="s">
        <v>488</v>
      </c>
      <c r="L2264" s="598"/>
      <c r="M2264" s="598"/>
      <c r="N2264" s="598"/>
      <c r="O2264" s="598"/>
      <c r="P2264" s="598"/>
      <c r="Q2264" s="598"/>
      <c r="R2264" s="598"/>
      <c r="S2264" s="598"/>
      <c r="T2264" s="598"/>
      <c r="U2264" s="598"/>
      <c r="V2264" s="598"/>
      <c r="W2264" s="598" t="n">
        <v>456</v>
      </c>
      <c r="X2264" s="649"/>
      <c r="Y2264" s="366" t="s">
        <v>3330</v>
      </c>
      <c r="Z2264" s="366"/>
      <c r="AA2264" s="505"/>
      <c r="AB2264" s="505"/>
      <c r="AC2264" s="505"/>
      <c r="AD2264" s="738"/>
    </row>
    <row r="2265" customFormat="false" ht="16.2" hidden="true" customHeight="true" outlineLevel="0" collapsed="false">
      <c r="A2265" s="569"/>
      <c r="B2265" s="31"/>
      <c r="C2265" s="31"/>
      <c r="D2265" s="31" t="s">
        <v>3321</v>
      </c>
      <c r="E2265" s="31"/>
      <c r="F2265" s="31" t="s">
        <v>3318</v>
      </c>
      <c r="G2265" s="649"/>
      <c r="H2265" s="598" t="s">
        <v>488</v>
      </c>
      <c r="I2265" s="598" t="s">
        <v>488</v>
      </c>
      <c r="J2265" s="598" t="s">
        <v>488</v>
      </c>
      <c r="K2265" s="598" t="s">
        <v>488</v>
      </c>
      <c r="L2265" s="598"/>
      <c r="M2265" s="598"/>
      <c r="N2265" s="598"/>
      <c r="O2265" s="598"/>
      <c r="P2265" s="598"/>
      <c r="Q2265" s="598"/>
      <c r="R2265" s="598"/>
      <c r="S2265" s="598"/>
      <c r="T2265" s="598"/>
      <c r="U2265" s="598"/>
      <c r="V2265" s="598"/>
      <c r="W2265" s="598" t="n">
        <v>456</v>
      </c>
      <c r="X2265" s="649"/>
      <c r="Y2265" s="366" t="s">
        <v>3331</v>
      </c>
      <c r="Z2265" s="366"/>
      <c r="AA2265" s="505"/>
      <c r="AB2265" s="505"/>
      <c r="AC2265" s="505"/>
      <c r="AD2265" s="738"/>
    </row>
    <row r="2266" customFormat="false" ht="16.2" hidden="true" customHeight="true" outlineLevel="0" collapsed="false">
      <c r="A2266" s="569"/>
      <c r="B2266" s="31"/>
      <c r="C2266" s="31" t="s">
        <v>3325</v>
      </c>
      <c r="D2266" s="31" t="s">
        <v>3317</v>
      </c>
      <c r="E2266" s="31"/>
      <c r="F2266" s="31" t="s">
        <v>3318</v>
      </c>
      <c r="G2266" s="649"/>
      <c r="H2266" s="598" t="s">
        <v>488</v>
      </c>
      <c r="I2266" s="598" t="s">
        <v>488</v>
      </c>
      <c r="J2266" s="598" t="s">
        <v>488</v>
      </c>
      <c r="K2266" s="598" t="s">
        <v>488</v>
      </c>
      <c r="L2266" s="598"/>
      <c r="M2266" s="598"/>
      <c r="N2266" s="598"/>
      <c r="O2266" s="598"/>
      <c r="P2266" s="598"/>
      <c r="Q2266" s="598"/>
      <c r="R2266" s="598"/>
      <c r="S2266" s="598"/>
      <c r="T2266" s="598"/>
      <c r="U2266" s="598"/>
      <c r="V2266" s="598"/>
      <c r="W2266" s="598" t="n">
        <v>45</v>
      </c>
      <c r="X2266" s="649"/>
      <c r="Y2266" s="366" t="s">
        <v>3332</v>
      </c>
      <c r="Z2266" s="366"/>
      <c r="AA2266" s="505"/>
      <c r="AB2266" s="505"/>
      <c r="AC2266" s="505"/>
      <c r="AD2266" s="738"/>
    </row>
    <row r="2267" customFormat="false" ht="16.2" hidden="true" customHeight="true" outlineLevel="0" collapsed="false">
      <c r="A2267" s="569"/>
      <c r="B2267" s="31"/>
      <c r="C2267" s="31"/>
      <c r="D2267" s="31" t="s">
        <v>3321</v>
      </c>
      <c r="E2267" s="31"/>
      <c r="F2267" s="31" t="s">
        <v>3318</v>
      </c>
      <c r="G2267" s="649"/>
      <c r="H2267" s="598" t="s">
        <v>488</v>
      </c>
      <c r="I2267" s="598" t="s">
        <v>488</v>
      </c>
      <c r="J2267" s="598" t="s">
        <v>488</v>
      </c>
      <c r="K2267" s="598" t="s">
        <v>488</v>
      </c>
      <c r="L2267" s="598"/>
      <c r="M2267" s="598"/>
      <c r="N2267" s="598"/>
      <c r="O2267" s="598"/>
      <c r="P2267" s="598"/>
      <c r="Q2267" s="598"/>
      <c r="R2267" s="598"/>
      <c r="S2267" s="598"/>
      <c r="T2267" s="598"/>
      <c r="U2267" s="598"/>
      <c r="V2267" s="598"/>
      <c r="W2267" s="598" t="n">
        <v>6</v>
      </c>
      <c r="X2267" s="649"/>
      <c r="Y2267" s="366" t="s">
        <v>3333</v>
      </c>
      <c r="Z2267" s="366"/>
      <c r="AA2267" s="505"/>
      <c r="AB2267" s="505"/>
      <c r="AC2267" s="505"/>
      <c r="AD2267" s="738"/>
    </row>
    <row r="2268" customFormat="false" ht="16.2" hidden="true" customHeight="true" outlineLevel="0" collapsed="false">
      <c r="A2268" s="569" t="s">
        <v>3334</v>
      </c>
      <c r="B2268" s="31" t="s">
        <v>3335</v>
      </c>
      <c r="C2268" s="31"/>
      <c r="D2268" s="31" t="s">
        <v>264</v>
      </c>
      <c r="E2268" s="496"/>
      <c r="F2268" s="31" t="s">
        <v>471</v>
      </c>
      <c r="G2268" s="478"/>
      <c r="H2268" s="620"/>
      <c r="I2268" s="620"/>
      <c r="J2268" s="620"/>
      <c r="K2268" s="620"/>
      <c r="L2268" s="620"/>
      <c r="M2268" s="620"/>
      <c r="N2268" s="620"/>
      <c r="O2268" s="620"/>
      <c r="P2268" s="620"/>
      <c r="Q2268" s="620"/>
      <c r="R2268" s="620"/>
      <c r="S2268" s="620"/>
      <c r="T2268" s="620"/>
      <c r="U2268" s="620"/>
      <c r="V2268" s="620"/>
      <c r="W2268" s="620" t="n">
        <v>45</v>
      </c>
      <c r="X2268" s="621"/>
      <c r="Y2268" s="366" t="s">
        <v>3336</v>
      </c>
      <c r="Z2268" s="366"/>
      <c r="AA2268" s="505" t="s">
        <v>3337</v>
      </c>
      <c r="AB2268" s="505" t="s">
        <v>3338</v>
      </c>
      <c r="AC2268" s="670" t="s">
        <v>3339</v>
      </c>
      <c r="AD2268" s="622"/>
    </row>
    <row r="2269" customFormat="false" ht="21.6" hidden="true" customHeight="false" outlineLevel="0" collapsed="false">
      <c r="A2269" s="569"/>
      <c r="B2269" s="31"/>
      <c r="C2269" s="31"/>
      <c r="D2269" s="31"/>
      <c r="E2269" s="31" t="s">
        <v>1528</v>
      </c>
      <c r="F2269" s="31" t="s">
        <v>473</v>
      </c>
      <c r="G2269" s="478"/>
      <c r="H2269" s="623"/>
      <c r="I2269" s="623"/>
      <c r="J2269" s="623"/>
      <c r="K2269" s="623"/>
      <c r="L2269" s="623"/>
      <c r="M2269" s="623"/>
      <c r="N2269" s="623"/>
      <c r="O2269" s="623"/>
      <c r="P2269" s="623"/>
      <c r="Q2269" s="623"/>
      <c r="R2269" s="623"/>
      <c r="S2269" s="623"/>
      <c r="T2269" s="623"/>
      <c r="U2269" s="623"/>
      <c r="V2269" s="623"/>
      <c r="W2269" s="623" t="n">
        <v>6</v>
      </c>
      <c r="X2269" s="621"/>
      <c r="Y2269" s="366" t="s">
        <v>3340</v>
      </c>
      <c r="Z2269" s="366" t="s">
        <v>3341</v>
      </c>
      <c r="AA2269" s="505"/>
      <c r="AB2269" s="505"/>
      <c r="AC2269" s="670"/>
      <c r="AD2269" s="622"/>
    </row>
    <row r="2270" customFormat="false" ht="16.2" hidden="true" customHeight="true" outlineLevel="0" collapsed="false">
      <c r="A2270" s="569"/>
      <c r="B2270" s="31"/>
      <c r="C2270" s="31"/>
      <c r="D2270" s="31" t="s">
        <v>265</v>
      </c>
      <c r="E2270" s="496"/>
      <c r="F2270" s="31" t="s">
        <v>471</v>
      </c>
      <c r="G2270" s="478"/>
      <c r="H2270" s="620"/>
      <c r="I2270" s="620"/>
      <c r="J2270" s="620"/>
      <c r="K2270" s="620"/>
      <c r="L2270" s="620"/>
      <c r="M2270" s="620"/>
      <c r="N2270" s="620"/>
      <c r="O2270" s="620"/>
      <c r="P2270" s="620"/>
      <c r="Q2270" s="620"/>
      <c r="R2270" s="620"/>
      <c r="S2270" s="620"/>
      <c r="T2270" s="620"/>
      <c r="U2270" s="620"/>
      <c r="V2270" s="620"/>
      <c r="W2270" s="620" t="n">
        <v>6</v>
      </c>
      <c r="X2270" s="621"/>
      <c r="Y2270" s="366" t="s">
        <v>3342</v>
      </c>
      <c r="Z2270" s="366"/>
      <c r="AA2270" s="505"/>
      <c r="AB2270" s="505"/>
      <c r="AC2270" s="670"/>
      <c r="AD2270" s="622"/>
    </row>
    <row r="2271" customFormat="false" ht="21.6" hidden="true" customHeight="false" outlineLevel="0" collapsed="false">
      <c r="A2271" s="569"/>
      <c r="B2271" s="31"/>
      <c r="C2271" s="31"/>
      <c r="D2271" s="31"/>
      <c r="E2271" s="496" t="s">
        <v>1528</v>
      </c>
      <c r="F2271" s="31" t="s">
        <v>473</v>
      </c>
      <c r="G2271" s="478"/>
      <c r="H2271" s="623"/>
      <c r="I2271" s="623"/>
      <c r="J2271" s="623"/>
      <c r="K2271" s="623"/>
      <c r="L2271" s="623"/>
      <c r="M2271" s="623"/>
      <c r="N2271" s="623"/>
      <c r="O2271" s="623"/>
      <c r="P2271" s="623"/>
      <c r="Q2271" s="623"/>
      <c r="R2271" s="623"/>
      <c r="S2271" s="623"/>
      <c r="T2271" s="623"/>
      <c r="U2271" s="623"/>
      <c r="V2271" s="623"/>
      <c r="W2271" s="623" t="n">
        <v>4</v>
      </c>
      <c r="X2271" s="621"/>
      <c r="Y2271" s="366" t="s">
        <v>3343</v>
      </c>
      <c r="Z2271" s="366" t="s">
        <v>3341</v>
      </c>
      <c r="AA2271" s="505"/>
      <c r="AB2271" s="505"/>
      <c r="AC2271" s="670"/>
      <c r="AD2271" s="622"/>
    </row>
    <row r="2272" customFormat="false" ht="16.2" hidden="true" customHeight="false" outlineLevel="0" collapsed="false">
      <c r="A2272" s="739" t="s">
        <v>3344</v>
      </c>
      <c r="AA2272" s="505" t="s">
        <v>1417</v>
      </c>
      <c r="AB2272" s="505" t="s">
        <v>1417</v>
      </c>
      <c r="AD2272" s="733" t="s">
        <v>1946</v>
      </c>
    </row>
  </sheetData>
  <autoFilter ref="A4:AD2272">
    <filterColumn colId="27">
      <customFilters and="true">
        <customFilter operator="equal" val="_各機關(必選)"/>
      </customFilters>
    </filterColumn>
  </autoFilter>
  <mergeCells count="4558">
    <mergeCell ref="A1:AD2"/>
    <mergeCell ref="A3:A4"/>
    <mergeCell ref="B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Z3"/>
    <mergeCell ref="AA3:AA4"/>
    <mergeCell ref="AB3:AB4"/>
    <mergeCell ref="AC3:AC4"/>
    <mergeCell ref="AD3:AD4"/>
    <mergeCell ref="A5:A13"/>
    <mergeCell ref="B5:D6"/>
    <mergeCell ref="Y5:Z5"/>
    <mergeCell ref="AA5:AA13"/>
    <mergeCell ref="AB5:AB13"/>
    <mergeCell ref="AD5:AD13"/>
    <mergeCell ref="Y6:Z6"/>
    <mergeCell ref="B7:E7"/>
    <mergeCell ref="B8:D9"/>
    <mergeCell ref="Y8:Z8"/>
    <mergeCell ref="Y9:Z9"/>
    <mergeCell ref="B10:E10"/>
    <mergeCell ref="B11:D12"/>
    <mergeCell ref="Y11:Z11"/>
    <mergeCell ref="Y12:Z12"/>
    <mergeCell ref="B13:E13"/>
    <mergeCell ref="A14:A27"/>
    <mergeCell ref="B14:B19"/>
    <mergeCell ref="C14:D15"/>
    <mergeCell ref="Y14:Z14"/>
    <mergeCell ref="AA14:AA25"/>
    <mergeCell ref="AB14:AB25"/>
    <mergeCell ref="Y15:Z15"/>
    <mergeCell ref="C16:D17"/>
    <mergeCell ref="Y16:Z16"/>
    <mergeCell ref="Y17:Z17"/>
    <mergeCell ref="C18:D19"/>
    <mergeCell ref="Y18:Z18"/>
    <mergeCell ref="Y19:Z19"/>
    <mergeCell ref="B20:B25"/>
    <mergeCell ref="C20:D21"/>
    <mergeCell ref="C22:D23"/>
    <mergeCell ref="C24:D25"/>
    <mergeCell ref="B26:B27"/>
    <mergeCell ref="C26:E26"/>
    <mergeCell ref="Y26:Z26"/>
    <mergeCell ref="AA26:AA27"/>
    <mergeCell ref="AB26:AB27"/>
    <mergeCell ref="C27:E27"/>
    <mergeCell ref="Y27:Z27"/>
    <mergeCell ref="A28:A44"/>
    <mergeCell ref="B28:C29"/>
    <mergeCell ref="D28:E28"/>
    <mergeCell ref="AA28:AA44"/>
    <mergeCell ref="AB28:AB44"/>
    <mergeCell ref="AD28:AD44"/>
    <mergeCell ref="D29:E29"/>
    <mergeCell ref="B30:C33"/>
    <mergeCell ref="D30:D31"/>
    <mergeCell ref="Y30:Z30"/>
    <mergeCell ref="D32:D33"/>
    <mergeCell ref="Y32:Z32"/>
    <mergeCell ref="B34:E34"/>
    <mergeCell ref="B35:C38"/>
    <mergeCell ref="D35:D36"/>
    <mergeCell ref="Y35:Z35"/>
    <mergeCell ref="D37:D38"/>
    <mergeCell ref="Y37:Z37"/>
    <mergeCell ref="B39:C40"/>
    <mergeCell ref="D39:E39"/>
    <mergeCell ref="Y39:Z39"/>
    <mergeCell ref="D40:E40"/>
    <mergeCell ref="Y40:Z40"/>
    <mergeCell ref="B41:E41"/>
    <mergeCell ref="B42:C43"/>
    <mergeCell ref="D42:E42"/>
    <mergeCell ref="Y42:Z42"/>
    <mergeCell ref="D43:E43"/>
    <mergeCell ref="Y43:Z43"/>
    <mergeCell ref="B44:E44"/>
    <mergeCell ref="A45:A51"/>
    <mergeCell ref="B45:B50"/>
    <mergeCell ref="C45:D46"/>
    <mergeCell ref="Y45:Z45"/>
    <mergeCell ref="AA45:AA51"/>
    <mergeCell ref="AB45:AB51"/>
    <mergeCell ref="AD45:AD51"/>
    <mergeCell ref="Y46:Z46"/>
    <mergeCell ref="C47:D48"/>
    <mergeCell ref="Y47:Z47"/>
    <mergeCell ref="Y48:Z48"/>
    <mergeCell ref="C49:D50"/>
    <mergeCell ref="Y49:Z49"/>
    <mergeCell ref="Y50:Z50"/>
    <mergeCell ref="B51:E51"/>
    <mergeCell ref="A52:A61"/>
    <mergeCell ref="B52:B61"/>
    <mergeCell ref="C52:D53"/>
    <mergeCell ref="Y52:Z52"/>
    <mergeCell ref="AA52:AA61"/>
    <mergeCell ref="AB52:AB61"/>
    <mergeCell ref="AD52:AD61"/>
    <mergeCell ref="Y53:Z53"/>
    <mergeCell ref="C54:D55"/>
    <mergeCell ref="Y54:Z54"/>
    <mergeCell ref="Y55:Z55"/>
    <mergeCell ref="C56:D57"/>
    <mergeCell ref="Y56:Z56"/>
    <mergeCell ref="Y57:Z57"/>
    <mergeCell ref="C58:D59"/>
    <mergeCell ref="Y58:Z58"/>
    <mergeCell ref="Y59:Z59"/>
    <mergeCell ref="C60:D61"/>
    <mergeCell ref="Y60:Z60"/>
    <mergeCell ref="Y61:Z61"/>
    <mergeCell ref="A62:A85"/>
    <mergeCell ref="B62:B73"/>
    <mergeCell ref="C62:D63"/>
    <mergeCell ref="Y62:Z62"/>
    <mergeCell ref="AA62:AA73"/>
    <mergeCell ref="AB62:AB73"/>
    <mergeCell ref="AD62:AD73"/>
    <mergeCell ref="Y63:Z63"/>
    <mergeCell ref="C64:D65"/>
    <mergeCell ref="Y64:Z64"/>
    <mergeCell ref="Y65:Z65"/>
    <mergeCell ref="C66:D67"/>
    <mergeCell ref="Y66:Z66"/>
    <mergeCell ref="Y67:Z67"/>
    <mergeCell ref="C68:D69"/>
    <mergeCell ref="Y68:Z68"/>
    <mergeCell ref="Y69:Z69"/>
    <mergeCell ref="C70:D71"/>
    <mergeCell ref="Y70:Z70"/>
    <mergeCell ref="Y71:Z71"/>
    <mergeCell ref="C72:D73"/>
    <mergeCell ref="Y72:Z72"/>
    <mergeCell ref="Y73:Z73"/>
    <mergeCell ref="B74:B85"/>
    <mergeCell ref="C74:D75"/>
    <mergeCell ref="AA74:AA85"/>
    <mergeCell ref="AB74:AB85"/>
    <mergeCell ref="AD74:AD85"/>
    <mergeCell ref="C76:D77"/>
    <mergeCell ref="C78:D79"/>
    <mergeCell ref="C80:D81"/>
    <mergeCell ref="C82:D83"/>
    <mergeCell ref="C84:D85"/>
    <mergeCell ref="A86:A109"/>
    <mergeCell ref="B86:B97"/>
    <mergeCell ref="C86:D87"/>
    <mergeCell ref="Y86:Z86"/>
    <mergeCell ref="AA86:AA97"/>
    <mergeCell ref="AB86:AB97"/>
    <mergeCell ref="AD86:AD97"/>
    <mergeCell ref="Y87:Z87"/>
    <mergeCell ref="C88:D89"/>
    <mergeCell ref="Y88:Z88"/>
    <mergeCell ref="Y89:Z89"/>
    <mergeCell ref="C90:D91"/>
    <mergeCell ref="Y90:Z90"/>
    <mergeCell ref="Y91:Z91"/>
    <mergeCell ref="C92:D93"/>
    <mergeCell ref="Y92:Z92"/>
    <mergeCell ref="Y93:Z93"/>
    <mergeCell ref="C94:D95"/>
    <mergeCell ref="Y94:Z94"/>
    <mergeCell ref="Y95:Z95"/>
    <mergeCell ref="C96:D97"/>
    <mergeCell ref="Y96:Z96"/>
    <mergeCell ref="Y97:Z97"/>
    <mergeCell ref="B98:B109"/>
    <mergeCell ref="C98:D99"/>
    <mergeCell ref="AA98:AA109"/>
    <mergeCell ref="AB98:AB109"/>
    <mergeCell ref="AD98:AD109"/>
    <mergeCell ref="C100:D101"/>
    <mergeCell ref="C102:D103"/>
    <mergeCell ref="C104:D105"/>
    <mergeCell ref="C106:D107"/>
    <mergeCell ref="C108:D109"/>
    <mergeCell ref="A110:A133"/>
    <mergeCell ref="B110:B121"/>
    <mergeCell ref="C110:D111"/>
    <mergeCell ref="Y110:Z110"/>
    <mergeCell ref="AA110:AA121"/>
    <mergeCell ref="AB110:AB121"/>
    <mergeCell ref="AD110:AD121"/>
    <mergeCell ref="Y111:Z111"/>
    <mergeCell ref="C112:D113"/>
    <mergeCell ref="Y112:Z112"/>
    <mergeCell ref="Y113:Z113"/>
    <mergeCell ref="C114:D115"/>
    <mergeCell ref="Y114:Z114"/>
    <mergeCell ref="Y115:Z115"/>
    <mergeCell ref="C116:D117"/>
    <mergeCell ref="Y116:Z116"/>
    <mergeCell ref="Y117:Z117"/>
    <mergeCell ref="C118:D119"/>
    <mergeCell ref="Y118:Z118"/>
    <mergeCell ref="Y119:Z119"/>
    <mergeCell ref="C120:D121"/>
    <mergeCell ref="Y120:Z120"/>
    <mergeCell ref="Y121:Z121"/>
    <mergeCell ref="B122:B133"/>
    <mergeCell ref="C122:D123"/>
    <mergeCell ref="AA122:AA133"/>
    <mergeCell ref="AB122:AB133"/>
    <mergeCell ref="AD122:AD133"/>
    <mergeCell ref="C124:D125"/>
    <mergeCell ref="C126:D127"/>
    <mergeCell ref="C128:D129"/>
    <mergeCell ref="C130:D131"/>
    <mergeCell ref="C132:D133"/>
    <mergeCell ref="A134:A157"/>
    <mergeCell ref="B134:B145"/>
    <mergeCell ref="C134:D135"/>
    <mergeCell ref="Y134:Z134"/>
    <mergeCell ref="AA134:AA145"/>
    <mergeCell ref="AB134:AB145"/>
    <mergeCell ref="AD134:AD145"/>
    <mergeCell ref="Y135:Z135"/>
    <mergeCell ref="C136:D137"/>
    <mergeCell ref="Y136:Z136"/>
    <mergeCell ref="Y137:Z137"/>
    <mergeCell ref="C138:D139"/>
    <mergeCell ref="Y138:Z138"/>
    <mergeCell ref="Y139:Z139"/>
    <mergeCell ref="C140:D141"/>
    <mergeCell ref="Y140:Z140"/>
    <mergeCell ref="Y141:Z141"/>
    <mergeCell ref="C142:D143"/>
    <mergeCell ref="Y142:Z142"/>
    <mergeCell ref="Y143:Z143"/>
    <mergeCell ref="C144:D145"/>
    <mergeCell ref="Y144:Z144"/>
    <mergeCell ref="Y145:Z145"/>
    <mergeCell ref="B146:B157"/>
    <mergeCell ref="C146:D147"/>
    <mergeCell ref="AA146:AA157"/>
    <mergeCell ref="AB146:AB157"/>
    <mergeCell ref="AD146:AD157"/>
    <mergeCell ref="C148:D149"/>
    <mergeCell ref="C150:D151"/>
    <mergeCell ref="C152:D153"/>
    <mergeCell ref="C154:D155"/>
    <mergeCell ref="C156:D157"/>
    <mergeCell ref="A158:A175"/>
    <mergeCell ref="B158:B163"/>
    <mergeCell ref="C158:D159"/>
    <mergeCell ref="Y158:Z158"/>
    <mergeCell ref="AA158:AA175"/>
    <mergeCell ref="AB158:AB175"/>
    <mergeCell ref="AD158:AD175"/>
    <mergeCell ref="Y159:Z159"/>
    <mergeCell ref="C160:D161"/>
    <mergeCell ref="Y160:Z160"/>
    <mergeCell ref="Y161:Z161"/>
    <mergeCell ref="C162:D163"/>
    <mergeCell ref="Y162:Z162"/>
    <mergeCell ref="Y163:Z163"/>
    <mergeCell ref="B164:D165"/>
    <mergeCell ref="B166:D167"/>
    <mergeCell ref="Y166:Z166"/>
    <mergeCell ref="Y167:Z167"/>
    <mergeCell ref="B168:D169"/>
    <mergeCell ref="Y168:Z168"/>
    <mergeCell ref="Y169:Z169"/>
    <mergeCell ref="B170:D171"/>
    <mergeCell ref="Y170:Z170"/>
    <mergeCell ref="Y171:Z171"/>
    <mergeCell ref="B172:D173"/>
    <mergeCell ref="B174:D175"/>
    <mergeCell ref="A176:A211"/>
    <mergeCell ref="B176:C179"/>
    <mergeCell ref="D176:D177"/>
    <mergeCell ref="AA176:AA195"/>
    <mergeCell ref="AB176:AB195"/>
    <mergeCell ref="AD176:AD195"/>
    <mergeCell ref="Y177:Z177"/>
    <mergeCell ref="D178:D179"/>
    <mergeCell ref="Y179:Z179"/>
    <mergeCell ref="B180:C195"/>
    <mergeCell ref="D180:D181"/>
    <mergeCell ref="Y180:Z180"/>
    <mergeCell ref="Y181:Z181"/>
    <mergeCell ref="D182:D183"/>
    <mergeCell ref="Y182:Z182"/>
    <mergeCell ref="Y183:Z183"/>
    <mergeCell ref="D184:D185"/>
    <mergeCell ref="Y184:Z184"/>
    <mergeCell ref="Y185:Z185"/>
    <mergeCell ref="D186:D187"/>
    <mergeCell ref="Y186:Z186"/>
    <mergeCell ref="Y187:Z187"/>
    <mergeCell ref="D188:D189"/>
    <mergeCell ref="Y188:Z188"/>
    <mergeCell ref="Y189:Z189"/>
    <mergeCell ref="D190:D191"/>
    <mergeCell ref="Y190:Z190"/>
    <mergeCell ref="Y191:Z191"/>
    <mergeCell ref="D192:D193"/>
    <mergeCell ref="Y192:Z192"/>
    <mergeCell ref="Y193:Z193"/>
    <mergeCell ref="D194:D195"/>
    <mergeCell ref="Y194:Z194"/>
    <mergeCell ref="Y195:Z195"/>
    <mergeCell ref="B196:C211"/>
    <mergeCell ref="D196:D197"/>
    <mergeCell ref="AA196:AA211"/>
    <mergeCell ref="AB196:AB211"/>
    <mergeCell ref="AD196:AD211"/>
    <mergeCell ref="D198:D199"/>
    <mergeCell ref="D200:D201"/>
    <mergeCell ref="D202:D203"/>
    <mergeCell ref="D204:D205"/>
    <mergeCell ref="D206:D207"/>
    <mergeCell ref="D208:D209"/>
    <mergeCell ref="D210:D211"/>
    <mergeCell ref="A212:A225"/>
    <mergeCell ref="B212:D213"/>
    <mergeCell ref="Y212:Z212"/>
    <mergeCell ref="AA212:AA225"/>
    <mergeCell ref="AB212:AB225"/>
    <mergeCell ref="AD212:AD225"/>
    <mergeCell ref="Y213:Z213"/>
    <mergeCell ref="B214:D215"/>
    <mergeCell ref="Y214:Z214"/>
    <mergeCell ref="Y215:Z215"/>
    <mergeCell ref="B216:D217"/>
    <mergeCell ref="B218:D221"/>
    <mergeCell ref="Y218:Z218"/>
    <mergeCell ref="Y219:Z219"/>
    <mergeCell ref="Y220:Z220"/>
    <mergeCell ref="Y221:Z221"/>
    <mergeCell ref="B222:D225"/>
    <mergeCell ref="A226:A231"/>
    <mergeCell ref="B226:D227"/>
    <mergeCell ref="AA226:AA231"/>
    <mergeCell ref="AB226:AB231"/>
    <mergeCell ref="AD226:AD231"/>
    <mergeCell ref="B228:D229"/>
    <mergeCell ref="Y228:Z228"/>
    <mergeCell ref="Y229:Z229"/>
    <mergeCell ref="B230:E230"/>
    <mergeCell ref="B231:E231"/>
    <mergeCell ref="A232:A247"/>
    <mergeCell ref="B232:C233"/>
    <mergeCell ref="D232:E232"/>
    <mergeCell ref="AA232:AA247"/>
    <mergeCell ref="AB232:AB247"/>
    <mergeCell ref="AD232:AD247"/>
    <mergeCell ref="D233:E233"/>
    <mergeCell ref="B234:C235"/>
    <mergeCell ref="D234:E234"/>
    <mergeCell ref="D235:E235"/>
    <mergeCell ref="B236:C237"/>
    <mergeCell ref="D236:E236"/>
    <mergeCell ref="D237:E237"/>
    <mergeCell ref="B238:C239"/>
    <mergeCell ref="D238:E238"/>
    <mergeCell ref="D239:E239"/>
    <mergeCell ref="B240:C241"/>
    <mergeCell ref="D240:E240"/>
    <mergeCell ref="D241:E241"/>
    <mergeCell ref="B242:C243"/>
    <mergeCell ref="D242:E242"/>
    <mergeCell ref="D243:E243"/>
    <mergeCell ref="B244:C245"/>
    <mergeCell ref="D244:E244"/>
    <mergeCell ref="D245:E245"/>
    <mergeCell ref="B246:C247"/>
    <mergeCell ref="D246:E246"/>
    <mergeCell ref="D247:E247"/>
    <mergeCell ref="A248:A271"/>
    <mergeCell ref="B248:C253"/>
    <mergeCell ref="D248:D249"/>
    <mergeCell ref="Y248:Z248"/>
    <mergeCell ref="AA248:AA259"/>
    <mergeCell ref="AB248:AB259"/>
    <mergeCell ref="AD248:AD259"/>
    <mergeCell ref="Y249:Z249"/>
    <mergeCell ref="D250:D251"/>
    <mergeCell ref="Y250:Z250"/>
    <mergeCell ref="Y251:Z251"/>
    <mergeCell ref="D252:D253"/>
    <mergeCell ref="Y252:Z252"/>
    <mergeCell ref="Y253:Z253"/>
    <mergeCell ref="B254:C259"/>
    <mergeCell ref="D254:D255"/>
    <mergeCell ref="Y254:Z254"/>
    <mergeCell ref="Y255:Z255"/>
    <mergeCell ref="D256:D257"/>
    <mergeCell ref="Y256:Z256"/>
    <mergeCell ref="Y257:Z257"/>
    <mergeCell ref="D258:D259"/>
    <mergeCell ref="Y258:Z258"/>
    <mergeCell ref="Y259:Z259"/>
    <mergeCell ref="B260:C265"/>
    <mergeCell ref="D260:D261"/>
    <mergeCell ref="AA260:AA271"/>
    <mergeCell ref="AB260:AB271"/>
    <mergeCell ref="AD260:AD271"/>
    <mergeCell ref="D262:D263"/>
    <mergeCell ref="D264:D265"/>
    <mergeCell ref="B266:C271"/>
    <mergeCell ref="D266:D267"/>
    <mergeCell ref="D268:D269"/>
    <mergeCell ref="D270:D271"/>
    <mergeCell ref="A272:A294"/>
    <mergeCell ref="B272:B282"/>
    <mergeCell ref="C272:E272"/>
    <mergeCell ref="Y272:Z272"/>
    <mergeCell ref="AA272:AA282"/>
    <mergeCell ref="AB272:AB282"/>
    <mergeCell ref="AD272:AD282"/>
    <mergeCell ref="C273:D279"/>
    <mergeCell ref="Y273:Z273"/>
    <mergeCell ref="Y274:Z274"/>
    <mergeCell ref="Y275:Z275"/>
    <mergeCell ref="Y276:Z276"/>
    <mergeCell ref="Y277:Z277"/>
    <mergeCell ref="Y278:Z278"/>
    <mergeCell ref="Y279:Z279"/>
    <mergeCell ref="C280:E280"/>
    <mergeCell ref="Y280:Z280"/>
    <mergeCell ref="C281:E281"/>
    <mergeCell ref="Y281:Z281"/>
    <mergeCell ref="C282:E282"/>
    <mergeCell ref="Y282:Z282"/>
    <mergeCell ref="B283:B293"/>
    <mergeCell ref="C283:E283"/>
    <mergeCell ref="AA283:AA294"/>
    <mergeCell ref="AB283:AB294"/>
    <mergeCell ref="AC283:AC294"/>
    <mergeCell ref="AD283:AD294"/>
    <mergeCell ref="C284:D290"/>
    <mergeCell ref="C291:E291"/>
    <mergeCell ref="C292:E292"/>
    <mergeCell ref="C293:E293"/>
    <mergeCell ref="B294:E294"/>
    <mergeCell ref="Y294:Z294"/>
    <mergeCell ref="A295:A314"/>
    <mergeCell ref="B295:C298"/>
    <mergeCell ref="D295:E295"/>
    <mergeCell ref="Y295:Z295"/>
    <mergeCell ref="AA295:AA314"/>
    <mergeCell ref="AB295:AB314"/>
    <mergeCell ref="AD295:AD314"/>
    <mergeCell ref="D296:E296"/>
    <mergeCell ref="Y296:Z296"/>
    <mergeCell ref="D297:E297"/>
    <mergeCell ref="Y297:Z297"/>
    <mergeCell ref="D298:E298"/>
    <mergeCell ref="B299:B314"/>
    <mergeCell ref="C299:E299"/>
    <mergeCell ref="Y299:Z299"/>
    <mergeCell ref="D300:E300"/>
    <mergeCell ref="C301:E301"/>
    <mergeCell ref="Y301:Z301"/>
    <mergeCell ref="D302:E302"/>
    <mergeCell ref="C303:E303"/>
    <mergeCell ref="Y303:Z303"/>
    <mergeCell ref="D304:E304"/>
    <mergeCell ref="C305:E305"/>
    <mergeCell ref="Y305:Z305"/>
    <mergeCell ref="D306:E306"/>
    <mergeCell ref="C307:E307"/>
    <mergeCell ref="Y307:Z307"/>
    <mergeCell ref="D308:E308"/>
    <mergeCell ref="C309:E309"/>
    <mergeCell ref="Y309:Z309"/>
    <mergeCell ref="D310:E310"/>
    <mergeCell ref="C311:E311"/>
    <mergeCell ref="Y311:Z311"/>
    <mergeCell ref="D312:E312"/>
    <mergeCell ref="C313:E313"/>
    <mergeCell ref="Y313:Z313"/>
    <mergeCell ref="D314:E314"/>
    <mergeCell ref="A315:A322"/>
    <mergeCell ref="B315:D316"/>
    <mergeCell ref="Y315:Z315"/>
    <mergeCell ref="AA315:AA322"/>
    <mergeCell ref="AB315:AB322"/>
    <mergeCell ref="AD315:AD322"/>
    <mergeCell ref="Y316:Z316"/>
    <mergeCell ref="B317:B322"/>
    <mergeCell ref="C317:D318"/>
    <mergeCell ref="Y317:Z317"/>
    <mergeCell ref="Y318:Z318"/>
    <mergeCell ref="C319:D320"/>
    <mergeCell ref="Y319:Z319"/>
    <mergeCell ref="Y320:Z320"/>
    <mergeCell ref="C321:D322"/>
    <mergeCell ref="Y321:Z321"/>
    <mergeCell ref="Y322:Z322"/>
    <mergeCell ref="A323:A346"/>
    <mergeCell ref="B323:B340"/>
    <mergeCell ref="C323:D324"/>
    <mergeCell ref="Y323:Z323"/>
    <mergeCell ref="AA323:AA346"/>
    <mergeCell ref="AB323:AB346"/>
    <mergeCell ref="AC323:AC346"/>
    <mergeCell ref="AD323:AD346"/>
    <mergeCell ref="Y324:Z324"/>
    <mergeCell ref="C325:D326"/>
    <mergeCell ref="Y325:Z325"/>
    <mergeCell ref="Y326:Z326"/>
    <mergeCell ref="C327:D328"/>
    <mergeCell ref="Y327:Z327"/>
    <mergeCell ref="Y328:Z328"/>
    <mergeCell ref="C329:D330"/>
    <mergeCell ref="Y329:Z329"/>
    <mergeCell ref="Y330:Z330"/>
    <mergeCell ref="C331:D332"/>
    <mergeCell ref="Y331:Z331"/>
    <mergeCell ref="Y332:Z332"/>
    <mergeCell ref="C333:D334"/>
    <mergeCell ref="Y333:Z333"/>
    <mergeCell ref="Y334:Z334"/>
    <mergeCell ref="C335:D336"/>
    <mergeCell ref="Y335:Z335"/>
    <mergeCell ref="Y336:Z336"/>
    <mergeCell ref="C337:D338"/>
    <mergeCell ref="Y337:Z337"/>
    <mergeCell ref="Y338:Z338"/>
    <mergeCell ref="C339:D340"/>
    <mergeCell ref="Y339:Z339"/>
    <mergeCell ref="Y340:Z340"/>
    <mergeCell ref="B341:B346"/>
    <mergeCell ref="C341:D342"/>
    <mergeCell ref="Y341:Z341"/>
    <mergeCell ref="Y342:Z342"/>
    <mergeCell ref="C343:D344"/>
    <mergeCell ref="Y343:Z343"/>
    <mergeCell ref="Y344:Z344"/>
    <mergeCell ref="C345:D346"/>
    <mergeCell ref="Y345:Z345"/>
    <mergeCell ref="Y346:Z346"/>
    <mergeCell ref="A347:A380"/>
    <mergeCell ref="B347:B380"/>
    <mergeCell ref="C347:D348"/>
    <mergeCell ref="Y347:Z347"/>
    <mergeCell ref="AA347:AA380"/>
    <mergeCell ref="AB347:AB380"/>
    <mergeCell ref="AD347:AD380"/>
    <mergeCell ref="Y348:Z348"/>
    <mergeCell ref="C349:D350"/>
    <mergeCell ref="Y349:Z349"/>
    <mergeCell ref="Y350:Z350"/>
    <mergeCell ref="C351:D352"/>
    <mergeCell ref="Y351:Z351"/>
    <mergeCell ref="Y352:Z352"/>
    <mergeCell ref="C353:D354"/>
    <mergeCell ref="Y353:Z353"/>
    <mergeCell ref="Y354:Z354"/>
    <mergeCell ref="C355:D356"/>
    <mergeCell ref="Y355:Z355"/>
    <mergeCell ref="Y356:Z356"/>
    <mergeCell ref="C357:D358"/>
    <mergeCell ref="Y357:Z357"/>
    <mergeCell ref="Y358:Z358"/>
    <mergeCell ref="C359:D360"/>
    <mergeCell ref="Y359:Z359"/>
    <mergeCell ref="Y360:Z360"/>
    <mergeCell ref="C361:D362"/>
    <mergeCell ref="Y361:Z361"/>
    <mergeCell ref="Y362:Z362"/>
    <mergeCell ref="C363:D364"/>
    <mergeCell ref="Y363:Z363"/>
    <mergeCell ref="Y364:Z364"/>
    <mergeCell ref="C365:D366"/>
    <mergeCell ref="Y365:Z365"/>
    <mergeCell ref="Y366:Z366"/>
    <mergeCell ref="C367:D368"/>
    <mergeCell ref="Y367:Z367"/>
    <mergeCell ref="Y368:Z368"/>
    <mergeCell ref="C369:D370"/>
    <mergeCell ref="Y369:Z369"/>
    <mergeCell ref="Y370:Z370"/>
    <mergeCell ref="C371:D372"/>
    <mergeCell ref="Y371:Z371"/>
    <mergeCell ref="Y372:Z372"/>
    <mergeCell ref="C373:D374"/>
    <mergeCell ref="Y373:Z373"/>
    <mergeCell ref="Y374:Z374"/>
    <mergeCell ref="C375:D376"/>
    <mergeCell ref="Y375:Z375"/>
    <mergeCell ref="Y376:Z376"/>
    <mergeCell ref="C377:D378"/>
    <mergeCell ref="Y377:Z377"/>
    <mergeCell ref="Y378:Z378"/>
    <mergeCell ref="C379:D380"/>
    <mergeCell ref="Y379:Z379"/>
    <mergeCell ref="Y380:Z380"/>
    <mergeCell ref="A381:A391"/>
    <mergeCell ref="B381:D382"/>
    <mergeCell ref="Y381:Z381"/>
    <mergeCell ref="AA381:AA391"/>
    <mergeCell ref="AB381:AB391"/>
    <mergeCell ref="AD381:AD391"/>
    <mergeCell ref="Y382:Z382"/>
    <mergeCell ref="B383:B388"/>
    <mergeCell ref="C383:D384"/>
    <mergeCell ref="Y383:Z383"/>
    <mergeCell ref="Y384:Z384"/>
    <mergeCell ref="C385:D386"/>
    <mergeCell ref="Y385:Z385"/>
    <mergeCell ref="Y386:Z386"/>
    <mergeCell ref="C387:D388"/>
    <mergeCell ref="Y387:Z387"/>
    <mergeCell ref="Y388:Z388"/>
    <mergeCell ref="B389:B390"/>
    <mergeCell ref="C389:D390"/>
    <mergeCell ref="Y389:Z389"/>
    <mergeCell ref="Y390:Z390"/>
    <mergeCell ref="B391:E391"/>
    <mergeCell ref="A392:A407"/>
    <mergeCell ref="B392:B393"/>
    <mergeCell ref="C392:E392"/>
    <mergeCell ref="AA392:AA407"/>
    <mergeCell ref="AB392:AB407"/>
    <mergeCell ref="AD392:AD407"/>
    <mergeCell ref="C393:E393"/>
    <mergeCell ref="B394:B401"/>
    <mergeCell ref="C394:D395"/>
    <mergeCell ref="C396:D397"/>
    <mergeCell ref="C398:D399"/>
    <mergeCell ref="C400:D401"/>
    <mergeCell ref="B402:B407"/>
    <mergeCell ref="C402:D403"/>
    <mergeCell ref="C404:D405"/>
    <mergeCell ref="C406:D407"/>
    <mergeCell ref="A408:A421"/>
    <mergeCell ref="B408:B409"/>
    <mergeCell ref="C408:D409"/>
    <mergeCell ref="AA408:AA421"/>
    <mergeCell ref="AB408:AB421"/>
    <mergeCell ref="AD408:AD421"/>
    <mergeCell ref="B410:B421"/>
    <mergeCell ref="C410:D411"/>
    <mergeCell ref="C412:D413"/>
    <mergeCell ref="C414:D415"/>
    <mergeCell ref="C416:D417"/>
    <mergeCell ref="C418:D419"/>
    <mergeCell ref="C420:D421"/>
    <mergeCell ref="A422:A439"/>
    <mergeCell ref="B422:D423"/>
    <mergeCell ref="AA422:AA439"/>
    <mergeCell ref="AB422:AB439"/>
    <mergeCell ref="AD422:AD439"/>
    <mergeCell ref="B424:D425"/>
    <mergeCell ref="B426:D427"/>
    <mergeCell ref="B428:D429"/>
    <mergeCell ref="B430:D431"/>
    <mergeCell ref="B432:D433"/>
    <mergeCell ref="B434:D435"/>
    <mergeCell ref="B436:D437"/>
    <mergeCell ref="B438:D439"/>
    <mergeCell ref="A440:A453"/>
    <mergeCell ref="B440:D441"/>
    <mergeCell ref="AA440:AA453"/>
    <mergeCell ref="AB440:AB453"/>
    <mergeCell ref="AD440:AD453"/>
    <mergeCell ref="B442:D443"/>
    <mergeCell ref="B444:D445"/>
    <mergeCell ref="B446:D447"/>
    <mergeCell ref="B448:D449"/>
    <mergeCell ref="B450:D451"/>
    <mergeCell ref="B452:D453"/>
    <mergeCell ref="A454:A465"/>
    <mergeCell ref="B454:B459"/>
    <mergeCell ref="C454:C455"/>
    <mergeCell ref="D454:E454"/>
    <mergeCell ref="AA454:AA465"/>
    <mergeCell ref="AB454:AB465"/>
    <mergeCell ref="AD454:AD465"/>
    <mergeCell ref="D455:E455"/>
    <mergeCell ref="C456:C457"/>
    <mergeCell ref="D456:E456"/>
    <mergeCell ref="D457:E457"/>
    <mergeCell ref="C458:C459"/>
    <mergeCell ref="D458:E458"/>
    <mergeCell ref="D459:E459"/>
    <mergeCell ref="B460:C461"/>
    <mergeCell ref="D460:E460"/>
    <mergeCell ref="D461:E461"/>
    <mergeCell ref="B462:C463"/>
    <mergeCell ref="D462:E462"/>
    <mergeCell ref="D463:E463"/>
    <mergeCell ref="B464:C465"/>
    <mergeCell ref="D464:E464"/>
    <mergeCell ref="D465:E465"/>
    <mergeCell ref="A466:A481"/>
    <mergeCell ref="B466:D467"/>
    <mergeCell ref="AA466:AA481"/>
    <mergeCell ref="AB466:AB481"/>
    <mergeCell ref="AD466:AD481"/>
    <mergeCell ref="B468:D469"/>
    <mergeCell ref="B470:D471"/>
    <mergeCell ref="B472:D473"/>
    <mergeCell ref="B474:D475"/>
    <mergeCell ref="B476:D477"/>
    <mergeCell ref="B478:D479"/>
    <mergeCell ref="B480:D481"/>
    <mergeCell ref="A482:A501"/>
    <mergeCell ref="B482:D483"/>
    <mergeCell ref="AA482:AA501"/>
    <mergeCell ref="AB482:AB501"/>
    <mergeCell ref="AD482:AD501"/>
    <mergeCell ref="B484:D485"/>
    <mergeCell ref="B486:D487"/>
    <mergeCell ref="B488:D489"/>
    <mergeCell ref="B490:D491"/>
    <mergeCell ref="B492:D493"/>
    <mergeCell ref="B494:D495"/>
    <mergeCell ref="B496:D497"/>
    <mergeCell ref="B498:D499"/>
    <mergeCell ref="B500:D501"/>
    <mergeCell ref="A502:A519"/>
    <mergeCell ref="B502:B511"/>
    <mergeCell ref="C502:C506"/>
    <mergeCell ref="D502:D503"/>
    <mergeCell ref="Y502:Z502"/>
    <mergeCell ref="AA502:AA515"/>
    <mergeCell ref="AB502:AB515"/>
    <mergeCell ref="AD502:AD515"/>
    <mergeCell ref="Y503:Z503"/>
    <mergeCell ref="D504:D506"/>
    <mergeCell ref="Y504:Z504"/>
    <mergeCell ref="Y505:Z505"/>
    <mergeCell ref="Y506:Z506"/>
    <mergeCell ref="C507:C511"/>
    <mergeCell ref="D507:D508"/>
    <mergeCell ref="Y507:Z507"/>
    <mergeCell ref="Y508:Z508"/>
    <mergeCell ref="D509:D511"/>
    <mergeCell ref="Y509:Z509"/>
    <mergeCell ref="Y510:Z510"/>
    <mergeCell ref="Y511:Z511"/>
    <mergeCell ref="B512:D515"/>
    <mergeCell ref="E512:E513"/>
    <mergeCell ref="Y512:Z512"/>
    <mergeCell ref="E514:E515"/>
    <mergeCell ref="Y514:Z514"/>
    <mergeCell ref="B516:D519"/>
    <mergeCell ref="E516:E517"/>
    <mergeCell ref="Y516:Z516"/>
    <mergeCell ref="AA516:AA519"/>
    <mergeCell ref="AB516:AB519"/>
    <mergeCell ref="AD516:AD519"/>
    <mergeCell ref="E518:E519"/>
    <mergeCell ref="Y518:Z518"/>
    <mergeCell ref="A520:A575"/>
    <mergeCell ref="B520:B547"/>
    <mergeCell ref="C520:C537"/>
    <mergeCell ref="D520:D521"/>
    <mergeCell ref="Y520:Z520"/>
    <mergeCell ref="AA520:AA575"/>
    <mergeCell ref="AB520:AB575"/>
    <mergeCell ref="AD520:AD575"/>
    <mergeCell ref="Y521:Z521"/>
    <mergeCell ref="D522:D523"/>
    <mergeCell ref="Y522:Z522"/>
    <mergeCell ref="Y523:Z523"/>
    <mergeCell ref="D524:D525"/>
    <mergeCell ref="Y524:Z524"/>
    <mergeCell ref="Y525:Z525"/>
    <mergeCell ref="D526:D527"/>
    <mergeCell ref="Y526:Z526"/>
    <mergeCell ref="Y527:Z527"/>
    <mergeCell ref="D528:D529"/>
    <mergeCell ref="Y528:Z528"/>
    <mergeCell ref="Y529:Z529"/>
    <mergeCell ref="D530:D531"/>
    <mergeCell ref="Y530:Z530"/>
    <mergeCell ref="Y531:Z531"/>
    <mergeCell ref="D532:D533"/>
    <mergeCell ref="Y532:Z532"/>
    <mergeCell ref="Y533:Z533"/>
    <mergeCell ref="D534:D535"/>
    <mergeCell ref="Y534:Z534"/>
    <mergeCell ref="Y535:Z535"/>
    <mergeCell ref="D536:D537"/>
    <mergeCell ref="Y536:Z536"/>
    <mergeCell ref="Y537:Z537"/>
    <mergeCell ref="C538:C547"/>
    <mergeCell ref="Y538:Z538"/>
    <mergeCell ref="Y539:Z539"/>
    <mergeCell ref="Y540:Z540"/>
    <mergeCell ref="Y541:Z541"/>
    <mergeCell ref="Y542:Z542"/>
    <mergeCell ref="Y543:Z543"/>
    <mergeCell ref="Y544:Z544"/>
    <mergeCell ref="Y545:Z545"/>
    <mergeCell ref="Y546:Z546"/>
    <mergeCell ref="Y547:Z547"/>
    <mergeCell ref="B548:B575"/>
    <mergeCell ref="C548:C565"/>
    <mergeCell ref="D548:D549"/>
    <mergeCell ref="Y548:Z548"/>
    <mergeCell ref="Y549:Z549"/>
    <mergeCell ref="D550:D551"/>
    <mergeCell ref="Y550:Z550"/>
    <mergeCell ref="Y551:Z551"/>
    <mergeCell ref="D552:D553"/>
    <mergeCell ref="Y552:Z552"/>
    <mergeCell ref="Y553:Z553"/>
    <mergeCell ref="D554:D555"/>
    <mergeCell ref="Y554:Z554"/>
    <mergeCell ref="Y555:Z555"/>
    <mergeCell ref="D556:D557"/>
    <mergeCell ref="Y556:Z556"/>
    <mergeCell ref="Y557:Z557"/>
    <mergeCell ref="D558:D559"/>
    <mergeCell ref="Y558:Z558"/>
    <mergeCell ref="Y559:Z559"/>
    <mergeCell ref="D560:D561"/>
    <mergeCell ref="Y560:Z560"/>
    <mergeCell ref="Y561:Z561"/>
    <mergeCell ref="D562:D563"/>
    <mergeCell ref="Y562:Z562"/>
    <mergeCell ref="Y563:Z563"/>
    <mergeCell ref="D564:D565"/>
    <mergeCell ref="Y564:Z564"/>
    <mergeCell ref="Y565:Z565"/>
    <mergeCell ref="C566:C575"/>
    <mergeCell ref="Y566:Z566"/>
    <mergeCell ref="Y567:Z567"/>
    <mergeCell ref="Y568:Z568"/>
    <mergeCell ref="Y569:Z569"/>
    <mergeCell ref="Y570:Z570"/>
    <mergeCell ref="Y571:Z571"/>
    <mergeCell ref="Y572:Z572"/>
    <mergeCell ref="Y573:Z573"/>
    <mergeCell ref="Y574:Z574"/>
    <mergeCell ref="Y575:Z575"/>
    <mergeCell ref="A576:A633"/>
    <mergeCell ref="B576:B604"/>
    <mergeCell ref="C576:C601"/>
    <mergeCell ref="D576:D577"/>
    <mergeCell ref="Y576:Z576"/>
    <mergeCell ref="AA576:AA633"/>
    <mergeCell ref="AB576:AB633"/>
    <mergeCell ref="AD576:AD633"/>
    <mergeCell ref="Y577:Z577"/>
    <mergeCell ref="D578:D579"/>
    <mergeCell ref="Y578:Z578"/>
    <mergeCell ref="Y579:Z579"/>
    <mergeCell ref="D580:D581"/>
    <mergeCell ref="Y580:Z580"/>
    <mergeCell ref="Y581:Z581"/>
    <mergeCell ref="D582:D583"/>
    <mergeCell ref="Y582:Z582"/>
    <mergeCell ref="Y583:Z583"/>
    <mergeCell ref="D584:D585"/>
    <mergeCell ref="Y584:Z584"/>
    <mergeCell ref="Y585:Z585"/>
    <mergeCell ref="D586:D587"/>
    <mergeCell ref="Y586:Z586"/>
    <mergeCell ref="Y587:Z587"/>
    <mergeCell ref="D588:D589"/>
    <mergeCell ref="Y588:Z588"/>
    <mergeCell ref="Y589:Z589"/>
    <mergeCell ref="D590:D591"/>
    <mergeCell ref="Y590:Z590"/>
    <mergeCell ref="Y591:Z591"/>
    <mergeCell ref="D592:D593"/>
    <mergeCell ref="Y592:Z592"/>
    <mergeCell ref="Y593:Z593"/>
    <mergeCell ref="D594:D595"/>
    <mergeCell ref="Y594:Z594"/>
    <mergeCell ref="Y595:Z595"/>
    <mergeCell ref="D596:D597"/>
    <mergeCell ref="Y596:Z596"/>
    <mergeCell ref="Y597:Z597"/>
    <mergeCell ref="D598:D599"/>
    <mergeCell ref="Y598:Z598"/>
    <mergeCell ref="Y599:Z599"/>
    <mergeCell ref="D600:D601"/>
    <mergeCell ref="Y600:Z600"/>
    <mergeCell ref="Y601:Z601"/>
    <mergeCell ref="C602:C604"/>
    <mergeCell ref="D602:D604"/>
    <mergeCell ref="Y602:Z602"/>
    <mergeCell ref="Y603:Z603"/>
    <mergeCell ref="Y604:Z604"/>
    <mergeCell ref="B605:B633"/>
    <mergeCell ref="C605:C630"/>
    <mergeCell ref="D605:D606"/>
    <mergeCell ref="Y605:Z605"/>
    <mergeCell ref="Y606:Z606"/>
    <mergeCell ref="D607:D608"/>
    <mergeCell ref="Y607:Z607"/>
    <mergeCell ref="Y608:Z608"/>
    <mergeCell ref="D609:D610"/>
    <mergeCell ref="Y609:Z609"/>
    <mergeCell ref="Y610:Z610"/>
    <mergeCell ref="D611:D612"/>
    <mergeCell ref="Y611:Z611"/>
    <mergeCell ref="Y612:Z612"/>
    <mergeCell ref="D613:D614"/>
    <mergeCell ref="Y613:Z613"/>
    <mergeCell ref="Y614:Z614"/>
    <mergeCell ref="D615:D616"/>
    <mergeCell ref="Y615:Z615"/>
    <mergeCell ref="Y616:Z616"/>
    <mergeCell ref="D617:D618"/>
    <mergeCell ref="Y617:Z617"/>
    <mergeCell ref="Y618:Z618"/>
    <mergeCell ref="D619:D620"/>
    <mergeCell ref="Y619:Z619"/>
    <mergeCell ref="Y620:Z620"/>
    <mergeCell ref="D621:D622"/>
    <mergeCell ref="Y621:Z621"/>
    <mergeCell ref="Y622:Z622"/>
    <mergeCell ref="D623:D624"/>
    <mergeCell ref="Y623:Z623"/>
    <mergeCell ref="Y624:Z624"/>
    <mergeCell ref="D625:D626"/>
    <mergeCell ref="Y625:Z625"/>
    <mergeCell ref="Y626:Z626"/>
    <mergeCell ref="D627:D628"/>
    <mergeCell ref="Y627:Z627"/>
    <mergeCell ref="Y628:Z628"/>
    <mergeCell ref="D629:D630"/>
    <mergeCell ref="Y629:Z629"/>
    <mergeCell ref="Y630:Z630"/>
    <mergeCell ref="C631:C633"/>
    <mergeCell ref="D631:D633"/>
    <mergeCell ref="Y631:Z631"/>
    <mergeCell ref="Y632:Z632"/>
    <mergeCell ref="Y633:Z633"/>
    <mergeCell ref="A634:A693"/>
    <mergeCell ref="B634:B662"/>
    <mergeCell ref="C634:C653"/>
    <mergeCell ref="D634:D635"/>
    <mergeCell ref="Y634:Z634"/>
    <mergeCell ref="AA634:AA663"/>
    <mergeCell ref="AB634:AB663"/>
    <mergeCell ref="AD634:AD663"/>
    <mergeCell ref="Y635:Z635"/>
    <mergeCell ref="D636:D637"/>
    <mergeCell ref="Y636:Z636"/>
    <mergeCell ref="Y637:Z637"/>
    <mergeCell ref="D638:D639"/>
    <mergeCell ref="Y638:Z638"/>
    <mergeCell ref="Y639:Z639"/>
    <mergeCell ref="D640:D641"/>
    <mergeCell ref="Y640:Z640"/>
    <mergeCell ref="Y641:Z641"/>
    <mergeCell ref="D642:D643"/>
    <mergeCell ref="Y642:Z642"/>
    <mergeCell ref="Y643:Z643"/>
    <mergeCell ref="D644:D645"/>
    <mergeCell ref="Y644:Z644"/>
    <mergeCell ref="Y645:Z645"/>
    <mergeCell ref="D646:D647"/>
    <mergeCell ref="Y646:Z646"/>
    <mergeCell ref="Y647:Z647"/>
    <mergeCell ref="D648:D649"/>
    <mergeCell ref="Y648:Z648"/>
    <mergeCell ref="Y649:Z649"/>
    <mergeCell ref="D650:D651"/>
    <mergeCell ref="Y650:Z650"/>
    <mergeCell ref="Y651:Z651"/>
    <mergeCell ref="D652:D653"/>
    <mergeCell ref="Y652:Z652"/>
    <mergeCell ref="Y653:Z653"/>
    <mergeCell ref="C654:C663"/>
    <mergeCell ref="Y654:Z654"/>
    <mergeCell ref="Y655:Z655"/>
    <mergeCell ref="Y656:Z656"/>
    <mergeCell ref="Y657:Z657"/>
    <mergeCell ref="Y658:Z658"/>
    <mergeCell ref="Y659:Z659"/>
    <mergeCell ref="Y660:Z660"/>
    <mergeCell ref="Y661:Z661"/>
    <mergeCell ref="Y662:Z662"/>
    <mergeCell ref="Y663:Z663"/>
    <mergeCell ref="B664:B693"/>
    <mergeCell ref="C664:C683"/>
    <mergeCell ref="D664:D665"/>
    <mergeCell ref="Y664:Z664"/>
    <mergeCell ref="AA664:AA693"/>
    <mergeCell ref="AB664:AB693"/>
    <mergeCell ref="AD664:AD693"/>
    <mergeCell ref="Y665:Z665"/>
    <mergeCell ref="D666:D667"/>
    <mergeCell ref="Y666:Z666"/>
    <mergeCell ref="Y667:Z667"/>
    <mergeCell ref="D668:D669"/>
    <mergeCell ref="Y668:Z668"/>
    <mergeCell ref="Y669:Z669"/>
    <mergeCell ref="D670:D671"/>
    <mergeCell ref="Y670:Z670"/>
    <mergeCell ref="Y671:Z671"/>
    <mergeCell ref="D672:D673"/>
    <mergeCell ref="Y672:Z672"/>
    <mergeCell ref="Y673:Z673"/>
    <mergeCell ref="D674:D675"/>
    <mergeCell ref="Y674:Z674"/>
    <mergeCell ref="Y675:Z675"/>
    <mergeCell ref="D676:D677"/>
    <mergeCell ref="Y676:Z676"/>
    <mergeCell ref="Y677:Z677"/>
    <mergeCell ref="D678:D679"/>
    <mergeCell ref="Y678:Z678"/>
    <mergeCell ref="Y679:Z679"/>
    <mergeCell ref="D680:D681"/>
    <mergeCell ref="Y680:Z680"/>
    <mergeCell ref="Y681:Z681"/>
    <mergeCell ref="D682:D683"/>
    <mergeCell ref="Y682:Z682"/>
    <mergeCell ref="Y683:Z683"/>
    <mergeCell ref="C684:C693"/>
    <mergeCell ref="Y684:Z684"/>
    <mergeCell ref="Y685:Z685"/>
    <mergeCell ref="Y686:Z686"/>
    <mergeCell ref="Y687:Z687"/>
    <mergeCell ref="Y688:Z688"/>
    <mergeCell ref="Y689:Z689"/>
    <mergeCell ref="Y690:Z690"/>
    <mergeCell ref="Y691:Z691"/>
    <mergeCell ref="Y692:Z692"/>
    <mergeCell ref="Y693:Z693"/>
    <mergeCell ref="A694:A697"/>
    <mergeCell ref="B694:D695"/>
    <mergeCell ref="Y694:Z694"/>
    <mergeCell ref="AA694:AA695"/>
    <mergeCell ref="AB694:AB695"/>
    <mergeCell ref="AD694:AD697"/>
    <mergeCell ref="Y695:Z695"/>
    <mergeCell ref="B696:D697"/>
    <mergeCell ref="Y696:Z696"/>
    <mergeCell ref="AA696:AA697"/>
    <mergeCell ref="AB696:AB697"/>
    <mergeCell ref="Y697:Z697"/>
    <mergeCell ref="A698:A701"/>
    <mergeCell ref="B698:B701"/>
    <mergeCell ref="C698:D698"/>
    <mergeCell ref="Y698:Z698"/>
    <mergeCell ref="AA698:AA701"/>
    <mergeCell ref="AB698:AB701"/>
    <mergeCell ref="AD698:AD701"/>
    <mergeCell ref="D699:E699"/>
    <mergeCell ref="C700:D700"/>
    <mergeCell ref="Y700:Z700"/>
    <mergeCell ref="D701:E701"/>
    <mergeCell ref="A702:A730"/>
    <mergeCell ref="B702:B726"/>
    <mergeCell ref="C702:E702"/>
    <mergeCell ref="Y702:Z702"/>
    <mergeCell ref="AA702:AA731"/>
    <mergeCell ref="AB702:AB731"/>
    <mergeCell ref="AC702:AC731"/>
    <mergeCell ref="AD702:AD731"/>
    <mergeCell ref="C703:D706"/>
    <mergeCell ref="E703:E704"/>
    <mergeCell ref="Y703:Z703"/>
    <mergeCell ref="E705:E706"/>
    <mergeCell ref="Y705:Z705"/>
    <mergeCell ref="C707:D710"/>
    <mergeCell ref="E707:E708"/>
    <mergeCell ref="Y707:Z707"/>
    <mergeCell ref="E709:E710"/>
    <mergeCell ref="Y709:Z709"/>
    <mergeCell ref="C711:D714"/>
    <mergeCell ref="E711:E712"/>
    <mergeCell ref="Y711:Z711"/>
    <mergeCell ref="E713:E714"/>
    <mergeCell ref="Y713:Z713"/>
    <mergeCell ref="C715:D718"/>
    <mergeCell ref="E715:E716"/>
    <mergeCell ref="Y715:Z715"/>
    <mergeCell ref="E717:E718"/>
    <mergeCell ref="Y717:Z717"/>
    <mergeCell ref="C719:D722"/>
    <mergeCell ref="E719:E720"/>
    <mergeCell ref="Y719:Z719"/>
    <mergeCell ref="E721:E722"/>
    <mergeCell ref="Y721:Z721"/>
    <mergeCell ref="C723:D726"/>
    <mergeCell ref="E723:E724"/>
    <mergeCell ref="Y723:Z723"/>
    <mergeCell ref="E725:E726"/>
    <mergeCell ref="Y725:Z725"/>
    <mergeCell ref="B727:D730"/>
    <mergeCell ref="E727:E728"/>
    <mergeCell ref="Y727:Z727"/>
    <mergeCell ref="E729:E730"/>
    <mergeCell ref="Y729:Z729"/>
    <mergeCell ref="B731:E731"/>
    <mergeCell ref="Y731:Z731"/>
    <mergeCell ref="A732:A742"/>
    <mergeCell ref="B732:C733"/>
    <mergeCell ref="D732:E732"/>
    <mergeCell ref="Y732:Z732"/>
    <mergeCell ref="AA732:AA742"/>
    <mergeCell ref="AB732:AB742"/>
    <mergeCell ref="AD732:AD742"/>
    <mergeCell ref="D733:E733"/>
    <mergeCell ref="Y733:Z733"/>
    <mergeCell ref="B734:B738"/>
    <mergeCell ref="C734:C735"/>
    <mergeCell ref="D734:E734"/>
    <mergeCell ref="D735:E735"/>
    <mergeCell ref="C736:C737"/>
    <mergeCell ref="D736:E736"/>
    <mergeCell ref="D737:E737"/>
    <mergeCell ref="C738:E738"/>
    <mergeCell ref="B739:B742"/>
    <mergeCell ref="C739:C740"/>
    <mergeCell ref="D739:E739"/>
    <mergeCell ref="D740:E740"/>
    <mergeCell ref="C741:C742"/>
    <mergeCell ref="D741:E741"/>
    <mergeCell ref="D742:E742"/>
    <mergeCell ref="A743:A754"/>
    <mergeCell ref="B743:B754"/>
    <mergeCell ref="C743:C744"/>
    <mergeCell ref="D743:E743"/>
    <mergeCell ref="Y743:Z743"/>
    <mergeCell ref="AA743:AA754"/>
    <mergeCell ref="AB743:AB754"/>
    <mergeCell ref="AD743:AD754"/>
    <mergeCell ref="D744:E744"/>
    <mergeCell ref="Y744:Z744"/>
    <mergeCell ref="C745:C746"/>
    <mergeCell ref="D745:E745"/>
    <mergeCell ref="Y745:Z745"/>
    <mergeCell ref="D746:E746"/>
    <mergeCell ref="Y746:Z746"/>
    <mergeCell ref="C747:C748"/>
    <mergeCell ref="D747:E747"/>
    <mergeCell ref="Y747:Z747"/>
    <mergeCell ref="D748:E748"/>
    <mergeCell ref="Y748:Z748"/>
    <mergeCell ref="C749:C750"/>
    <mergeCell ref="D749:E749"/>
    <mergeCell ref="Y749:Z749"/>
    <mergeCell ref="D750:E750"/>
    <mergeCell ref="Y750:Z750"/>
    <mergeCell ref="C751:C752"/>
    <mergeCell ref="D751:E751"/>
    <mergeCell ref="Y751:Z751"/>
    <mergeCell ref="D752:E752"/>
    <mergeCell ref="Y752:Z752"/>
    <mergeCell ref="C753:C754"/>
    <mergeCell ref="D753:E753"/>
    <mergeCell ref="Y753:Z753"/>
    <mergeCell ref="D754:E754"/>
    <mergeCell ref="Y754:Z754"/>
    <mergeCell ref="A755:A766"/>
    <mergeCell ref="B755:B766"/>
    <mergeCell ref="C755:C756"/>
    <mergeCell ref="D755:E755"/>
    <mergeCell ref="Y755:Z755"/>
    <mergeCell ref="AA755:AA766"/>
    <mergeCell ref="AB755:AB766"/>
    <mergeCell ref="AD755:AD766"/>
    <mergeCell ref="D756:E756"/>
    <mergeCell ref="Y756:Z756"/>
    <mergeCell ref="C757:C758"/>
    <mergeCell ref="D757:E757"/>
    <mergeCell ref="Y757:Z757"/>
    <mergeCell ref="D758:E758"/>
    <mergeCell ref="Y758:Z758"/>
    <mergeCell ref="C759:C760"/>
    <mergeCell ref="D759:E759"/>
    <mergeCell ref="Y759:Z759"/>
    <mergeCell ref="D760:E760"/>
    <mergeCell ref="Y760:Z760"/>
    <mergeCell ref="C761:C762"/>
    <mergeCell ref="D761:E761"/>
    <mergeCell ref="Y761:Z761"/>
    <mergeCell ref="D762:E762"/>
    <mergeCell ref="Y762:Z762"/>
    <mergeCell ref="C763:C764"/>
    <mergeCell ref="D763:E763"/>
    <mergeCell ref="Y763:Z763"/>
    <mergeCell ref="D764:E764"/>
    <mergeCell ref="Y764:Z764"/>
    <mergeCell ref="C765:C766"/>
    <mergeCell ref="D765:E765"/>
    <mergeCell ref="Y765:Z765"/>
    <mergeCell ref="D766:E766"/>
    <mergeCell ref="Y766:Z766"/>
    <mergeCell ref="A767:A769"/>
    <mergeCell ref="B767:B769"/>
    <mergeCell ref="C767:E767"/>
    <mergeCell ref="Y767:Z767"/>
    <mergeCell ref="AA767:AA769"/>
    <mergeCell ref="AB767:AB769"/>
    <mergeCell ref="AD767:AD769"/>
    <mergeCell ref="C768:E768"/>
    <mergeCell ref="Y768:Z768"/>
    <mergeCell ref="C769:E769"/>
    <mergeCell ref="A770:A781"/>
    <mergeCell ref="B770:B773"/>
    <mergeCell ref="C770:D770"/>
    <mergeCell ref="Y770:Z770"/>
    <mergeCell ref="AA770:AA781"/>
    <mergeCell ref="AB770:AB781"/>
    <mergeCell ref="AC770:AC781"/>
    <mergeCell ref="AD770:AD781"/>
    <mergeCell ref="D771:E771"/>
    <mergeCell ref="C772:D772"/>
    <mergeCell ref="Y772:Z772"/>
    <mergeCell ref="D773:E773"/>
    <mergeCell ref="B774:B777"/>
    <mergeCell ref="C774:D774"/>
    <mergeCell ref="Y774:Z774"/>
    <mergeCell ref="D775:E775"/>
    <mergeCell ref="C776:D776"/>
    <mergeCell ref="Y776:Z776"/>
    <mergeCell ref="D777:E777"/>
    <mergeCell ref="B778:B781"/>
    <mergeCell ref="C778:D778"/>
    <mergeCell ref="Y778:Z778"/>
    <mergeCell ref="D779:E779"/>
    <mergeCell ref="C780:D780"/>
    <mergeCell ref="Y780:Z780"/>
    <mergeCell ref="D781:E781"/>
    <mergeCell ref="A782:A809"/>
    <mergeCell ref="B782:B785"/>
    <mergeCell ref="C782:D782"/>
    <mergeCell ref="Y782:Z782"/>
    <mergeCell ref="AA782:AA809"/>
    <mergeCell ref="AB782:AB809"/>
    <mergeCell ref="AD782:AD809"/>
    <mergeCell ref="D783:E783"/>
    <mergeCell ref="C784:D784"/>
    <mergeCell ref="Y784:Z784"/>
    <mergeCell ref="D785:E785"/>
    <mergeCell ref="B786:B789"/>
    <mergeCell ref="C786:D786"/>
    <mergeCell ref="Y786:Z786"/>
    <mergeCell ref="D787:E787"/>
    <mergeCell ref="C788:D788"/>
    <mergeCell ref="Y788:Z788"/>
    <mergeCell ref="D789:E789"/>
    <mergeCell ref="B790:B793"/>
    <mergeCell ref="C790:D790"/>
    <mergeCell ref="Y790:Z790"/>
    <mergeCell ref="D791:E791"/>
    <mergeCell ref="C792:D792"/>
    <mergeCell ref="Y792:Z792"/>
    <mergeCell ref="D793:E793"/>
    <mergeCell ref="B794:B797"/>
    <mergeCell ref="C794:D794"/>
    <mergeCell ref="Y794:Z794"/>
    <mergeCell ref="D795:E795"/>
    <mergeCell ref="C796:D796"/>
    <mergeCell ref="Y796:Z796"/>
    <mergeCell ref="D797:E797"/>
    <mergeCell ref="B798:B801"/>
    <mergeCell ref="C798:D798"/>
    <mergeCell ref="Y798:Z798"/>
    <mergeCell ref="D799:E799"/>
    <mergeCell ref="C800:D800"/>
    <mergeCell ref="Y800:Z800"/>
    <mergeCell ref="D801:E801"/>
    <mergeCell ref="B802:B805"/>
    <mergeCell ref="C802:D802"/>
    <mergeCell ref="Y802:Z802"/>
    <mergeCell ref="D803:E803"/>
    <mergeCell ref="C804:D804"/>
    <mergeCell ref="Y804:Z804"/>
    <mergeCell ref="D805:E805"/>
    <mergeCell ref="B806:B809"/>
    <mergeCell ref="C806:D806"/>
    <mergeCell ref="Y806:Z806"/>
    <mergeCell ref="D807:E807"/>
    <mergeCell ref="C808:D808"/>
    <mergeCell ref="Y808:Z808"/>
    <mergeCell ref="D809:E809"/>
    <mergeCell ref="A810:A815"/>
    <mergeCell ref="B810:B812"/>
    <mergeCell ref="C810:E810"/>
    <mergeCell ref="Y810:Z810"/>
    <mergeCell ref="AA810:AA815"/>
    <mergeCell ref="AB810:AB815"/>
    <mergeCell ref="AC810:AC815"/>
    <mergeCell ref="AD810:AD815"/>
    <mergeCell ref="C811:E811"/>
    <mergeCell ref="Y811:Z811"/>
    <mergeCell ref="C812:E812"/>
    <mergeCell ref="B813:B815"/>
    <mergeCell ref="C813:E813"/>
    <mergeCell ref="Y813:Z813"/>
    <mergeCell ref="C814:E814"/>
    <mergeCell ref="Y814:Z814"/>
    <mergeCell ref="C815:E815"/>
    <mergeCell ref="A816:A818"/>
    <mergeCell ref="B816:B818"/>
    <mergeCell ref="C816:E816"/>
    <mergeCell ref="Y816:Z816"/>
    <mergeCell ref="AA816:AA818"/>
    <mergeCell ref="AB816:AB818"/>
    <mergeCell ref="AD816:AD818"/>
    <mergeCell ref="C817:E817"/>
    <mergeCell ref="Y817:Z817"/>
    <mergeCell ref="C818:E818"/>
    <mergeCell ref="A819:A824"/>
    <mergeCell ref="B819:B821"/>
    <mergeCell ref="C819:E819"/>
    <mergeCell ref="Y819:Z819"/>
    <mergeCell ref="AA819:AA824"/>
    <mergeCell ref="AB819:AB824"/>
    <mergeCell ref="AC819:AC824"/>
    <mergeCell ref="AD819:AD824"/>
    <mergeCell ref="C820:E820"/>
    <mergeCell ref="Y820:Z820"/>
    <mergeCell ref="C821:E821"/>
    <mergeCell ref="B822:B824"/>
    <mergeCell ref="C822:E822"/>
    <mergeCell ref="Y822:Z822"/>
    <mergeCell ref="C823:E823"/>
    <mergeCell ref="Y823:Z823"/>
    <mergeCell ref="C824:E824"/>
    <mergeCell ref="A825:A834"/>
    <mergeCell ref="B825:B834"/>
    <mergeCell ref="C825:D826"/>
    <mergeCell ref="AA825:AA834"/>
    <mergeCell ref="AB825:AB834"/>
    <mergeCell ref="AD825:AD834"/>
    <mergeCell ref="C827:D828"/>
    <mergeCell ref="C829:D830"/>
    <mergeCell ref="C831:D832"/>
    <mergeCell ref="C833:D834"/>
    <mergeCell ref="A835:A837"/>
    <mergeCell ref="B835:D837"/>
    <mergeCell ref="Y835:Z835"/>
    <mergeCell ref="AA835:AA837"/>
    <mergeCell ref="AB835:AB837"/>
    <mergeCell ref="AD835:AD837"/>
    <mergeCell ref="Y836:Z836"/>
    <mergeCell ref="A838:A841"/>
    <mergeCell ref="B838:D839"/>
    <mergeCell ref="Y838:Z838"/>
    <mergeCell ref="AA838:AA841"/>
    <mergeCell ref="AB838:AB839"/>
    <mergeCell ref="AC838:AC841"/>
    <mergeCell ref="AD838:AD841"/>
    <mergeCell ref="Y839:Z839"/>
    <mergeCell ref="B840:D841"/>
    <mergeCell ref="Y840:Z840"/>
    <mergeCell ref="AB840:AB841"/>
    <mergeCell ref="Y841:Z841"/>
    <mergeCell ref="A842:A859"/>
    <mergeCell ref="B842:D844"/>
    <mergeCell ref="Y842:Z842"/>
    <mergeCell ref="AA842:AA844"/>
    <mergeCell ref="AB842:AB844"/>
    <mergeCell ref="AC842:AC844"/>
    <mergeCell ref="AD842:AD844"/>
    <mergeCell ref="Y843:Z843"/>
    <mergeCell ref="B845:D847"/>
    <mergeCell ref="Y845:Z845"/>
    <mergeCell ref="AA845:AA850"/>
    <mergeCell ref="AB845:AB850"/>
    <mergeCell ref="AC845:AC850"/>
    <mergeCell ref="AD845:AD850"/>
    <mergeCell ref="Y846:Z846"/>
    <mergeCell ref="B848:D850"/>
    <mergeCell ref="Y848:Z848"/>
    <mergeCell ref="Y849:Z849"/>
    <mergeCell ref="B851:D853"/>
    <mergeCell ref="Y851:Z851"/>
    <mergeCell ref="AA851:AA853"/>
    <mergeCell ref="AB851:AB853"/>
    <mergeCell ref="AC851:AC853"/>
    <mergeCell ref="AD851:AD853"/>
    <mergeCell ref="Y852:Z852"/>
    <mergeCell ref="B854:D856"/>
    <mergeCell ref="Y854:Z854"/>
    <mergeCell ref="AA854:AA856"/>
    <mergeCell ref="AB854:AB856"/>
    <mergeCell ref="AC854:AC856"/>
    <mergeCell ref="AD854:AD856"/>
    <mergeCell ref="Y855:Z855"/>
    <mergeCell ref="B857:D859"/>
    <mergeCell ref="Y857:Z857"/>
    <mergeCell ref="AA857:AA859"/>
    <mergeCell ref="AB857:AB859"/>
    <mergeCell ref="AC857:AC859"/>
    <mergeCell ref="AD857:AD859"/>
    <mergeCell ref="Y858:Z858"/>
    <mergeCell ref="A860:A868"/>
    <mergeCell ref="B860:D862"/>
    <mergeCell ref="AA860:AA868"/>
    <mergeCell ref="AB860:AB868"/>
    <mergeCell ref="AD860:AD868"/>
    <mergeCell ref="B863:D865"/>
    <mergeCell ref="B866:D868"/>
    <mergeCell ref="A869:A872"/>
    <mergeCell ref="B869:C870"/>
    <mergeCell ref="D869:E869"/>
    <mergeCell ref="Y869:Z869"/>
    <mergeCell ref="AA869:AA872"/>
    <mergeCell ref="AB869:AB872"/>
    <mergeCell ref="AD869:AD872"/>
    <mergeCell ref="D870:E870"/>
    <mergeCell ref="Y870:Z870"/>
    <mergeCell ref="B871:C872"/>
    <mergeCell ref="D871:E871"/>
    <mergeCell ref="Y871:Z871"/>
    <mergeCell ref="D872:E872"/>
    <mergeCell ref="Y872:Z872"/>
    <mergeCell ref="A873:A880"/>
    <mergeCell ref="B873:B874"/>
    <mergeCell ref="C873:C874"/>
    <mergeCell ref="D873:E873"/>
    <mergeCell ref="Y873:Z873"/>
    <mergeCell ref="AA873:AA880"/>
    <mergeCell ref="AB873:AB880"/>
    <mergeCell ref="AD873:AD880"/>
    <mergeCell ref="D874:E874"/>
    <mergeCell ref="Y874:Z874"/>
    <mergeCell ref="B875:B876"/>
    <mergeCell ref="C875:C876"/>
    <mergeCell ref="D875:E875"/>
    <mergeCell ref="Y875:Z875"/>
    <mergeCell ref="D876:E876"/>
    <mergeCell ref="Y876:Z876"/>
    <mergeCell ref="B877:B880"/>
    <mergeCell ref="C877:C878"/>
    <mergeCell ref="D877:E877"/>
    <mergeCell ref="Y877:Z877"/>
    <mergeCell ref="D878:E878"/>
    <mergeCell ref="Y878:Z878"/>
    <mergeCell ref="C879:C880"/>
    <mergeCell ref="D879:E879"/>
    <mergeCell ref="Y879:Z879"/>
    <mergeCell ref="D880:E880"/>
    <mergeCell ref="Y880:Z880"/>
    <mergeCell ref="A881:A884"/>
    <mergeCell ref="B881:C884"/>
    <mergeCell ref="Y881:Z881"/>
    <mergeCell ref="AA881:AA884"/>
    <mergeCell ref="AB881:AB884"/>
    <mergeCell ref="AD881:AD884"/>
    <mergeCell ref="Y883:Z883"/>
    <mergeCell ref="A885:A888"/>
    <mergeCell ref="B885:B887"/>
    <mergeCell ref="C885:E885"/>
    <mergeCell ref="Y885:Z885"/>
    <mergeCell ref="AA885:AA888"/>
    <mergeCell ref="AB885:AB888"/>
    <mergeCell ref="AD885:AD888"/>
    <mergeCell ref="C886:E886"/>
    <mergeCell ref="Y886:Z886"/>
    <mergeCell ref="C887:E887"/>
    <mergeCell ref="Y887:Z887"/>
    <mergeCell ref="B888:E888"/>
    <mergeCell ref="A889:A890"/>
    <mergeCell ref="B889:B890"/>
    <mergeCell ref="C889:E889"/>
    <mergeCell ref="Y889:Z889"/>
    <mergeCell ref="AA889:AA890"/>
    <mergeCell ref="AB889:AB890"/>
    <mergeCell ref="AC889:AC890"/>
    <mergeCell ref="AD889:AD890"/>
    <mergeCell ref="C890:E890"/>
    <mergeCell ref="Y890:Z890"/>
    <mergeCell ref="A891:A901"/>
    <mergeCell ref="B891:B895"/>
    <mergeCell ref="C891:E891"/>
    <mergeCell ref="Y891:Z891"/>
    <mergeCell ref="AA891:AA901"/>
    <mergeCell ref="AB891:AB901"/>
    <mergeCell ref="AD891:AD901"/>
    <mergeCell ref="C892:D893"/>
    <mergeCell ref="H892:H893"/>
    <mergeCell ref="I892:I893"/>
    <mergeCell ref="Y892:Z892"/>
    <mergeCell ref="Y893:Z893"/>
    <mergeCell ref="C894:D895"/>
    <mergeCell ref="Y894:Z894"/>
    <mergeCell ref="Y895:Z895"/>
    <mergeCell ref="B896:B898"/>
    <mergeCell ref="C896:E896"/>
    <mergeCell ref="Y896:Z896"/>
    <mergeCell ref="C897:C898"/>
    <mergeCell ref="D897:E897"/>
    <mergeCell ref="H897:H898"/>
    <mergeCell ref="I897:I898"/>
    <mergeCell ref="Y897:Z897"/>
    <mergeCell ref="D898:E898"/>
    <mergeCell ref="Y898:Z898"/>
    <mergeCell ref="B899:B903"/>
    <mergeCell ref="C899:E899"/>
    <mergeCell ref="Y899:Z899"/>
    <mergeCell ref="C900:D901"/>
    <mergeCell ref="H900:H901"/>
    <mergeCell ref="I900:I901"/>
    <mergeCell ref="Y900:Z900"/>
    <mergeCell ref="Y901:Z901"/>
    <mergeCell ref="C902:D903"/>
    <mergeCell ref="Y902:Z902"/>
    <mergeCell ref="Y903:Z903"/>
    <mergeCell ref="A904:A908"/>
    <mergeCell ref="B904:C905"/>
    <mergeCell ref="D904:E904"/>
    <mergeCell ref="Y904:Z904"/>
    <mergeCell ref="AA904:AA908"/>
    <mergeCell ref="AB904:AB908"/>
    <mergeCell ref="AD904:AD908"/>
    <mergeCell ref="D905:E905"/>
    <mergeCell ref="Y905:Z905"/>
    <mergeCell ref="B906:C907"/>
    <mergeCell ref="D906:E906"/>
    <mergeCell ref="Y906:Z906"/>
    <mergeCell ref="D907:E907"/>
    <mergeCell ref="Y907:Z907"/>
    <mergeCell ref="B908:E908"/>
    <mergeCell ref="A909:A922"/>
    <mergeCell ref="B909:B914"/>
    <mergeCell ref="C909:C910"/>
    <mergeCell ref="D909:E909"/>
    <mergeCell ref="Y909:Z909"/>
    <mergeCell ref="AA909:AA922"/>
    <mergeCell ref="AB909:AB922"/>
    <mergeCell ref="AD909:AD922"/>
    <mergeCell ref="D910:E910"/>
    <mergeCell ref="Y910:Z910"/>
    <mergeCell ref="C911:C912"/>
    <mergeCell ref="D911:E911"/>
    <mergeCell ref="Y911:Z911"/>
    <mergeCell ref="D912:E912"/>
    <mergeCell ref="Y912:Z912"/>
    <mergeCell ref="C913:C914"/>
    <mergeCell ref="D913:E913"/>
    <mergeCell ref="Y913:Z913"/>
    <mergeCell ref="D914:E914"/>
    <mergeCell ref="Y914:Z914"/>
    <mergeCell ref="B915:B922"/>
    <mergeCell ref="C915:C916"/>
    <mergeCell ref="D915:E915"/>
    <mergeCell ref="Y915:Z915"/>
    <mergeCell ref="D916:E916"/>
    <mergeCell ref="Y916:Z916"/>
    <mergeCell ref="C917:C918"/>
    <mergeCell ref="D917:E917"/>
    <mergeCell ref="Y917:Z917"/>
    <mergeCell ref="D918:E918"/>
    <mergeCell ref="Y918:Z918"/>
    <mergeCell ref="C919:C920"/>
    <mergeCell ref="D919:E919"/>
    <mergeCell ref="Y919:Z919"/>
    <mergeCell ref="D920:E920"/>
    <mergeCell ref="Y920:Z920"/>
    <mergeCell ref="C921:C922"/>
    <mergeCell ref="D921:E921"/>
    <mergeCell ref="Y921:Z921"/>
    <mergeCell ref="D922:E922"/>
    <mergeCell ref="Y922:Z922"/>
    <mergeCell ref="A923:A928"/>
    <mergeCell ref="B923:E923"/>
    <mergeCell ref="Y923:Z923"/>
    <mergeCell ref="AA923:AA927"/>
    <mergeCell ref="AB923:AB927"/>
    <mergeCell ref="AD923:AD927"/>
    <mergeCell ref="B924:C925"/>
    <mergeCell ref="Y924:Z924"/>
    <mergeCell ref="Y925:Z925"/>
    <mergeCell ref="B926:C927"/>
    <mergeCell ref="D926:E926"/>
    <mergeCell ref="Y926:Z926"/>
    <mergeCell ref="D927:E927"/>
    <mergeCell ref="Y927:Z927"/>
    <mergeCell ref="B928:E928"/>
    <mergeCell ref="Y928:Z928"/>
    <mergeCell ref="A929:A949"/>
    <mergeCell ref="B929:B930"/>
    <mergeCell ref="C929:E929"/>
    <mergeCell ref="Y929:Z929"/>
    <mergeCell ref="AA929:AA937"/>
    <mergeCell ref="AB929:AB937"/>
    <mergeCell ref="AD929:AD949"/>
    <mergeCell ref="C930:E930"/>
    <mergeCell ref="Y930:Z930"/>
    <mergeCell ref="B931:B935"/>
    <mergeCell ref="C931:E931"/>
    <mergeCell ref="Y931:Z931"/>
    <mergeCell ref="C932:E932"/>
    <mergeCell ref="Y932:Z932"/>
    <mergeCell ref="D933:E933"/>
    <mergeCell ref="C934:E934"/>
    <mergeCell ref="Y934:Z934"/>
    <mergeCell ref="D935:E935"/>
    <mergeCell ref="B936:B949"/>
    <mergeCell ref="C936:D937"/>
    <mergeCell ref="Y936:Z936"/>
    <mergeCell ref="Y937:Z937"/>
    <mergeCell ref="C938:D939"/>
    <mergeCell ref="Y938:Z938"/>
    <mergeCell ref="AA938:AA939"/>
    <mergeCell ref="AB938:AB939"/>
    <mergeCell ref="Y939:Z939"/>
    <mergeCell ref="C940:D941"/>
    <mergeCell ref="AA940:AA949"/>
    <mergeCell ref="AB940:AB949"/>
    <mergeCell ref="C942:E942"/>
    <mergeCell ref="Y942:Z942"/>
    <mergeCell ref="D943:E943"/>
    <mergeCell ref="Y943:Z943"/>
    <mergeCell ref="C945:E945"/>
    <mergeCell ref="Y945:Z945"/>
    <mergeCell ref="C946:C949"/>
    <mergeCell ref="D946:D947"/>
    <mergeCell ref="Y946:Z946"/>
    <mergeCell ref="Y947:Z947"/>
    <mergeCell ref="D948:D949"/>
    <mergeCell ref="Y948:Z948"/>
    <mergeCell ref="Y949:Z949"/>
    <mergeCell ref="A950:A975"/>
    <mergeCell ref="B950:B969"/>
    <mergeCell ref="C950:C951"/>
    <mergeCell ref="D950:E950"/>
    <mergeCell ref="Y950:Z950"/>
    <mergeCell ref="AA950:AA973"/>
    <mergeCell ref="AB950:AB973"/>
    <mergeCell ref="AC950:AC973"/>
    <mergeCell ref="AD950:AD973"/>
    <mergeCell ref="D951:E951"/>
    <mergeCell ref="Y951:Z951"/>
    <mergeCell ref="C952:C953"/>
    <mergeCell ref="D952:E952"/>
    <mergeCell ref="Y952:Z952"/>
    <mergeCell ref="D953:E953"/>
    <mergeCell ref="Y953:Z953"/>
    <mergeCell ref="C954:C955"/>
    <mergeCell ref="D954:E954"/>
    <mergeCell ref="Y954:Z954"/>
    <mergeCell ref="D955:E955"/>
    <mergeCell ref="Y955:Z955"/>
    <mergeCell ref="C956:C957"/>
    <mergeCell ref="D956:E956"/>
    <mergeCell ref="Y956:Z956"/>
    <mergeCell ref="D957:E957"/>
    <mergeCell ref="Y957:Z957"/>
    <mergeCell ref="C958:C959"/>
    <mergeCell ref="D958:E958"/>
    <mergeCell ref="Y958:Z958"/>
    <mergeCell ref="D959:E959"/>
    <mergeCell ref="Y959:Z959"/>
    <mergeCell ref="C960:C961"/>
    <mergeCell ref="D960:E960"/>
    <mergeCell ref="Y960:Z960"/>
    <mergeCell ref="D961:E961"/>
    <mergeCell ref="Y961:Z961"/>
    <mergeCell ref="C962:C963"/>
    <mergeCell ref="D962:E962"/>
    <mergeCell ref="Y962:Z962"/>
    <mergeCell ref="D963:E963"/>
    <mergeCell ref="Y963:Z963"/>
    <mergeCell ref="C964:C965"/>
    <mergeCell ref="D964:E964"/>
    <mergeCell ref="Y964:Z964"/>
    <mergeCell ref="D965:E965"/>
    <mergeCell ref="Y965:Z965"/>
    <mergeCell ref="C966:C967"/>
    <mergeCell ref="D966:E966"/>
    <mergeCell ref="Y966:Z966"/>
    <mergeCell ref="D967:E967"/>
    <mergeCell ref="Y967:Z967"/>
    <mergeCell ref="C968:C969"/>
    <mergeCell ref="D968:E968"/>
    <mergeCell ref="Y968:Z968"/>
    <mergeCell ref="D969:E969"/>
    <mergeCell ref="Y969:Z969"/>
    <mergeCell ref="B970:C971"/>
    <mergeCell ref="D970:E970"/>
    <mergeCell ref="D971:E971"/>
    <mergeCell ref="B972:C973"/>
    <mergeCell ref="D972:E972"/>
    <mergeCell ref="Y972:Z972"/>
    <mergeCell ref="D973:E973"/>
    <mergeCell ref="Y973:Z973"/>
    <mergeCell ref="B974:C975"/>
    <mergeCell ref="D974:E974"/>
    <mergeCell ref="Y974:Z974"/>
    <mergeCell ref="AA974:AA975"/>
    <mergeCell ref="AB974:AB975"/>
    <mergeCell ref="AC974:AC975"/>
    <mergeCell ref="AD974:AD975"/>
    <mergeCell ref="D975:E975"/>
    <mergeCell ref="Y975:Z975"/>
    <mergeCell ref="A976:A987"/>
    <mergeCell ref="B976:C979"/>
    <mergeCell ref="D976:D977"/>
    <mergeCell ref="Y976:Z976"/>
    <mergeCell ref="AA976:AA987"/>
    <mergeCell ref="AB976:AB987"/>
    <mergeCell ref="AD976:AD987"/>
    <mergeCell ref="Y977:Z977"/>
    <mergeCell ref="D978:D979"/>
    <mergeCell ref="Y978:Z978"/>
    <mergeCell ref="Y979:Z979"/>
    <mergeCell ref="B980:C983"/>
    <mergeCell ref="D980:D981"/>
    <mergeCell ref="Y980:Z980"/>
    <mergeCell ref="Y981:Z981"/>
    <mergeCell ref="D982:D983"/>
    <mergeCell ref="Y982:Z982"/>
    <mergeCell ref="Y983:Z983"/>
    <mergeCell ref="B984:C987"/>
    <mergeCell ref="D984:D985"/>
    <mergeCell ref="Y984:Z984"/>
    <mergeCell ref="Y985:Z985"/>
    <mergeCell ref="D986:D987"/>
    <mergeCell ref="Y986:Z986"/>
    <mergeCell ref="Y987:Z987"/>
    <mergeCell ref="A988:A1017"/>
    <mergeCell ref="B988:B991"/>
    <mergeCell ref="C988:C989"/>
    <mergeCell ref="D988:E988"/>
    <mergeCell ref="Y988:Z988"/>
    <mergeCell ref="AA988:AA1017"/>
    <mergeCell ref="AB988:AB1017"/>
    <mergeCell ref="AD988:AD1017"/>
    <mergeCell ref="D989:E989"/>
    <mergeCell ref="Y989:Z989"/>
    <mergeCell ref="C990:C991"/>
    <mergeCell ref="D990:E990"/>
    <mergeCell ref="Y990:Z990"/>
    <mergeCell ref="D991:E991"/>
    <mergeCell ref="Y991:Z991"/>
    <mergeCell ref="B992:B1017"/>
    <mergeCell ref="C992:C993"/>
    <mergeCell ref="D992:E992"/>
    <mergeCell ref="Y992:Z992"/>
    <mergeCell ref="D993:E993"/>
    <mergeCell ref="Y993:Z993"/>
    <mergeCell ref="D994:E994"/>
    <mergeCell ref="Y994:Z994"/>
    <mergeCell ref="D995:E995"/>
    <mergeCell ref="Y995:Z995"/>
    <mergeCell ref="D996:E996"/>
    <mergeCell ref="Y996:Z996"/>
    <mergeCell ref="D997:E997"/>
    <mergeCell ref="Y997:Z997"/>
    <mergeCell ref="C998:C999"/>
    <mergeCell ref="D998:E998"/>
    <mergeCell ref="Y998:Z998"/>
    <mergeCell ref="D999:E999"/>
    <mergeCell ref="Y999:Z999"/>
    <mergeCell ref="C1000:C1001"/>
    <mergeCell ref="D1000:E1000"/>
    <mergeCell ref="Y1000:Z1000"/>
    <mergeCell ref="D1001:E1001"/>
    <mergeCell ref="Y1001:Z1001"/>
    <mergeCell ref="C1002:C1003"/>
    <mergeCell ref="D1002:E1002"/>
    <mergeCell ref="Y1002:Z1002"/>
    <mergeCell ref="D1003:E1003"/>
    <mergeCell ref="Y1003:Z1003"/>
    <mergeCell ref="C1004:C1005"/>
    <mergeCell ref="D1004:E1004"/>
    <mergeCell ref="Y1004:Z1004"/>
    <mergeCell ref="D1005:E1005"/>
    <mergeCell ref="Y1005:Z1005"/>
    <mergeCell ref="C1006:C1007"/>
    <mergeCell ref="D1006:E1006"/>
    <mergeCell ref="Y1006:Z1006"/>
    <mergeCell ref="D1007:E1007"/>
    <mergeCell ref="Y1007:Z1007"/>
    <mergeCell ref="C1008:C1009"/>
    <mergeCell ref="D1008:E1008"/>
    <mergeCell ref="Y1008:Z1008"/>
    <mergeCell ref="D1009:E1009"/>
    <mergeCell ref="Y1009:Z1009"/>
    <mergeCell ref="C1010:C1011"/>
    <mergeCell ref="D1010:E1010"/>
    <mergeCell ref="Y1010:Z1010"/>
    <mergeCell ref="D1011:E1011"/>
    <mergeCell ref="Y1011:Z1011"/>
    <mergeCell ref="C1012:C1013"/>
    <mergeCell ref="D1012:E1012"/>
    <mergeCell ref="Y1012:Z1012"/>
    <mergeCell ref="D1013:E1013"/>
    <mergeCell ref="Y1013:Z1013"/>
    <mergeCell ref="C1014:C1015"/>
    <mergeCell ref="D1014:E1014"/>
    <mergeCell ref="Y1014:Z1014"/>
    <mergeCell ref="D1015:E1015"/>
    <mergeCell ref="Y1015:Z1015"/>
    <mergeCell ref="C1016:C1017"/>
    <mergeCell ref="D1016:E1016"/>
    <mergeCell ref="Y1016:Z1016"/>
    <mergeCell ref="D1017:E1017"/>
    <mergeCell ref="Y1017:Z1017"/>
    <mergeCell ref="A1018:A1019"/>
    <mergeCell ref="B1018:C1019"/>
    <mergeCell ref="D1018:E1018"/>
    <mergeCell ref="Y1018:Z1018"/>
    <mergeCell ref="AA1018:AA1019"/>
    <mergeCell ref="AB1018:AB1019"/>
    <mergeCell ref="AD1018:AD1019"/>
    <mergeCell ref="D1019:E1019"/>
    <mergeCell ref="Y1019:Z1019"/>
    <mergeCell ref="A1020:A1024"/>
    <mergeCell ref="B1020:E1020"/>
    <mergeCell ref="Y1020:Z1020"/>
    <mergeCell ref="AA1020:AA1024"/>
    <mergeCell ref="AB1020:AB1024"/>
    <mergeCell ref="AD1020:AD1024"/>
    <mergeCell ref="B1021:E1021"/>
    <mergeCell ref="Y1021:Z1021"/>
    <mergeCell ref="B1022:E1022"/>
    <mergeCell ref="Y1022:Z1022"/>
    <mergeCell ref="B1023:E1023"/>
    <mergeCell ref="Y1023:Z1023"/>
    <mergeCell ref="B1024:E1024"/>
    <mergeCell ref="Y1024:Z1024"/>
    <mergeCell ref="A1025:A1026"/>
    <mergeCell ref="B1025:C1026"/>
    <mergeCell ref="D1025:E1025"/>
    <mergeCell ref="Y1025:Z1025"/>
    <mergeCell ref="AA1025:AA1026"/>
    <mergeCell ref="AB1025:AB1026"/>
    <mergeCell ref="AD1025:AD1026"/>
    <mergeCell ref="D1026:E1026"/>
    <mergeCell ref="Y1026:Z1026"/>
    <mergeCell ref="A1027:A1032"/>
    <mergeCell ref="B1027:C1028"/>
    <mergeCell ref="D1027:E1027"/>
    <mergeCell ref="Y1027:Z1027"/>
    <mergeCell ref="AA1027:AA1030"/>
    <mergeCell ref="AB1027:AB1030"/>
    <mergeCell ref="AD1027:AD1032"/>
    <mergeCell ref="D1028:E1028"/>
    <mergeCell ref="Y1028:Z1028"/>
    <mergeCell ref="B1029:C1030"/>
    <mergeCell ref="D1029:E1029"/>
    <mergeCell ref="Y1029:Z1029"/>
    <mergeCell ref="D1030:E1030"/>
    <mergeCell ref="Y1030:Z1030"/>
    <mergeCell ref="B1031:C1032"/>
    <mergeCell ref="D1031:E1031"/>
    <mergeCell ref="Y1031:Z1031"/>
    <mergeCell ref="AA1031:AA1032"/>
    <mergeCell ref="AB1031:AB1032"/>
    <mergeCell ref="D1032:E1032"/>
    <mergeCell ref="Y1032:Z1032"/>
    <mergeCell ref="A1033:A1036"/>
    <mergeCell ref="B1033:C1034"/>
    <mergeCell ref="D1033:E1033"/>
    <mergeCell ref="Y1033:Z1033"/>
    <mergeCell ref="AA1033:AA1036"/>
    <mergeCell ref="AB1033:AB1036"/>
    <mergeCell ref="AD1033:AD1036"/>
    <mergeCell ref="D1034:E1034"/>
    <mergeCell ref="Y1034:Z1034"/>
    <mergeCell ref="B1035:C1036"/>
    <mergeCell ref="D1035:E1035"/>
    <mergeCell ref="Y1035:Z1035"/>
    <mergeCell ref="D1036:E1036"/>
    <mergeCell ref="Y1036:Z1036"/>
    <mergeCell ref="A1037:A1048"/>
    <mergeCell ref="B1037:C1038"/>
    <mergeCell ref="D1037:E1037"/>
    <mergeCell ref="Y1037:Z1037"/>
    <mergeCell ref="AA1037:AA1048"/>
    <mergeCell ref="AB1037:AB1048"/>
    <mergeCell ref="AD1037:AD1048"/>
    <mergeCell ref="D1038:E1038"/>
    <mergeCell ref="Y1038:Z1038"/>
    <mergeCell ref="B1039:C1040"/>
    <mergeCell ref="D1039:E1039"/>
    <mergeCell ref="Y1039:Z1039"/>
    <mergeCell ref="D1040:E1040"/>
    <mergeCell ref="Y1040:Z1040"/>
    <mergeCell ref="B1041:C1042"/>
    <mergeCell ref="D1041:E1041"/>
    <mergeCell ref="Y1041:Z1041"/>
    <mergeCell ref="D1042:E1042"/>
    <mergeCell ref="Y1042:Z1042"/>
    <mergeCell ref="B1043:C1044"/>
    <mergeCell ref="D1043:E1043"/>
    <mergeCell ref="Y1043:Z1043"/>
    <mergeCell ref="D1044:E1044"/>
    <mergeCell ref="Y1044:Z1044"/>
    <mergeCell ref="B1045:C1046"/>
    <mergeCell ref="D1045:E1045"/>
    <mergeCell ref="Y1045:Z1045"/>
    <mergeCell ref="D1046:E1046"/>
    <mergeCell ref="Y1046:Z1046"/>
    <mergeCell ref="B1047:C1048"/>
    <mergeCell ref="D1047:E1047"/>
    <mergeCell ref="Y1047:Z1047"/>
    <mergeCell ref="D1048:E1048"/>
    <mergeCell ref="Y1048:Z1048"/>
    <mergeCell ref="A1049:A1062"/>
    <mergeCell ref="B1049:B1062"/>
    <mergeCell ref="C1049:C1050"/>
    <mergeCell ref="D1049:E1049"/>
    <mergeCell ref="Y1049:Z1049"/>
    <mergeCell ref="AA1049:AA1062"/>
    <mergeCell ref="AB1049:AB1062"/>
    <mergeCell ref="AD1049:AD1062"/>
    <mergeCell ref="D1050:E1050"/>
    <mergeCell ref="Y1050:Z1050"/>
    <mergeCell ref="C1051:C1052"/>
    <mergeCell ref="D1051:E1051"/>
    <mergeCell ref="Y1051:Z1051"/>
    <mergeCell ref="D1052:E1052"/>
    <mergeCell ref="Y1052:Z1052"/>
    <mergeCell ref="C1053:C1054"/>
    <mergeCell ref="D1053:E1053"/>
    <mergeCell ref="Y1053:Z1053"/>
    <mergeCell ref="D1054:E1054"/>
    <mergeCell ref="Y1054:Z1054"/>
    <mergeCell ref="C1055:C1056"/>
    <mergeCell ref="D1055:E1055"/>
    <mergeCell ref="Y1055:Z1055"/>
    <mergeCell ref="D1056:E1056"/>
    <mergeCell ref="Y1056:Z1056"/>
    <mergeCell ref="C1057:C1058"/>
    <mergeCell ref="D1057:E1057"/>
    <mergeCell ref="Y1057:Z1057"/>
    <mergeCell ref="D1058:E1058"/>
    <mergeCell ref="Y1058:Z1058"/>
    <mergeCell ref="C1059:C1060"/>
    <mergeCell ref="D1059:E1059"/>
    <mergeCell ref="Y1059:Z1059"/>
    <mergeCell ref="D1060:E1060"/>
    <mergeCell ref="Y1060:Z1060"/>
    <mergeCell ref="C1061:C1062"/>
    <mergeCell ref="D1061:E1061"/>
    <mergeCell ref="Y1061:Z1061"/>
    <mergeCell ref="D1062:E1062"/>
    <mergeCell ref="Y1062:Z1062"/>
    <mergeCell ref="A1063:A1065"/>
    <mergeCell ref="B1063:E1063"/>
    <mergeCell ref="Y1063:Z1063"/>
    <mergeCell ref="AA1063:AA1065"/>
    <mergeCell ref="AB1063:AB1065"/>
    <mergeCell ref="AC1063:AC1065"/>
    <mergeCell ref="AD1063:AD1065"/>
    <mergeCell ref="B1064:E1064"/>
    <mergeCell ref="Y1064:Z1064"/>
    <mergeCell ref="A1066:A1101"/>
    <mergeCell ref="B1066:B1081"/>
    <mergeCell ref="C1066:D1067"/>
    <mergeCell ref="Y1066:Z1066"/>
    <mergeCell ref="AA1066:AA1081"/>
    <mergeCell ref="AB1066:AB1081"/>
    <mergeCell ref="AC1066:AC1081"/>
    <mergeCell ref="AD1066:AD1081"/>
    <mergeCell ref="Y1067:Z1067"/>
    <mergeCell ref="C1068:D1069"/>
    <mergeCell ref="Y1068:Z1068"/>
    <mergeCell ref="Y1069:Z1069"/>
    <mergeCell ref="C1070:D1071"/>
    <mergeCell ref="Y1070:Z1070"/>
    <mergeCell ref="Y1071:Z1071"/>
    <mergeCell ref="C1072:D1073"/>
    <mergeCell ref="Y1072:Z1072"/>
    <mergeCell ref="Y1073:Z1073"/>
    <mergeCell ref="C1074:D1075"/>
    <mergeCell ref="Y1074:Z1074"/>
    <mergeCell ref="Y1075:Z1075"/>
    <mergeCell ref="C1076:D1077"/>
    <mergeCell ref="Y1076:Z1076"/>
    <mergeCell ref="Y1077:Z1077"/>
    <mergeCell ref="C1078:D1079"/>
    <mergeCell ref="Y1078:Z1078"/>
    <mergeCell ref="Y1079:Z1079"/>
    <mergeCell ref="C1080:D1081"/>
    <mergeCell ref="Y1080:Z1080"/>
    <mergeCell ref="Y1081:Z1081"/>
    <mergeCell ref="B1082:B1097"/>
    <mergeCell ref="C1082:D1083"/>
    <mergeCell ref="AA1082:AA1101"/>
    <mergeCell ref="AB1082:AB1101"/>
    <mergeCell ref="AC1082:AC1101"/>
    <mergeCell ref="AD1082:AD1101"/>
    <mergeCell ref="C1084:D1085"/>
    <mergeCell ref="C1086:D1087"/>
    <mergeCell ref="C1088:D1089"/>
    <mergeCell ref="C1090:D1091"/>
    <mergeCell ref="C1092:D1093"/>
    <mergeCell ref="C1094:D1095"/>
    <mergeCell ref="C1096:D1097"/>
    <mergeCell ref="B1098:D1099"/>
    <mergeCell ref="B1100:D1101"/>
    <mergeCell ref="A1102:A1109"/>
    <mergeCell ref="B1102:C1105"/>
    <mergeCell ref="Y1102:Z1102"/>
    <mergeCell ref="AA1102:AA1117"/>
    <mergeCell ref="AB1102:AB1117"/>
    <mergeCell ref="AC1102:AC1117"/>
    <mergeCell ref="AD1102:AD1117"/>
    <mergeCell ref="Y1104:Z1104"/>
    <mergeCell ref="B1106:C1109"/>
    <mergeCell ref="Y1106:Z1106"/>
    <mergeCell ref="Y1108:Z1108"/>
    <mergeCell ref="B1110:B1113"/>
    <mergeCell ref="C1110:C1111"/>
    <mergeCell ref="D1110:D1111"/>
    <mergeCell ref="C1112:C1113"/>
    <mergeCell ref="D1112:D1113"/>
    <mergeCell ref="B1114:B1117"/>
    <mergeCell ref="C1114:C1115"/>
    <mergeCell ref="D1114:D1115"/>
    <mergeCell ref="C1116:C1117"/>
    <mergeCell ref="D1116:D1117"/>
    <mergeCell ref="A1118:A1129"/>
    <mergeCell ref="B1118:B1125"/>
    <mergeCell ref="C1118:C1121"/>
    <mergeCell ref="Y1118:Z1118"/>
    <mergeCell ref="AA1118:AA1129"/>
    <mergeCell ref="AB1118:AB1129"/>
    <mergeCell ref="AC1118:AC1130"/>
    <mergeCell ref="AD1118:AD1130"/>
    <mergeCell ref="Y1120:Z1120"/>
    <mergeCell ref="C1122:C1125"/>
    <mergeCell ref="Y1122:Z1122"/>
    <mergeCell ref="Y1124:Z1124"/>
    <mergeCell ref="B1126:B1130"/>
    <mergeCell ref="C1126:C1130"/>
    <mergeCell ref="Y1126:Z1126"/>
    <mergeCell ref="Y1128:Z1128"/>
    <mergeCell ref="D1130:E1130"/>
    <mergeCell ref="A1131:A1142"/>
    <mergeCell ref="B1131:C1134"/>
    <mergeCell ref="Y1131:Z1131"/>
    <mergeCell ref="AA1131:AA1142"/>
    <mergeCell ref="AB1131:AB1142"/>
    <mergeCell ref="AC1131:AC1142"/>
    <mergeCell ref="AD1131:AD1142"/>
    <mergeCell ref="Y1133:Z1133"/>
    <mergeCell ref="B1135:C1138"/>
    <mergeCell ref="Y1135:Z1135"/>
    <mergeCell ref="Y1137:Z1137"/>
    <mergeCell ref="B1139:C1142"/>
    <mergeCell ref="Y1139:Z1139"/>
    <mergeCell ref="Y1141:Z1141"/>
    <mergeCell ref="A1143:A1164"/>
    <mergeCell ref="B1143:D1144"/>
    <mergeCell ref="Y1143:Z1143"/>
    <mergeCell ref="AA1143:AA1164"/>
    <mergeCell ref="AB1143:AB1164"/>
    <mergeCell ref="AC1143:AC1164"/>
    <mergeCell ref="AD1143:AD1164"/>
    <mergeCell ref="Y1144:Z1144"/>
    <mergeCell ref="B1145:D1146"/>
    <mergeCell ref="Y1145:Z1145"/>
    <mergeCell ref="Y1146:Z1146"/>
    <mergeCell ref="B1147:D1148"/>
    <mergeCell ref="B1149:C1152"/>
    <mergeCell ref="Y1149:Z1149"/>
    <mergeCell ref="Y1151:Z1151"/>
    <mergeCell ref="B1153:C1156"/>
    <mergeCell ref="Y1153:Z1153"/>
    <mergeCell ref="Y1155:Z1155"/>
    <mergeCell ref="B1157:C1158"/>
    <mergeCell ref="Y1157:Z1157"/>
    <mergeCell ref="Y1158:Z1158"/>
    <mergeCell ref="B1159:C1160"/>
    <mergeCell ref="D1159:E1159"/>
    <mergeCell ref="Y1159:Z1159"/>
    <mergeCell ref="D1160:E1160"/>
    <mergeCell ref="Y1160:Z1160"/>
    <mergeCell ref="B1161:E1161"/>
    <mergeCell ref="B1162:C1163"/>
    <mergeCell ref="D1162:E1162"/>
    <mergeCell ref="Y1162:Z1162"/>
    <mergeCell ref="D1163:E1163"/>
    <mergeCell ref="Y1163:Z1163"/>
    <mergeCell ref="B1164:E1164"/>
    <mergeCell ref="A1165:A1176"/>
    <mergeCell ref="B1165:C1168"/>
    <mergeCell ref="Y1165:Z1165"/>
    <mergeCell ref="AA1165:AA1176"/>
    <mergeCell ref="AB1165:AB1176"/>
    <mergeCell ref="AC1165:AC1176"/>
    <mergeCell ref="AD1165:AD1176"/>
    <mergeCell ref="Y1167:Z1167"/>
    <mergeCell ref="B1169:C1172"/>
    <mergeCell ref="Y1169:Z1169"/>
    <mergeCell ref="Y1171:Z1171"/>
    <mergeCell ref="B1173:C1176"/>
    <mergeCell ref="Y1173:Z1173"/>
    <mergeCell ref="Y1175:Z1175"/>
    <mergeCell ref="A1177:A1198"/>
    <mergeCell ref="B1177:D1178"/>
    <mergeCell ref="Y1177:Z1177"/>
    <mergeCell ref="AA1177:AA1198"/>
    <mergeCell ref="AB1177:AB1198"/>
    <mergeCell ref="AC1177:AC1198"/>
    <mergeCell ref="AD1177:AD1198"/>
    <mergeCell ref="Y1178:Z1178"/>
    <mergeCell ref="B1179:D1180"/>
    <mergeCell ref="Y1179:Z1179"/>
    <mergeCell ref="Y1180:Z1180"/>
    <mergeCell ref="B1181:D1182"/>
    <mergeCell ref="B1183:C1186"/>
    <mergeCell ref="Y1183:Z1183"/>
    <mergeCell ref="Y1185:Z1185"/>
    <mergeCell ref="B1187:C1190"/>
    <mergeCell ref="Y1187:Z1187"/>
    <mergeCell ref="Y1189:Z1189"/>
    <mergeCell ref="B1191:C1192"/>
    <mergeCell ref="Y1191:Z1191"/>
    <mergeCell ref="Y1192:Z1192"/>
    <mergeCell ref="B1193:C1194"/>
    <mergeCell ref="D1193:E1193"/>
    <mergeCell ref="Y1193:Z1193"/>
    <mergeCell ref="D1194:E1194"/>
    <mergeCell ref="Y1194:Z1194"/>
    <mergeCell ref="B1195:E1195"/>
    <mergeCell ref="B1196:C1197"/>
    <mergeCell ref="D1196:E1196"/>
    <mergeCell ref="Y1196:Z1196"/>
    <mergeCell ref="D1197:E1197"/>
    <mergeCell ref="Y1197:Z1197"/>
    <mergeCell ref="B1198:E1198"/>
    <mergeCell ref="A1199:A1236"/>
    <mergeCell ref="B1199:C1202"/>
    <mergeCell ref="Y1199:Z1199"/>
    <mergeCell ref="AA1199:AA1236"/>
    <mergeCell ref="AB1199:AB1236"/>
    <mergeCell ref="AC1199:AC1236"/>
    <mergeCell ref="AD1199:AD1236"/>
    <mergeCell ref="Y1201:Z1201"/>
    <mergeCell ref="B1203:B1226"/>
    <mergeCell ref="C1203:C1206"/>
    <mergeCell ref="Y1203:Z1203"/>
    <mergeCell ref="Y1205:Z1205"/>
    <mergeCell ref="C1207:C1210"/>
    <mergeCell ref="Y1207:Z1207"/>
    <mergeCell ref="Y1209:Z1209"/>
    <mergeCell ref="C1211:C1214"/>
    <mergeCell ref="Y1211:Z1211"/>
    <mergeCell ref="Y1213:Z1213"/>
    <mergeCell ref="C1215:C1218"/>
    <mergeCell ref="Y1215:Z1215"/>
    <mergeCell ref="Y1217:Z1217"/>
    <mergeCell ref="C1219:C1222"/>
    <mergeCell ref="Y1219:Z1219"/>
    <mergeCell ref="Y1221:Z1221"/>
    <mergeCell ref="C1223:C1226"/>
    <mergeCell ref="Y1223:Z1223"/>
    <mergeCell ref="Y1225:Z1225"/>
    <mergeCell ref="B1227:C1230"/>
    <mergeCell ref="Y1227:Z1227"/>
    <mergeCell ref="Y1229:Z1229"/>
    <mergeCell ref="B1231:C1232"/>
    <mergeCell ref="D1231:E1231"/>
    <mergeCell ref="Y1231:Z1231"/>
    <mergeCell ref="D1232:E1232"/>
    <mergeCell ref="Y1232:Z1232"/>
    <mergeCell ref="B1233:E1233"/>
    <mergeCell ref="B1234:C1235"/>
    <mergeCell ref="D1234:E1234"/>
    <mergeCell ref="Y1234:Z1234"/>
    <mergeCell ref="D1235:E1235"/>
    <mergeCell ref="Y1235:Z1235"/>
    <mergeCell ref="B1236:E1236"/>
    <mergeCell ref="A1237:A1244"/>
    <mergeCell ref="B1237:C1240"/>
    <mergeCell ref="Y1237:Z1237"/>
    <mergeCell ref="AA1237:AA1244"/>
    <mergeCell ref="AB1237:AB1244"/>
    <mergeCell ref="AC1237:AC1244"/>
    <mergeCell ref="AD1237:AD1244"/>
    <mergeCell ref="Y1239:Z1239"/>
    <mergeCell ref="B1241:C1244"/>
    <mergeCell ref="Y1241:Z1241"/>
    <mergeCell ref="Y1243:Z1243"/>
    <mergeCell ref="A1245:A1252"/>
    <mergeCell ref="B1245:C1248"/>
    <mergeCell ref="Y1245:Z1245"/>
    <mergeCell ref="AA1245:AA1252"/>
    <mergeCell ref="AB1245:AB1252"/>
    <mergeCell ref="AC1245:AC1252"/>
    <mergeCell ref="AD1245:AD1252"/>
    <mergeCell ref="Y1247:Z1247"/>
    <mergeCell ref="B1249:C1252"/>
    <mergeCell ref="Y1249:Z1249"/>
    <mergeCell ref="Y1251:Z1251"/>
    <mergeCell ref="A1253:A1267"/>
    <mergeCell ref="B1253:C1256"/>
    <mergeCell ref="Y1253:Z1253"/>
    <mergeCell ref="AA1253:AA1267"/>
    <mergeCell ref="AB1253:AB1267"/>
    <mergeCell ref="AC1253:AC1267"/>
    <mergeCell ref="AD1253:AD1267"/>
    <mergeCell ref="Y1255:Z1255"/>
    <mergeCell ref="B1257:C1260"/>
    <mergeCell ref="Y1257:Z1257"/>
    <mergeCell ref="Y1259:Z1259"/>
    <mergeCell ref="B1261:E1261"/>
    <mergeCell ref="Y1261:Z1261"/>
    <mergeCell ref="B1262:E1262"/>
    <mergeCell ref="Y1262:Z1262"/>
    <mergeCell ref="B1263:E1263"/>
    <mergeCell ref="B1264:C1267"/>
    <mergeCell ref="Y1264:Z1264"/>
    <mergeCell ref="Y1266:Z1266"/>
    <mergeCell ref="A1268:A1271"/>
    <mergeCell ref="B1268:D1271"/>
    <mergeCell ref="E1268:E1269"/>
    <mergeCell ref="Y1268:Z1268"/>
    <mergeCell ref="AA1268:AA1271"/>
    <mergeCell ref="AB1268:AB1271"/>
    <mergeCell ref="AC1268:AC1271"/>
    <mergeCell ref="AD1268:AD1271"/>
    <mergeCell ref="E1270:E1271"/>
    <mergeCell ref="Y1270:Z1270"/>
    <mergeCell ref="A1272:A1274"/>
    <mergeCell ref="B1272:E1272"/>
    <mergeCell ref="Y1272:Z1272"/>
    <mergeCell ref="AA1272:AA1274"/>
    <mergeCell ref="AB1272:AB1274"/>
    <mergeCell ref="AC1272:AC1274"/>
    <mergeCell ref="AD1272:AD1274"/>
    <mergeCell ref="B1273:E1273"/>
    <mergeCell ref="Y1273:Z1273"/>
    <mergeCell ref="B1274:E1274"/>
    <mergeCell ref="A1275:A1286"/>
    <mergeCell ref="B1275:D1278"/>
    <mergeCell ref="E1275:E1276"/>
    <mergeCell ref="Y1275:Z1275"/>
    <mergeCell ref="AA1275:AA1286"/>
    <mergeCell ref="AB1275:AB1286"/>
    <mergeCell ref="AC1275:AC1286"/>
    <mergeCell ref="AD1275:AD1286"/>
    <mergeCell ref="E1277:E1278"/>
    <mergeCell ref="Y1277:Z1277"/>
    <mergeCell ref="B1279:D1282"/>
    <mergeCell ref="E1279:E1280"/>
    <mergeCell ref="Y1279:Z1279"/>
    <mergeCell ref="E1281:E1282"/>
    <mergeCell ref="Y1281:Z1281"/>
    <mergeCell ref="B1283:D1286"/>
    <mergeCell ref="E1283:E1284"/>
    <mergeCell ref="Y1283:Z1283"/>
    <mergeCell ref="E1285:E1286"/>
    <mergeCell ref="Y1285:Z1285"/>
    <mergeCell ref="A1287:A1298"/>
    <mergeCell ref="B1287:B1298"/>
    <mergeCell ref="C1287:C1290"/>
    <mergeCell ref="Y1287:Z1287"/>
    <mergeCell ref="AA1287:AA1298"/>
    <mergeCell ref="AB1287:AB1298"/>
    <mergeCell ref="AC1287:AC1298"/>
    <mergeCell ref="Y1289:Z1289"/>
    <mergeCell ref="C1291:C1294"/>
    <mergeCell ref="Y1291:Z1291"/>
    <mergeCell ref="Y1293:Z1293"/>
    <mergeCell ref="C1295:C1298"/>
    <mergeCell ref="Y1295:Z1295"/>
    <mergeCell ref="Y1297:Z1297"/>
    <mergeCell ref="A1299:A1302"/>
    <mergeCell ref="B1299:C1302"/>
    <mergeCell ref="Y1299:Z1299"/>
    <mergeCell ref="AA1299:AA1302"/>
    <mergeCell ref="AB1299:AB1302"/>
    <mergeCell ref="AC1299:AC1302"/>
    <mergeCell ref="Y1301:Z1301"/>
    <mergeCell ref="A1303:A1314"/>
    <mergeCell ref="B1303:C1306"/>
    <mergeCell ref="Y1303:Z1303"/>
    <mergeCell ref="AA1303:AA1314"/>
    <mergeCell ref="AB1303:AB1314"/>
    <mergeCell ref="AC1303:AC1314"/>
    <mergeCell ref="Y1305:Z1305"/>
    <mergeCell ref="B1307:C1310"/>
    <mergeCell ref="Y1307:Z1307"/>
    <mergeCell ref="Y1309:Z1309"/>
    <mergeCell ref="B1311:C1314"/>
    <mergeCell ref="Y1311:Z1311"/>
    <mergeCell ref="Y1313:Z1313"/>
    <mergeCell ref="A1315:A1322"/>
    <mergeCell ref="B1315:C1319"/>
    <mergeCell ref="Y1315:Z1315"/>
    <mergeCell ref="AA1315:AA1322"/>
    <mergeCell ref="AB1315:AB1322"/>
    <mergeCell ref="AC1315:AC1322"/>
    <mergeCell ref="Y1317:Z1317"/>
    <mergeCell ref="B1320:C1322"/>
    <mergeCell ref="Y1320:Z1320"/>
    <mergeCell ref="Y1321:Z1321"/>
    <mergeCell ref="D1322:E1322"/>
    <mergeCell ref="A1323:A1332"/>
    <mergeCell ref="B1323:C1327"/>
    <mergeCell ref="Y1323:Z1323"/>
    <mergeCell ref="AA1323:AA1332"/>
    <mergeCell ref="AB1323:AB1332"/>
    <mergeCell ref="AC1323:AC1332"/>
    <mergeCell ref="Y1325:Z1325"/>
    <mergeCell ref="B1328:C1332"/>
    <mergeCell ref="Y1328:Z1328"/>
    <mergeCell ref="Y1330:Z1330"/>
    <mergeCell ref="A1333:A1337"/>
    <mergeCell ref="B1333:C1337"/>
    <mergeCell ref="Y1333:Z1333"/>
    <mergeCell ref="AA1333:AA1337"/>
    <mergeCell ref="AB1333:AB1337"/>
    <mergeCell ref="AC1333:AC1337"/>
    <mergeCell ref="Y1335:Z1335"/>
    <mergeCell ref="A1346:A1359"/>
    <mergeCell ref="B1346:B1349"/>
    <mergeCell ref="C1346:D1347"/>
    <mergeCell ref="Y1346:Z1346"/>
    <mergeCell ref="AA1346:AA1359"/>
    <mergeCell ref="AB1346:AB1359"/>
    <mergeCell ref="AC1346:AC1359"/>
    <mergeCell ref="AD1346:AD1359"/>
    <mergeCell ref="C1348:D1349"/>
    <mergeCell ref="Y1348:Z1348"/>
    <mergeCell ref="B1350:B1359"/>
    <mergeCell ref="C1350:C1354"/>
    <mergeCell ref="D1350:E1350"/>
    <mergeCell ref="Y1350:Z1350"/>
    <mergeCell ref="D1351:E1351"/>
    <mergeCell ref="D1352:E1352"/>
    <mergeCell ref="D1353:E1353"/>
    <mergeCell ref="D1354:E1354"/>
    <mergeCell ref="C1355:C1359"/>
    <mergeCell ref="D1355:E1355"/>
    <mergeCell ref="Y1355:Z1355"/>
    <mergeCell ref="D1356:E1356"/>
    <mergeCell ref="D1357:E1357"/>
    <mergeCell ref="D1358:E1358"/>
    <mergeCell ref="D1359:E1359"/>
    <mergeCell ref="A1360:A1361"/>
    <mergeCell ref="B1360:E1360"/>
    <mergeCell ref="AA1360:AA1361"/>
    <mergeCell ref="AB1360:AB1361"/>
    <mergeCell ref="AC1360:AC1361"/>
    <mergeCell ref="AD1360:AD1361"/>
    <mergeCell ref="B1361:E1361"/>
    <mergeCell ref="A1362:A1375"/>
    <mergeCell ref="B1362:B1365"/>
    <mergeCell ref="C1362:E1362"/>
    <mergeCell ref="Y1362:Z1362"/>
    <mergeCell ref="AA1362:AA1375"/>
    <mergeCell ref="AB1362:AB1375"/>
    <mergeCell ref="AC1362:AC1375"/>
    <mergeCell ref="AD1362:AD1375"/>
    <mergeCell ref="D1363:E1363"/>
    <mergeCell ref="C1364:E1364"/>
    <mergeCell ref="Y1364:Z1364"/>
    <mergeCell ref="D1365:E1365"/>
    <mergeCell ref="B1366:B1367"/>
    <mergeCell ref="C1366:E1366"/>
    <mergeCell ref="Y1366:Z1366"/>
    <mergeCell ref="C1367:E1367"/>
    <mergeCell ref="Y1367:Z1367"/>
    <mergeCell ref="B1368:B1369"/>
    <mergeCell ref="C1368:E1368"/>
    <mergeCell ref="Y1368:Z1368"/>
    <mergeCell ref="C1369:E1369"/>
    <mergeCell ref="Y1369:Z1369"/>
    <mergeCell ref="B1370:B1371"/>
    <mergeCell ref="C1370:E1370"/>
    <mergeCell ref="Y1370:Z1370"/>
    <mergeCell ref="C1371:E1371"/>
    <mergeCell ref="Y1371:Z1371"/>
    <mergeCell ref="B1372:B1373"/>
    <mergeCell ref="C1372:E1372"/>
    <mergeCell ref="Y1372:Z1372"/>
    <mergeCell ref="C1373:E1373"/>
    <mergeCell ref="Y1373:Z1373"/>
    <mergeCell ref="B1374:B1375"/>
    <mergeCell ref="C1374:E1374"/>
    <mergeCell ref="Y1374:Z1374"/>
    <mergeCell ref="C1375:E1375"/>
    <mergeCell ref="Y1375:Z1375"/>
    <mergeCell ref="A1376:A1393"/>
    <mergeCell ref="B1376:B1393"/>
    <mergeCell ref="C1376:C1377"/>
    <mergeCell ref="D1376:E1376"/>
    <mergeCell ref="Y1376:Z1376"/>
    <mergeCell ref="AA1376:AA1393"/>
    <mergeCell ref="AB1376:AB1393"/>
    <mergeCell ref="AC1376:AC1393"/>
    <mergeCell ref="AD1376:AD1393"/>
    <mergeCell ref="D1377:E1377"/>
    <mergeCell ref="Y1377:Z1377"/>
    <mergeCell ref="C1378:C1379"/>
    <mergeCell ref="D1378:E1378"/>
    <mergeCell ref="Y1378:Z1378"/>
    <mergeCell ref="D1379:E1379"/>
    <mergeCell ref="Y1379:Z1379"/>
    <mergeCell ref="C1380:C1381"/>
    <mergeCell ref="D1380:E1380"/>
    <mergeCell ref="Y1380:Z1380"/>
    <mergeCell ref="D1381:E1381"/>
    <mergeCell ref="Y1381:Z1381"/>
    <mergeCell ref="C1382:C1383"/>
    <mergeCell ref="D1382:E1382"/>
    <mergeCell ref="Y1382:Z1382"/>
    <mergeCell ref="D1383:E1383"/>
    <mergeCell ref="Y1383:Z1383"/>
    <mergeCell ref="C1384:C1385"/>
    <mergeCell ref="D1384:E1384"/>
    <mergeCell ref="Y1384:Z1384"/>
    <mergeCell ref="D1385:E1385"/>
    <mergeCell ref="Y1385:Z1385"/>
    <mergeCell ref="C1386:C1387"/>
    <mergeCell ref="D1386:E1386"/>
    <mergeCell ref="Y1386:Z1386"/>
    <mergeCell ref="D1387:E1387"/>
    <mergeCell ref="Y1387:Z1387"/>
    <mergeCell ref="C1388:C1389"/>
    <mergeCell ref="D1388:E1388"/>
    <mergeCell ref="Y1388:Z1388"/>
    <mergeCell ref="D1389:E1389"/>
    <mergeCell ref="Y1389:Z1389"/>
    <mergeCell ref="C1390:C1391"/>
    <mergeCell ref="D1390:E1390"/>
    <mergeCell ref="Y1390:Z1390"/>
    <mergeCell ref="D1391:E1391"/>
    <mergeCell ref="Y1391:Z1391"/>
    <mergeCell ref="C1392:C1393"/>
    <mergeCell ref="D1392:E1392"/>
    <mergeCell ref="Y1392:Z1392"/>
    <mergeCell ref="D1393:E1393"/>
    <mergeCell ref="Y1393:Z1393"/>
    <mergeCell ref="A1394:A1411"/>
    <mergeCell ref="B1394:B1411"/>
    <mergeCell ref="C1394:C1395"/>
    <mergeCell ref="D1394:E1394"/>
    <mergeCell ref="Y1394:Z1394"/>
    <mergeCell ref="AA1394:AA1411"/>
    <mergeCell ref="AB1394:AB1411"/>
    <mergeCell ref="AC1394:AC1411"/>
    <mergeCell ref="AD1394:AD1411"/>
    <mergeCell ref="D1395:E1395"/>
    <mergeCell ref="Y1395:Z1395"/>
    <mergeCell ref="C1396:C1397"/>
    <mergeCell ref="D1396:E1396"/>
    <mergeCell ref="Y1396:Z1396"/>
    <mergeCell ref="D1397:E1397"/>
    <mergeCell ref="Y1397:Z1397"/>
    <mergeCell ref="C1398:C1399"/>
    <mergeCell ref="D1398:E1398"/>
    <mergeCell ref="Y1398:Z1398"/>
    <mergeCell ref="D1399:E1399"/>
    <mergeCell ref="Y1399:Z1399"/>
    <mergeCell ref="C1400:C1401"/>
    <mergeCell ref="D1400:E1400"/>
    <mergeCell ref="Y1400:Z1400"/>
    <mergeCell ref="D1401:E1401"/>
    <mergeCell ref="Y1401:Z1401"/>
    <mergeCell ref="C1402:C1403"/>
    <mergeCell ref="D1402:E1402"/>
    <mergeCell ref="Y1402:Z1402"/>
    <mergeCell ref="D1403:E1403"/>
    <mergeCell ref="Y1403:Z1403"/>
    <mergeCell ref="C1404:C1405"/>
    <mergeCell ref="D1404:E1404"/>
    <mergeCell ref="Y1404:Z1404"/>
    <mergeCell ref="D1405:E1405"/>
    <mergeCell ref="Y1405:Z1405"/>
    <mergeCell ref="C1406:C1407"/>
    <mergeCell ref="D1406:E1406"/>
    <mergeCell ref="Y1406:Z1406"/>
    <mergeCell ref="D1407:E1407"/>
    <mergeCell ref="Y1407:Z1407"/>
    <mergeCell ref="C1408:C1409"/>
    <mergeCell ref="D1408:E1408"/>
    <mergeCell ref="Y1408:Z1408"/>
    <mergeCell ref="D1409:E1409"/>
    <mergeCell ref="Y1409:Z1409"/>
    <mergeCell ref="C1410:C1411"/>
    <mergeCell ref="D1410:E1410"/>
    <mergeCell ref="Y1410:Z1410"/>
    <mergeCell ref="D1411:E1411"/>
    <mergeCell ref="Y1411:Z1411"/>
    <mergeCell ref="A1412:A1439"/>
    <mergeCell ref="B1412:C1413"/>
    <mergeCell ref="D1412:E1412"/>
    <mergeCell ref="Y1412:Z1412"/>
    <mergeCell ref="AA1412:AA1439"/>
    <mergeCell ref="AB1412:AB1439"/>
    <mergeCell ref="AC1412:AC1439"/>
    <mergeCell ref="AD1412:AD1439"/>
    <mergeCell ref="D1413:E1413"/>
    <mergeCell ref="Y1413:Z1413"/>
    <mergeCell ref="B1414:C1415"/>
    <mergeCell ref="D1414:E1414"/>
    <mergeCell ref="Y1414:Z1414"/>
    <mergeCell ref="D1415:E1415"/>
    <mergeCell ref="Y1415:Z1415"/>
    <mergeCell ref="B1416:C1417"/>
    <mergeCell ref="D1416:E1416"/>
    <mergeCell ref="Y1416:Z1416"/>
    <mergeCell ref="D1417:E1417"/>
    <mergeCell ref="Y1417:Z1417"/>
    <mergeCell ref="B1418:C1419"/>
    <mergeCell ref="D1418:E1418"/>
    <mergeCell ref="Y1418:Z1418"/>
    <mergeCell ref="D1419:E1419"/>
    <mergeCell ref="Y1419:Z1419"/>
    <mergeCell ref="B1420:C1421"/>
    <mergeCell ref="D1420:E1420"/>
    <mergeCell ref="Y1420:Z1420"/>
    <mergeCell ref="D1421:E1421"/>
    <mergeCell ref="Y1421:Z1421"/>
    <mergeCell ref="B1422:C1423"/>
    <mergeCell ref="D1422:E1422"/>
    <mergeCell ref="Y1422:Z1422"/>
    <mergeCell ref="D1423:E1423"/>
    <mergeCell ref="Y1423:Z1423"/>
    <mergeCell ref="B1424:C1425"/>
    <mergeCell ref="D1424:E1424"/>
    <mergeCell ref="Y1424:Z1424"/>
    <mergeCell ref="D1425:E1425"/>
    <mergeCell ref="Y1425:Z1425"/>
    <mergeCell ref="B1426:C1427"/>
    <mergeCell ref="D1426:E1426"/>
    <mergeCell ref="Y1426:Z1426"/>
    <mergeCell ref="D1427:E1427"/>
    <mergeCell ref="Y1427:Z1427"/>
    <mergeCell ref="B1428:C1429"/>
    <mergeCell ref="D1428:E1428"/>
    <mergeCell ref="Y1428:Z1428"/>
    <mergeCell ref="D1429:E1429"/>
    <mergeCell ref="Y1429:Z1429"/>
    <mergeCell ref="B1430:C1431"/>
    <mergeCell ref="D1430:E1430"/>
    <mergeCell ref="Y1430:Z1430"/>
    <mergeCell ref="D1431:E1431"/>
    <mergeCell ref="Y1431:Z1431"/>
    <mergeCell ref="B1432:C1433"/>
    <mergeCell ref="D1432:E1432"/>
    <mergeCell ref="Y1432:Z1432"/>
    <mergeCell ref="D1433:E1433"/>
    <mergeCell ref="Y1433:Z1433"/>
    <mergeCell ref="B1434:C1435"/>
    <mergeCell ref="D1434:E1434"/>
    <mergeCell ref="Y1434:Z1434"/>
    <mergeCell ref="D1435:E1435"/>
    <mergeCell ref="Y1435:Z1435"/>
    <mergeCell ref="B1436:C1437"/>
    <mergeCell ref="D1436:E1436"/>
    <mergeCell ref="Y1436:Z1436"/>
    <mergeCell ref="D1437:E1437"/>
    <mergeCell ref="Y1437:Z1437"/>
    <mergeCell ref="B1438:C1439"/>
    <mergeCell ref="D1438:E1438"/>
    <mergeCell ref="Y1438:Z1438"/>
    <mergeCell ref="D1439:E1439"/>
    <mergeCell ref="Y1439:Z1439"/>
    <mergeCell ref="A1440:A1456"/>
    <mergeCell ref="B1440:C1441"/>
    <mergeCell ref="D1440:E1440"/>
    <mergeCell ref="Y1440:Z1440"/>
    <mergeCell ref="AA1440:AA1456"/>
    <mergeCell ref="AB1440:AB1456"/>
    <mergeCell ref="AC1440:AC1456"/>
    <mergeCell ref="AD1440:AD1456"/>
    <mergeCell ref="D1441:E1441"/>
    <mergeCell ref="Y1441:Z1441"/>
    <mergeCell ref="C1442:C1443"/>
    <mergeCell ref="D1442:E1442"/>
    <mergeCell ref="Y1442:Z1442"/>
    <mergeCell ref="D1443:E1443"/>
    <mergeCell ref="Y1443:Z1443"/>
    <mergeCell ref="B1444:C1445"/>
    <mergeCell ref="D1444:E1444"/>
    <mergeCell ref="Y1444:Z1444"/>
    <mergeCell ref="D1445:E1445"/>
    <mergeCell ref="Y1445:Z1445"/>
    <mergeCell ref="B1446:C1447"/>
    <mergeCell ref="D1446:E1446"/>
    <mergeCell ref="Y1446:Z1446"/>
    <mergeCell ref="D1447:E1447"/>
    <mergeCell ref="Y1447:Z1447"/>
    <mergeCell ref="B1448:C1449"/>
    <mergeCell ref="D1448:E1448"/>
    <mergeCell ref="Y1448:Z1448"/>
    <mergeCell ref="D1449:E1449"/>
    <mergeCell ref="Y1449:Z1449"/>
    <mergeCell ref="B1450:C1451"/>
    <mergeCell ref="D1450:E1450"/>
    <mergeCell ref="Y1450:Z1450"/>
    <mergeCell ref="D1451:E1451"/>
    <mergeCell ref="Y1451:Z1451"/>
    <mergeCell ref="B1452:C1453"/>
    <mergeCell ref="D1452:E1452"/>
    <mergeCell ref="Y1452:Z1452"/>
    <mergeCell ref="D1453:E1453"/>
    <mergeCell ref="Y1453:Z1453"/>
    <mergeCell ref="B1454:C1455"/>
    <mergeCell ref="D1454:E1454"/>
    <mergeCell ref="Y1454:Z1454"/>
    <mergeCell ref="D1455:E1455"/>
    <mergeCell ref="Y1455:Z1455"/>
    <mergeCell ref="B1456:E1456"/>
    <mergeCell ref="Y1456:Z1456"/>
    <mergeCell ref="A1457:A1475"/>
    <mergeCell ref="B1457:C1458"/>
    <mergeCell ref="D1457:E1457"/>
    <mergeCell ref="Y1457:Z1457"/>
    <mergeCell ref="AA1457:AA1475"/>
    <mergeCell ref="AB1457:AB1475"/>
    <mergeCell ref="AC1457:AC1475"/>
    <mergeCell ref="AD1457:AD1475"/>
    <mergeCell ref="D1458:E1458"/>
    <mergeCell ref="Y1458:Z1458"/>
    <mergeCell ref="B1459:C1460"/>
    <mergeCell ref="D1459:E1459"/>
    <mergeCell ref="Y1459:Z1459"/>
    <mergeCell ref="D1460:E1460"/>
    <mergeCell ref="Y1460:Z1460"/>
    <mergeCell ref="B1461:C1462"/>
    <mergeCell ref="D1461:E1461"/>
    <mergeCell ref="Y1461:Z1461"/>
    <mergeCell ref="D1462:E1462"/>
    <mergeCell ref="Y1462:Z1462"/>
    <mergeCell ref="B1463:C1464"/>
    <mergeCell ref="D1463:E1463"/>
    <mergeCell ref="Y1463:Z1463"/>
    <mergeCell ref="D1464:E1464"/>
    <mergeCell ref="Y1464:Z1464"/>
    <mergeCell ref="B1465:C1466"/>
    <mergeCell ref="D1465:E1465"/>
    <mergeCell ref="Y1465:Z1465"/>
    <mergeCell ref="D1466:E1466"/>
    <mergeCell ref="Y1466:Z1466"/>
    <mergeCell ref="B1467:C1468"/>
    <mergeCell ref="D1467:E1467"/>
    <mergeCell ref="Y1467:Z1467"/>
    <mergeCell ref="D1468:E1468"/>
    <mergeCell ref="Y1468:Z1468"/>
    <mergeCell ref="B1469:C1470"/>
    <mergeCell ref="D1469:E1469"/>
    <mergeCell ref="Y1469:Z1469"/>
    <mergeCell ref="D1470:E1470"/>
    <mergeCell ref="Y1470:Z1470"/>
    <mergeCell ref="B1471:C1472"/>
    <mergeCell ref="D1471:E1471"/>
    <mergeCell ref="Y1471:Z1471"/>
    <mergeCell ref="D1472:E1472"/>
    <mergeCell ref="Y1472:Z1472"/>
    <mergeCell ref="B1473:C1473"/>
    <mergeCell ref="D1473:E1473"/>
    <mergeCell ref="Y1473:Z1473"/>
    <mergeCell ref="B1474:C1474"/>
    <mergeCell ref="D1474:E1474"/>
    <mergeCell ref="Y1474:Z1474"/>
    <mergeCell ref="B1475:C1475"/>
    <mergeCell ref="D1475:E1475"/>
    <mergeCell ref="Y1475:Z1475"/>
    <mergeCell ref="A1476:A1503"/>
    <mergeCell ref="B1476:C1477"/>
    <mergeCell ref="D1476:E1476"/>
    <mergeCell ref="AA1476:AA1503"/>
    <mergeCell ref="AB1476:AB1503"/>
    <mergeCell ref="AC1476:AC1503"/>
    <mergeCell ref="AD1476:AD1503"/>
    <mergeCell ref="D1477:E1477"/>
    <mergeCell ref="B1478:C1479"/>
    <mergeCell ref="D1478:E1478"/>
    <mergeCell ref="D1479:E1479"/>
    <mergeCell ref="B1480:C1481"/>
    <mergeCell ref="D1480:E1480"/>
    <mergeCell ref="D1481:E1481"/>
    <mergeCell ref="B1482:C1483"/>
    <mergeCell ref="D1482:E1482"/>
    <mergeCell ref="D1483:E1483"/>
    <mergeCell ref="B1484:C1485"/>
    <mergeCell ref="D1484:E1484"/>
    <mergeCell ref="D1485:E1485"/>
    <mergeCell ref="B1486:C1487"/>
    <mergeCell ref="D1486:E1486"/>
    <mergeCell ref="D1487:E1487"/>
    <mergeCell ref="B1488:C1489"/>
    <mergeCell ref="D1488:E1488"/>
    <mergeCell ref="D1489:E1489"/>
    <mergeCell ref="B1490:C1491"/>
    <mergeCell ref="D1490:E1490"/>
    <mergeCell ref="D1491:E1491"/>
    <mergeCell ref="B1492:C1493"/>
    <mergeCell ref="D1492:E1492"/>
    <mergeCell ref="D1493:E1493"/>
    <mergeCell ref="B1494:C1495"/>
    <mergeCell ref="D1494:E1494"/>
    <mergeCell ref="D1495:E1495"/>
    <mergeCell ref="B1496:C1497"/>
    <mergeCell ref="D1496:E1496"/>
    <mergeCell ref="D1497:E1497"/>
    <mergeCell ref="B1498:C1499"/>
    <mergeCell ref="D1498:E1498"/>
    <mergeCell ref="D1499:E1499"/>
    <mergeCell ref="B1500:C1501"/>
    <mergeCell ref="D1500:E1500"/>
    <mergeCell ref="D1501:E1501"/>
    <mergeCell ref="B1502:C1503"/>
    <mergeCell ref="D1502:E1502"/>
    <mergeCell ref="D1503:E1503"/>
    <mergeCell ref="A1504:A1522"/>
    <mergeCell ref="B1504:C1505"/>
    <mergeCell ref="D1504:E1504"/>
    <mergeCell ref="AA1504:AA1522"/>
    <mergeCell ref="AB1504:AB1522"/>
    <mergeCell ref="AC1504:AC1522"/>
    <mergeCell ref="AD1504:AD1522"/>
    <mergeCell ref="D1505:E1505"/>
    <mergeCell ref="C1506:C1507"/>
    <mergeCell ref="D1506:E1506"/>
    <mergeCell ref="D1507:E1507"/>
    <mergeCell ref="B1508:C1509"/>
    <mergeCell ref="D1508:E1508"/>
    <mergeCell ref="D1509:E1509"/>
    <mergeCell ref="B1510:C1511"/>
    <mergeCell ref="D1510:E1510"/>
    <mergeCell ref="D1511:E1511"/>
    <mergeCell ref="B1512:C1513"/>
    <mergeCell ref="D1512:E1512"/>
    <mergeCell ref="D1513:E1513"/>
    <mergeCell ref="B1514:C1515"/>
    <mergeCell ref="D1514:E1514"/>
    <mergeCell ref="D1515:E1515"/>
    <mergeCell ref="B1516:C1517"/>
    <mergeCell ref="D1516:E1516"/>
    <mergeCell ref="D1517:E1517"/>
    <mergeCell ref="B1518:C1519"/>
    <mergeCell ref="D1518:E1518"/>
    <mergeCell ref="D1519:E1519"/>
    <mergeCell ref="B1520:C1521"/>
    <mergeCell ref="D1520:E1520"/>
    <mergeCell ref="D1521:E1521"/>
    <mergeCell ref="B1522:E1522"/>
    <mergeCell ref="A1523:A1541"/>
    <mergeCell ref="B1523:B1541"/>
    <mergeCell ref="C1523:C1524"/>
    <mergeCell ref="D1523:E1523"/>
    <mergeCell ref="AA1523:AA1541"/>
    <mergeCell ref="AB1523:AB1541"/>
    <mergeCell ref="AC1523:AC1541"/>
    <mergeCell ref="AD1523:AD1541"/>
    <mergeCell ref="D1524:E1524"/>
    <mergeCell ref="C1525:C1526"/>
    <mergeCell ref="D1525:E1525"/>
    <mergeCell ref="D1526:E1526"/>
    <mergeCell ref="C1527:C1528"/>
    <mergeCell ref="D1527:E1527"/>
    <mergeCell ref="D1528:E1528"/>
    <mergeCell ref="C1529:C1530"/>
    <mergeCell ref="D1529:E1529"/>
    <mergeCell ref="D1530:E1530"/>
    <mergeCell ref="C1531:C1532"/>
    <mergeCell ref="D1531:E1531"/>
    <mergeCell ref="D1532:E1532"/>
    <mergeCell ref="C1533:C1534"/>
    <mergeCell ref="D1533:E1533"/>
    <mergeCell ref="D1534:E1534"/>
    <mergeCell ref="C1535:C1536"/>
    <mergeCell ref="D1535:E1535"/>
    <mergeCell ref="D1536:E1536"/>
    <mergeCell ref="C1537:C1538"/>
    <mergeCell ref="D1537:E1537"/>
    <mergeCell ref="D1538:E1538"/>
    <mergeCell ref="D1539:E1539"/>
    <mergeCell ref="D1540:E1540"/>
    <mergeCell ref="D1541:E1541"/>
    <mergeCell ref="A1542:A1567"/>
    <mergeCell ref="B1542:C1543"/>
    <mergeCell ref="D1542:E1542"/>
    <mergeCell ref="Y1542:Z1542"/>
    <mergeCell ref="AA1542:AA1567"/>
    <mergeCell ref="AB1542:AB1567"/>
    <mergeCell ref="AC1542:AC1567"/>
    <mergeCell ref="AD1542:AD1567"/>
    <mergeCell ref="D1543:E1543"/>
    <mergeCell ref="Y1543:Z1543"/>
    <mergeCell ref="B1544:C1545"/>
    <mergeCell ref="D1544:E1544"/>
    <mergeCell ref="Y1544:Z1544"/>
    <mergeCell ref="D1545:E1545"/>
    <mergeCell ref="Y1545:Z1545"/>
    <mergeCell ref="B1546:C1547"/>
    <mergeCell ref="D1546:E1546"/>
    <mergeCell ref="Y1546:Z1546"/>
    <mergeCell ref="D1547:E1547"/>
    <mergeCell ref="Y1547:Z1547"/>
    <mergeCell ref="B1548:C1549"/>
    <mergeCell ref="D1548:E1548"/>
    <mergeCell ref="Y1548:Z1548"/>
    <mergeCell ref="D1549:E1549"/>
    <mergeCell ref="Y1549:Z1549"/>
    <mergeCell ref="B1550:C1551"/>
    <mergeCell ref="D1550:E1550"/>
    <mergeCell ref="Y1550:Z1550"/>
    <mergeCell ref="D1551:E1551"/>
    <mergeCell ref="Y1551:Z1551"/>
    <mergeCell ref="B1552:C1553"/>
    <mergeCell ref="D1552:E1552"/>
    <mergeCell ref="Y1552:Z1552"/>
    <mergeCell ref="D1553:E1553"/>
    <mergeCell ref="Y1553:Z1553"/>
    <mergeCell ref="B1554:C1555"/>
    <mergeCell ref="D1554:E1554"/>
    <mergeCell ref="Y1554:Z1554"/>
    <mergeCell ref="D1555:E1555"/>
    <mergeCell ref="Y1555:Z1555"/>
    <mergeCell ref="B1556:C1557"/>
    <mergeCell ref="D1556:E1556"/>
    <mergeCell ref="Y1556:Z1556"/>
    <mergeCell ref="D1557:E1557"/>
    <mergeCell ref="Y1557:Z1557"/>
    <mergeCell ref="B1558:C1559"/>
    <mergeCell ref="D1558:E1558"/>
    <mergeCell ref="Y1558:Z1558"/>
    <mergeCell ref="D1559:E1559"/>
    <mergeCell ref="Y1559:Z1559"/>
    <mergeCell ref="B1560:C1561"/>
    <mergeCell ref="D1560:E1560"/>
    <mergeCell ref="Y1560:Z1560"/>
    <mergeCell ref="D1561:E1561"/>
    <mergeCell ref="Y1561:Z1561"/>
    <mergeCell ref="B1562:C1563"/>
    <mergeCell ref="D1562:E1562"/>
    <mergeCell ref="Y1562:Z1562"/>
    <mergeCell ref="D1563:E1563"/>
    <mergeCell ref="Y1563:Z1563"/>
    <mergeCell ref="B1564:C1565"/>
    <mergeCell ref="D1564:E1564"/>
    <mergeCell ref="Y1564:Z1564"/>
    <mergeCell ref="D1565:E1565"/>
    <mergeCell ref="Y1565:Z1565"/>
    <mergeCell ref="B1566:C1567"/>
    <mergeCell ref="D1566:E1566"/>
    <mergeCell ref="Y1566:Z1566"/>
    <mergeCell ref="D1567:E1567"/>
    <mergeCell ref="Y1567:Z1567"/>
    <mergeCell ref="A1568:A1586"/>
    <mergeCell ref="B1568:C1569"/>
    <mergeCell ref="D1568:E1568"/>
    <mergeCell ref="Y1568:Z1568"/>
    <mergeCell ref="AA1568:AA1586"/>
    <mergeCell ref="AB1568:AB1586"/>
    <mergeCell ref="AC1568:AC1586"/>
    <mergeCell ref="AD1568:AD1586"/>
    <mergeCell ref="D1569:E1569"/>
    <mergeCell ref="Y1569:Z1569"/>
    <mergeCell ref="B1570:C1571"/>
    <mergeCell ref="D1570:E1570"/>
    <mergeCell ref="Y1570:Z1570"/>
    <mergeCell ref="D1571:E1571"/>
    <mergeCell ref="Y1571:Z1571"/>
    <mergeCell ref="B1572:C1573"/>
    <mergeCell ref="D1572:E1572"/>
    <mergeCell ref="Y1572:Z1572"/>
    <mergeCell ref="D1573:E1573"/>
    <mergeCell ref="Y1573:Z1573"/>
    <mergeCell ref="B1574:C1575"/>
    <mergeCell ref="D1574:E1574"/>
    <mergeCell ref="Y1574:Z1574"/>
    <mergeCell ref="D1575:E1575"/>
    <mergeCell ref="Y1575:Z1575"/>
    <mergeCell ref="B1576:C1577"/>
    <mergeCell ref="D1576:E1576"/>
    <mergeCell ref="Y1576:Z1576"/>
    <mergeCell ref="D1577:E1577"/>
    <mergeCell ref="Y1577:Z1577"/>
    <mergeCell ref="B1578:C1579"/>
    <mergeCell ref="D1578:E1578"/>
    <mergeCell ref="Y1578:Z1578"/>
    <mergeCell ref="D1579:E1579"/>
    <mergeCell ref="Y1579:Z1579"/>
    <mergeCell ref="B1580:C1581"/>
    <mergeCell ref="D1580:E1580"/>
    <mergeCell ref="Y1580:Z1580"/>
    <mergeCell ref="D1581:E1581"/>
    <mergeCell ref="Y1581:Z1581"/>
    <mergeCell ref="B1582:C1583"/>
    <mergeCell ref="D1582:E1582"/>
    <mergeCell ref="Y1582:Z1582"/>
    <mergeCell ref="D1583:E1583"/>
    <mergeCell ref="Y1583:Z1583"/>
    <mergeCell ref="B1584:E1584"/>
    <mergeCell ref="Y1584:Z1584"/>
    <mergeCell ref="B1585:E1585"/>
    <mergeCell ref="Y1585:Z1585"/>
    <mergeCell ref="B1586:E1586"/>
    <mergeCell ref="Y1586:Z1586"/>
    <mergeCell ref="A1587:A1598"/>
    <mergeCell ref="B1587:C1588"/>
    <mergeCell ref="D1587:E1587"/>
    <mergeCell ref="Y1587:Z1587"/>
    <mergeCell ref="AA1587:AA1598"/>
    <mergeCell ref="AB1587:AB1598"/>
    <mergeCell ref="AC1587:AC1598"/>
    <mergeCell ref="AD1587:AD1598"/>
    <mergeCell ref="D1588:E1588"/>
    <mergeCell ref="Y1588:Z1588"/>
    <mergeCell ref="B1589:C1590"/>
    <mergeCell ref="D1589:E1589"/>
    <mergeCell ref="Y1589:Z1589"/>
    <mergeCell ref="D1590:E1590"/>
    <mergeCell ref="Y1590:Z1590"/>
    <mergeCell ref="B1591:C1592"/>
    <mergeCell ref="D1591:E1591"/>
    <mergeCell ref="Y1591:Z1591"/>
    <mergeCell ref="D1592:E1592"/>
    <mergeCell ref="Y1592:Z1592"/>
    <mergeCell ref="B1593:C1594"/>
    <mergeCell ref="D1593:E1593"/>
    <mergeCell ref="Y1593:Z1593"/>
    <mergeCell ref="D1594:E1594"/>
    <mergeCell ref="Y1594:Z1594"/>
    <mergeCell ref="B1595:C1596"/>
    <mergeCell ref="D1595:E1595"/>
    <mergeCell ref="Y1595:Z1595"/>
    <mergeCell ref="D1596:E1596"/>
    <mergeCell ref="Y1596:Z1596"/>
    <mergeCell ref="B1597:C1598"/>
    <mergeCell ref="D1597:E1597"/>
    <mergeCell ref="Y1597:Z1597"/>
    <mergeCell ref="D1598:E1598"/>
    <mergeCell ref="Y1598:Z1598"/>
    <mergeCell ref="A1599:A1610"/>
    <mergeCell ref="B1599:C1600"/>
    <mergeCell ref="D1599:E1599"/>
    <mergeCell ref="Y1599:Z1599"/>
    <mergeCell ref="AA1599:AA1610"/>
    <mergeCell ref="AB1599:AB1610"/>
    <mergeCell ref="AC1599:AC1610"/>
    <mergeCell ref="AD1599:AD1610"/>
    <mergeCell ref="D1600:E1600"/>
    <mergeCell ref="Y1600:Z1600"/>
    <mergeCell ref="B1601:C1602"/>
    <mergeCell ref="D1601:E1601"/>
    <mergeCell ref="Y1601:Z1601"/>
    <mergeCell ref="D1602:E1602"/>
    <mergeCell ref="Y1602:Z1602"/>
    <mergeCell ref="B1603:C1604"/>
    <mergeCell ref="D1603:E1603"/>
    <mergeCell ref="Y1603:Z1603"/>
    <mergeCell ref="D1604:E1604"/>
    <mergeCell ref="Y1604:Z1604"/>
    <mergeCell ref="B1605:C1606"/>
    <mergeCell ref="D1605:E1605"/>
    <mergeCell ref="Y1605:Z1605"/>
    <mergeCell ref="D1606:E1606"/>
    <mergeCell ref="Y1606:Z1606"/>
    <mergeCell ref="B1607:C1608"/>
    <mergeCell ref="D1607:E1607"/>
    <mergeCell ref="Y1607:Z1607"/>
    <mergeCell ref="D1608:E1608"/>
    <mergeCell ref="Y1608:Z1608"/>
    <mergeCell ref="B1609:C1610"/>
    <mergeCell ref="D1609:E1609"/>
    <mergeCell ref="Y1609:Z1609"/>
    <mergeCell ref="D1610:E1610"/>
    <mergeCell ref="Y1610:Z1610"/>
    <mergeCell ref="A1611:A1622"/>
    <mergeCell ref="B1611:C1612"/>
    <mergeCell ref="D1611:E1611"/>
    <mergeCell ref="AA1611:AA1622"/>
    <mergeCell ref="AB1611:AB1622"/>
    <mergeCell ref="AC1611:AC1622"/>
    <mergeCell ref="AD1611:AD1622"/>
    <mergeCell ref="D1612:E1612"/>
    <mergeCell ref="B1613:C1614"/>
    <mergeCell ref="D1613:E1613"/>
    <mergeCell ref="D1614:E1614"/>
    <mergeCell ref="B1615:C1616"/>
    <mergeCell ref="D1615:E1615"/>
    <mergeCell ref="D1616:E1616"/>
    <mergeCell ref="B1617:C1618"/>
    <mergeCell ref="D1617:E1617"/>
    <mergeCell ref="D1618:E1618"/>
    <mergeCell ref="B1619:C1620"/>
    <mergeCell ref="D1619:E1619"/>
    <mergeCell ref="D1620:E1620"/>
    <mergeCell ref="B1621:C1622"/>
    <mergeCell ref="D1621:E1621"/>
    <mergeCell ref="D1622:E1622"/>
    <mergeCell ref="A1623:A1638"/>
    <mergeCell ref="B1623:C1624"/>
    <mergeCell ref="D1623:E1623"/>
    <mergeCell ref="Y1623:Z1623"/>
    <mergeCell ref="AA1623:AA1638"/>
    <mergeCell ref="AB1623:AB1638"/>
    <mergeCell ref="AC1623:AC1638"/>
    <mergeCell ref="AD1623:AD1638"/>
    <mergeCell ref="D1624:E1624"/>
    <mergeCell ref="Y1624:Z1624"/>
    <mergeCell ref="B1625:C1626"/>
    <mergeCell ref="D1625:E1625"/>
    <mergeCell ref="Y1625:Z1625"/>
    <mergeCell ref="D1626:E1626"/>
    <mergeCell ref="Y1626:Z1626"/>
    <mergeCell ref="B1627:C1628"/>
    <mergeCell ref="D1627:E1627"/>
    <mergeCell ref="Y1627:Z1627"/>
    <mergeCell ref="D1628:E1628"/>
    <mergeCell ref="Y1628:Z1628"/>
    <mergeCell ref="B1629:C1630"/>
    <mergeCell ref="D1629:E1629"/>
    <mergeCell ref="Y1629:Z1629"/>
    <mergeCell ref="D1630:E1630"/>
    <mergeCell ref="Y1630:Z1630"/>
    <mergeCell ref="B1631:C1632"/>
    <mergeCell ref="D1631:E1631"/>
    <mergeCell ref="Y1631:Z1631"/>
    <mergeCell ref="D1632:E1632"/>
    <mergeCell ref="Y1632:Z1632"/>
    <mergeCell ref="B1633:C1634"/>
    <mergeCell ref="D1633:E1633"/>
    <mergeCell ref="Y1633:Z1633"/>
    <mergeCell ref="D1634:E1634"/>
    <mergeCell ref="Y1634:Z1634"/>
    <mergeCell ref="B1635:C1636"/>
    <mergeCell ref="D1635:E1635"/>
    <mergeCell ref="Y1635:Z1635"/>
    <mergeCell ref="D1636:E1636"/>
    <mergeCell ref="Y1636:Z1636"/>
    <mergeCell ref="B1637:C1638"/>
    <mergeCell ref="D1637:E1637"/>
    <mergeCell ref="Y1637:Z1637"/>
    <mergeCell ref="D1638:E1638"/>
    <mergeCell ref="Y1638:Z1638"/>
    <mergeCell ref="A1639:A1642"/>
    <mergeCell ref="B1639:C1640"/>
    <mergeCell ref="D1639:E1639"/>
    <mergeCell ref="Y1639:Z1639"/>
    <mergeCell ref="AA1639:AA1642"/>
    <mergeCell ref="AB1639:AB1642"/>
    <mergeCell ref="AC1639:AC1642"/>
    <mergeCell ref="AD1639:AD1642"/>
    <mergeCell ref="D1640:E1640"/>
    <mergeCell ref="Y1640:Z1640"/>
    <mergeCell ref="B1641:C1642"/>
    <mergeCell ref="D1641:E1641"/>
    <mergeCell ref="Y1641:Z1641"/>
    <mergeCell ref="D1642:E1642"/>
    <mergeCell ref="Y1642:Z1642"/>
    <mergeCell ref="A1643:A1644"/>
    <mergeCell ref="B1643:C1644"/>
    <mergeCell ref="D1643:E1643"/>
    <mergeCell ref="Y1643:Z1643"/>
    <mergeCell ref="AA1643:AA1644"/>
    <mergeCell ref="AB1643:AB1644"/>
    <mergeCell ref="AC1643:AC1644"/>
    <mergeCell ref="AD1643:AD1644"/>
    <mergeCell ref="D1644:E1644"/>
    <mergeCell ref="Y1644:Z1644"/>
    <mergeCell ref="A1645:A1647"/>
    <mergeCell ref="B1645:C1647"/>
    <mergeCell ref="D1645:E1645"/>
    <mergeCell ref="Y1645:Z1645"/>
    <mergeCell ref="AA1645:AA1647"/>
    <mergeCell ref="AB1645:AB1647"/>
    <mergeCell ref="AC1645:AC1647"/>
    <mergeCell ref="AD1645:AD1647"/>
    <mergeCell ref="D1646:E1646"/>
    <mergeCell ref="Y1646:Z1646"/>
    <mergeCell ref="D1647:E1647"/>
    <mergeCell ref="Y1647:Z1647"/>
    <mergeCell ref="A1648:A1649"/>
    <mergeCell ref="B1648:C1649"/>
    <mergeCell ref="D1648:E1648"/>
    <mergeCell ref="Y1648:Z1648"/>
    <mergeCell ref="AA1648:AA1649"/>
    <mergeCell ref="AB1648:AB1649"/>
    <mergeCell ref="AC1648:AC1649"/>
    <mergeCell ref="AD1648:AD1649"/>
    <mergeCell ref="D1649:E1649"/>
    <mergeCell ref="Y1649:Z1649"/>
    <mergeCell ref="A1650:A1651"/>
    <mergeCell ref="B1650:C1651"/>
    <mergeCell ref="D1650:E1650"/>
    <mergeCell ref="Y1650:Z1650"/>
    <mergeCell ref="AA1650:AA1651"/>
    <mergeCell ref="AB1650:AB1651"/>
    <mergeCell ref="AC1650:AC1651"/>
    <mergeCell ref="AD1650:AD1651"/>
    <mergeCell ref="D1651:E1651"/>
    <mergeCell ref="Y1651:Z1651"/>
    <mergeCell ref="B1652:E1652"/>
    <mergeCell ref="Y1652:Z1652"/>
    <mergeCell ref="A1653:A1660"/>
    <mergeCell ref="B1653:C1656"/>
    <mergeCell ref="D1653:D1654"/>
    <mergeCell ref="Y1653:Z1653"/>
    <mergeCell ref="AA1653:AA1660"/>
    <mergeCell ref="AB1653:AB1660"/>
    <mergeCell ref="AC1653:AC1660"/>
    <mergeCell ref="AD1653:AD1660"/>
    <mergeCell ref="Y1654:Z1654"/>
    <mergeCell ref="D1655:D1656"/>
    <mergeCell ref="Y1655:Z1655"/>
    <mergeCell ref="Y1656:Z1656"/>
    <mergeCell ref="B1657:C1660"/>
    <mergeCell ref="D1657:D1658"/>
    <mergeCell ref="Y1657:Z1657"/>
    <mergeCell ref="Y1658:Z1658"/>
    <mergeCell ref="D1659:D1660"/>
    <mergeCell ref="Y1659:Z1659"/>
    <mergeCell ref="Y1660:Z1660"/>
    <mergeCell ref="A1661:A1675"/>
    <mergeCell ref="B1661:B1670"/>
    <mergeCell ref="C1661:D1665"/>
    <mergeCell ref="Y1661:Z1661"/>
    <mergeCell ref="AA1661:AA1675"/>
    <mergeCell ref="AB1661:AB1675"/>
    <mergeCell ref="AC1661:AC1675"/>
    <mergeCell ref="AD1661:AD1675"/>
    <mergeCell ref="C1666:D1670"/>
    <mergeCell ref="Y1666:Z1666"/>
    <mergeCell ref="B1671:B1675"/>
    <mergeCell ref="C1671:D1675"/>
    <mergeCell ref="Y1671:Z1671"/>
    <mergeCell ref="A1676:A1677"/>
    <mergeCell ref="B1676:B1677"/>
    <mergeCell ref="C1676:E1676"/>
    <mergeCell ref="Y1676:Z1676"/>
    <mergeCell ref="AA1676:AA1677"/>
    <mergeCell ref="AB1676:AB1677"/>
    <mergeCell ref="AC1676:AC1677"/>
    <mergeCell ref="AD1676:AD1677"/>
    <mergeCell ref="C1677:E1677"/>
    <mergeCell ref="C1678:E1678"/>
    <mergeCell ref="Y1678:Z1678"/>
    <mergeCell ref="A1679:A1682"/>
    <mergeCell ref="B1679:D1680"/>
    <mergeCell ref="Y1679:Z1679"/>
    <mergeCell ref="AA1679:AA1682"/>
    <mergeCell ref="AB1679:AB1682"/>
    <mergeCell ref="AC1679:AC1682"/>
    <mergeCell ref="AD1679:AD1682"/>
    <mergeCell ref="Y1680:Z1680"/>
    <mergeCell ref="B1681:D1682"/>
    <mergeCell ref="Y1681:Z1681"/>
    <mergeCell ref="Y1682:Z1682"/>
    <mergeCell ref="A1683:A1684"/>
    <mergeCell ref="B1683:E1683"/>
    <mergeCell ref="Y1683:Z1683"/>
    <mergeCell ref="AA1683:AA1684"/>
    <mergeCell ref="AB1683:AB1684"/>
    <mergeCell ref="AC1683:AC1684"/>
    <mergeCell ref="AD1683:AD1684"/>
    <mergeCell ref="B1684:E1684"/>
    <mergeCell ref="Y1684:Z1684"/>
    <mergeCell ref="A1685:A1701"/>
    <mergeCell ref="B1685:B1697"/>
    <mergeCell ref="C1685:C1692"/>
    <mergeCell ref="D1685:D1686"/>
    <mergeCell ref="Y1685:Z1685"/>
    <mergeCell ref="AA1685:AA1697"/>
    <mergeCell ref="AB1685:AB1697"/>
    <mergeCell ref="AC1685:AC1697"/>
    <mergeCell ref="AD1685:AD1701"/>
    <mergeCell ref="Y1686:Z1686"/>
    <mergeCell ref="D1687:D1688"/>
    <mergeCell ref="Y1687:Z1687"/>
    <mergeCell ref="Y1688:Z1688"/>
    <mergeCell ref="D1689:D1690"/>
    <mergeCell ref="Y1689:Z1689"/>
    <mergeCell ref="Y1690:Z1690"/>
    <mergeCell ref="D1691:D1692"/>
    <mergeCell ref="Y1691:Z1691"/>
    <mergeCell ref="Y1692:Z1692"/>
    <mergeCell ref="C1693:C1697"/>
    <mergeCell ref="D1693:E1693"/>
    <mergeCell ref="Y1693:Z1693"/>
    <mergeCell ref="D1694:D1695"/>
    <mergeCell ref="Y1694:Z1694"/>
    <mergeCell ref="Y1695:Z1695"/>
    <mergeCell ref="D1696:D1697"/>
    <mergeCell ref="Y1696:Z1696"/>
    <mergeCell ref="Y1697:Z1697"/>
    <mergeCell ref="B1698:B1701"/>
    <mergeCell ref="C1698:D1699"/>
    <mergeCell ref="Y1698:Z1698"/>
    <mergeCell ref="AA1698:AA1701"/>
    <mergeCell ref="AB1698:AB1701"/>
    <mergeCell ref="AC1698:AC1701"/>
    <mergeCell ref="Y1699:Z1699"/>
    <mergeCell ref="C1700:D1701"/>
    <mergeCell ref="Y1700:Z1700"/>
    <mergeCell ref="Y1701:Z1701"/>
    <mergeCell ref="A1702:A1714"/>
    <mergeCell ref="B1702:C1706"/>
    <mergeCell ref="D1702:E1702"/>
    <mergeCell ref="Y1702:Z1702"/>
    <mergeCell ref="AA1702:AA1714"/>
    <mergeCell ref="AB1702:AB1714"/>
    <mergeCell ref="AC1702:AC1714"/>
    <mergeCell ref="AD1702:AD1714"/>
    <mergeCell ref="D1703:E1703"/>
    <mergeCell ref="Y1703:Z1703"/>
    <mergeCell ref="D1704:E1704"/>
    <mergeCell ref="Y1704:Z1704"/>
    <mergeCell ref="D1705:E1705"/>
    <mergeCell ref="Y1705:Z1705"/>
    <mergeCell ref="D1706:E1706"/>
    <mergeCell ref="Y1706:Z1706"/>
    <mergeCell ref="B1707:B1712"/>
    <mergeCell ref="C1707:C1708"/>
    <mergeCell ref="D1707:E1707"/>
    <mergeCell ref="H1707:H1708"/>
    <mergeCell ref="I1707:I1708"/>
    <mergeCell ref="J1707:J1708"/>
    <mergeCell ref="K1707:K1708"/>
    <mergeCell ref="L1707:L1708"/>
    <mergeCell ref="M1707:M1708"/>
    <mergeCell ref="N1707:N1708"/>
    <mergeCell ref="O1707:O1708"/>
    <mergeCell ref="P1707:P1708"/>
    <mergeCell ref="Q1707:Q1708"/>
    <mergeCell ref="R1707:R1708"/>
    <mergeCell ref="S1707:S1708"/>
    <mergeCell ref="T1707:T1708"/>
    <mergeCell ref="Y1707:Z1707"/>
    <mergeCell ref="D1708:E1708"/>
    <mergeCell ref="Y1708:Z1708"/>
    <mergeCell ref="C1709:C1710"/>
    <mergeCell ref="D1709:E1709"/>
    <mergeCell ref="H1709:H1710"/>
    <mergeCell ref="I1709:I1710"/>
    <mergeCell ref="J1709:J1710"/>
    <mergeCell ref="K1709:K1710"/>
    <mergeCell ref="L1709:L1710"/>
    <mergeCell ref="M1709:M1710"/>
    <mergeCell ref="N1709:N1710"/>
    <mergeCell ref="O1709:O1710"/>
    <mergeCell ref="P1709:P1710"/>
    <mergeCell ref="Q1709:Q1710"/>
    <mergeCell ref="R1709:R1710"/>
    <mergeCell ref="S1709:S1710"/>
    <mergeCell ref="T1709:T1710"/>
    <mergeCell ref="Y1709:Z1709"/>
    <mergeCell ref="D1710:E1710"/>
    <mergeCell ref="Y1710:Z1710"/>
    <mergeCell ref="C1711:C1712"/>
    <mergeCell ref="D1711:E1711"/>
    <mergeCell ref="H1711:H1712"/>
    <mergeCell ref="I1711:I1712"/>
    <mergeCell ref="J1711:J1712"/>
    <mergeCell ref="K1711:K1712"/>
    <mergeCell ref="L1711:L1712"/>
    <mergeCell ref="M1711:M1712"/>
    <mergeCell ref="N1711:N1712"/>
    <mergeCell ref="O1711:O1712"/>
    <mergeCell ref="P1711:P1712"/>
    <mergeCell ref="Q1711:Q1712"/>
    <mergeCell ref="R1711:R1712"/>
    <mergeCell ref="S1711:S1712"/>
    <mergeCell ref="T1711:T1712"/>
    <mergeCell ref="D1712:E1712"/>
    <mergeCell ref="B1713:C1714"/>
    <mergeCell ref="D1713:E1713"/>
    <mergeCell ref="Y1713:Z1713"/>
    <mergeCell ref="D1714:E1714"/>
    <mergeCell ref="Y1714:Z1714"/>
    <mergeCell ref="A1715:A1740"/>
    <mergeCell ref="B1715:D1716"/>
    <mergeCell ref="Y1715:Z1715"/>
    <mergeCell ref="AA1715:AA1740"/>
    <mergeCell ref="AB1715:AB1740"/>
    <mergeCell ref="AC1715:AC1740"/>
    <mergeCell ref="AD1715:AD1740"/>
    <mergeCell ref="Y1716:Z1716"/>
    <mergeCell ref="B1717:B1724"/>
    <mergeCell ref="C1717:D1718"/>
    <mergeCell ref="Y1717:Z1717"/>
    <mergeCell ref="Y1718:Z1718"/>
    <mergeCell ref="C1719:D1720"/>
    <mergeCell ref="Y1719:Z1719"/>
    <mergeCell ref="Y1720:Z1720"/>
    <mergeCell ref="C1721:D1722"/>
    <mergeCell ref="Y1721:Z1721"/>
    <mergeCell ref="Y1722:Z1722"/>
    <mergeCell ref="C1723:D1724"/>
    <mergeCell ref="Y1723:Z1723"/>
    <mergeCell ref="Y1724:Z1724"/>
    <mergeCell ref="B1725:B1740"/>
    <mergeCell ref="C1725:D1726"/>
    <mergeCell ref="Y1725:Z1725"/>
    <mergeCell ref="Y1726:Z1726"/>
    <mergeCell ref="C1727:D1728"/>
    <mergeCell ref="Y1727:Z1727"/>
    <mergeCell ref="Y1728:Z1728"/>
    <mergeCell ref="C1729:D1730"/>
    <mergeCell ref="Y1729:Z1729"/>
    <mergeCell ref="Y1730:Z1730"/>
    <mergeCell ref="C1731:D1732"/>
    <mergeCell ref="Y1731:Z1731"/>
    <mergeCell ref="Y1732:Z1732"/>
    <mergeCell ref="C1733:D1734"/>
    <mergeCell ref="Y1733:Z1733"/>
    <mergeCell ref="Y1734:Z1734"/>
    <mergeCell ref="C1735:D1736"/>
    <mergeCell ref="Y1735:Z1735"/>
    <mergeCell ref="Y1736:Z1736"/>
    <mergeCell ref="C1737:D1738"/>
    <mergeCell ref="Y1737:Z1737"/>
    <mergeCell ref="Y1738:Z1738"/>
    <mergeCell ref="C1739:D1740"/>
    <mergeCell ref="Y1739:Z1739"/>
    <mergeCell ref="Y1740:Z1740"/>
    <mergeCell ref="A1741:A1746"/>
    <mergeCell ref="B1741:C1742"/>
    <mergeCell ref="D1741:E1741"/>
    <mergeCell ref="Y1741:Z1741"/>
    <mergeCell ref="AA1741:AA1746"/>
    <mergeCell ref="AB1741:AB1746"/>
    <mergeCell ref="AC1741:AC1746"/>
    <mergeCell ref="AD1741:AD1746"/>
    <mergeCell ref="D1742:E1742"/>
    <mergeCell ref="Y1742:Z1742"/>
    <mergeCell ref="B1743:C1744"/>
    <mergeCell ref="D1743:E1743"/>
    <mergeCell ref="Y1743:Z1743"/>
    <mergeCell ref="D1744:E1744"/>
    <mergeCell ref="Y1744:Z1744"/>
    <mergeCell ref="B1745:C1746"/>
    <mergeCell ref="D1745:E1745"/>
    <mergeCell ref="Y1745:Z1745"/>
    <mergeCell ref="D1746:E1746"/>
    <mergeCell ref="Y1746:Z1746"/>
    <mergeCell ref="A1747:A1769"/>
    <mergeCell ref="B1747:E1747"/>
    <mergeCell ref="Y1747:Z1747"/>
    <mergeCell ref="AA1747:AA1769"/>
    <mergeCell ref="AB1747:AB1769"/>
    <mergeCell ref="AC1747:AC1769"/>
    <mergeCell ref="AD1747:AD1769"/>
    <mergeCell ref="B1748:C1749"/>
    <mergeCell ref="D1748:E1748"/>
    <mergeCell ref="Y1748:Z1748"/>
    <mergeCell ref="D1749:E1749"/>
    <mergeCell ref="Y1749:Z1749"/>
    <mergeCell ref="B1750:C1751"/>
    <mergeCell ref="D1750:E1750"/>
    <mergeCell ref="Y1750:Z1750"/>
    <mergeCell ref="D1751:E1751"/>
    <mergeCell ref="Y1751:Z1751"/>
    <mergeCell ref="B1752:C1753"/>
    <mergeCell ref="D1752:E1752"/>
    <mergeCell ref="Y1752:Z1752"/>
    <mergeCell ref="D1753:E1753"/>
    <mergeCell ref="Y1753:Z1753"/>
    <mergeCell ref="B1754:C1755"/>
    <mergeCell ref="D1754:E1754"/>
    <mergeCell ref="Y1754:Z1754"/>
    <mergeCell ref="D1755:E1755"/>
    <mergeCell ref="Y1755:Z1755"/>
    <mergeCell ref="B1756:C1757"/>
    <mergeCell ref="D1756:E1756"/>
    <mergeCell ref="Y1756:Z1756"/>
    <mergeCell ref="D1757:E1757"/>
    <mergeCell ref="Y1757:Z1757"/>
    <mergeCell ref="B1758:C1759"/>
    <mergeCell ref="D1758:E1758"/>
    <mergeCell ref="Y1758:Z1758"/>
    <mergeCell ref="D1759:E1759"/>
    <mergeCell ref="Y1759:Z1759"/>
    <mergeCell ref="B1760:C1761"/>
    <mergeCell ref="D1760:E1760"/>
    <mergeCell ref="Y1760:Z1760"/>
    <mergeCell ref="D1761:E1761"/>
    <mergeCell ref="Y1761:Z1761"/>
    <mergeCell ref="B1762:C1763"/>
    <mergeCell ref="D1762:E1762"/>
    <mergeCell ref="Y1762:Z1762"/>
    <mergeCell ref="D1763:E1763"/>
    <mergeCell ref="Y1763:Z1763"/>
    <mergeCell ref="B1764:C1765"/>
    <mergeCell ref="D1764:E1764"/>
    <mergeCell ref="Y1764:Z1764"/>
    <mergeCell ref="D1765:E1765"/>
    <mergeCell ref="Y1765:Z1765"/>
    <mergeCell ref="B1766:C1767"/>
    <mergeCell ref="D1766:E1766"/>
    <mergeCell ref="Y1766:Z1766"/>
    <mergeCell ref="D1767:E1767"/>
    <mergeCell ref="Y1767:Z1767"/>
    <mergeCell ref="B1768:C1769"/>
    <mergeCell ref="D1768:E1768"/>
    <mergeCell ref="Y1768:Z1768"/>
    <mergeCell ref="D1769:E1769"/>
    <mergeCell ref="Y1769:Z1769"/>
    <mergeCell ref="A1770:A1771"/>
    <mergeCell ref="B1770:C1771"/>
    <mergeCell ref="D1770:E1770"/>
    <mergeCell ref="Y1770:Z1770"/>
    <mergeCell ref="AA1770:AA1771"/>
    <mergeCell ref="AB1770:AB1771"/>
    <mergeCell ref="AC1770:AC1771"/>
    <mergeCell ref="D1771:E1771"/>
    <mergeCell ref="Y1771:Z1771"/>
    <mergeCell ref="A1772:A1787"/>
    <mergeCell ref="B1772:C1775"/>
    <mergeCell ref="D1772:E1772"/>
    <mergeCell ref="Y1772:Z1772"/>
    <mergeCell ref="AA1772:AA1787"/>
    <mergeCell ref="AB1772:AB1787"/>
    <mergeCell ref="AC1772:AC1787"/>
    <mergeCell ref="AD1772:AD1787"/>
    <mergeCell ref="D1773:E1773"/>
    <mergeCell ref="D1774:E1774"/>
    <mergeCell ref="Y1774:Z1774"/>
    <mergeCell ref="D1775:E1775"/>
    <mergeCell ref="B1776:C1779"/>
    <mergeCell ref="D1776:E1776"/>
    <mergeCell ref="Y1776:Z1776"/>
    <mergeCell ref="D1777:E1777"/>
    <mergeCell ref="D1778:E1778"/>
    <mergeCell ref="Y1778:Z1778"/>
    <mergeCell ref="D1779:E1779"/>
    <mergeCell ref="B1780:C1783"/>
    <mergeCell ref="D1780:E1780"/>
    <mergeCell ref="Y1780:Z1780"/>
    <mergeCell ref="D1781:E1781"/>
    <mergeCell ref="D1782:E1782"/>
    <mergeCell ref="Y1782:Z1782"/>
    <mergeCell ref="D1783:E1783"/>
    <mergeCell ref="B1784:C1787"/>
    <mergeCell ref="D1784:E1784"/>
    <mergeCell ref="Y1784:Z1784"/>
    <mergeCell ref="D1785:E1785"/>
    <mergeCell ref="D1786:E1786"/>
    <mergeCell ref="Y1786:Z1786"/>
    <mergeCell ref="D1787:E1787"/>
    <mergeCell ref="A1788:A1801"/>
    <mergeCell ref="B1788:C1789"/>
    <mergeCell ref="Y1788:Z1788"/>
    <mergeCell ref="AA1788:AA1801"/>
    <mergeCell ref="AB1788:AB1801"/>
    <mergeCell ref="AC1788:AC1801"/>
    <mergeCell ref="AD1788:AD1801"/>
    <mergeCell ref="Y1789:Z1789"/>
    <mergeCell ref="B1790:B1801"/>
    <mergeCell ref="C1790:D1791"/>
    <mergeCell ref="Y1790:Z1790"/>
    <mergeCell ref="Y1791:Z1791"/>
    <mergeCell ref="C1792:D1793"/>
    <mergeCell ref="Y1792:Z1792"/>
    <mergeCell ref="Y1793:Z1793"/>
    <mergeCell ref="C1794:D1795"/>
    <mergeCell ref="Y1794:Z1794"/>
    <mergeCell ref="Y1795:Z1795"/>
    <mergeCell ref="C1796:D1797"/>
    <mergeCell ref="Y1796:Z1796"/>
    <mergeCell ref="Y1797:Z1797"/>
    <mergeCell ref="C1798:D1799"/>
    <mergeCell ref="Y1798:Z1798"/>
    <mergeCell ref="Y1799:Z1799"/>
    <mergeCell ref="C1800:D1801"/>
    <mergeCell ref="Y1800:Z1800"/>
    <mergeCell ref="Y1801:Z1801"/>
    <mergeCell ref="A1802:A1821"/>
    <mergeCell ref="B1802:B1821"/>
    <mergeCell ref="C1802:D1803"/>
    <mergeCell ref="Y1802:Z1802"/>
    <mergeCell ref="AA1802:AA1821"/>
    <mergeCell ref="AB1802:AB1821"/>
    <mergeCell ref="AC1802:AC1821"/>
    <mergeCell ref="AD1802:AD1821"/>
    <mergeCell ref="Y1803:Z1803"/>
    <mergeCell ref="C1804:D1805"/>
    <mergeCell ref="Y1804:Z1804"/>
    <mergeCell ref="Y1805:Z1805"/>
    <mergeCell ref="C1806:D1807"/>
    <mergeCell ref="Y1806:Z1806"/>
    <mergeCell ref="Y1807:Z1807"/>
    <mergeCell ref="C1808:D1809"/>
    <mergeCell ref="Y1808:Z1808"/>
    <mergeCell ref="Y1809:Z1809"/>
    <mergeCell ref="C1810:D1811"/>
    <mergeCell ref="Y1810:Z1810"/>
    <mergeCell ref="Y1811:Z1811"/>
    <mergeCell ref="C1812:D1813"/>
    <mergeCell ref="Y1812:Z1812"/>
    <mergeCell ref="Y1813:Z1813"/>
    <mergeCell ref="C1814:D1815"/>
    <mergeCell ref="Y1814:Z1814"/>
    <mergeCell ref="Y1815:Z1815"/>
    <mergeCell ref="C1816:D1817"/>
    <mergeCell ref="Y1816:Z1816"/>
    <mergeCell ref="Y1817:Z1817"/>
    <mergeCell ref="C1818:D1819"/>
    <mergeCell ref="Y1818:Z1818"/>
    <mergeCell ref="Y1819:Z1819"/>
    <mergeCell ref="C1820:D1821"/>
    <mergeCell ref="Y1820:Z1820"/>
    <mergeCell ref="Y1821:Z1821"/>
    <mergeCell ref="A1822:A1841"/>
    <mergeCell ref="B1822:B1841"/>
    <mergeCell ref="C1822:D1823"/>
    <mergeCell ref="Y1822:Z1822"/>
    <mergeCell ref="AA1822:AA1841"/>
    <mergeCell ref="AB1822:AB1841"/>
    <mergeCell ref="AC1822:AC1841"/>
    <mergeCell ref="AD1822:AD1841"/>
    <mergeCell ref="Y1823:Z1823"/>
    <mergeCell ref="C1824:D1825"/>
    <mergeCell ref="Y1824:Z1824"/>
    <mergeCell ref="Y1825:Z1825"/>
    <mergeCell ref="C1826:D1827"/>
    <mergeCell ref="Y1826:Z1826"/>
    <mergeCell ref="Y1827:Z1827"/>
    <mergeCell ref="C1828:D1829"/>
    <mergeCell ref="Y1828:Z1828"/>
    <mergeCell ref="Y1829:Z1829"/>
    <mergeCell ref="C1830:D1831"/>
    <mergeCell ref="Y1830:Z1830"/>
    <mergeCell ref="Y1831:Z1831"/>
    <mergeCell ref="C1832:D1833"/>
    <mergeCell ref="Y1832:Z1832"/>
    <mergeCell ref="Y1833:Z1833"/>
    <mergeCell ref="C1834:D1835"/>
    <mergeCell ref="Y1834:Z1834"/>
    <mergeCell ref="Y1835:Z1835"/>
    <mergeCell ref="C1836:D1837"/>
    <mergeCell ref="Y1836:Z1836"/>
    <mergeCell ref="Y1837:Z1837"/>
    <mergeCell ref="C1838:D1839"/>
    <mergeCell ref="Y1838:Z1838"/>
    <mergeCell ref="Y1839:Z1839"/>
    <mergeCell ref="C1840:D1841"/>
    <mergeCell ref="Y1840:Z1840"/>
    <mergeCell ref="Y1841:Z1841"/>
    <mergeCell ref="A1842:A1845"/>
    <mergeCell ref="B1842:C1843"/>
    <mergeCell ref="D1842:E1842"/>
    <mergeCell ref="Y1842:Z1842"/>
    <mergeCell ref="AA1842:AA1845"/>
    <mergeCell ref="AB1842:AB1845"/>
    <mergeCell ref="AC1842:AC1845"/>
    <mergeCell ref="AD1842:AD1845"/>
    <mergeCell ref="D1843:E1843"/>
    <mergeCell ref="Y1843:Z1843"/>
    <mergeCell ref="B1844:C1845"/>
    <mergeCell ref="D1844:E1844"/>
    <mergeCell ref="D1845:E1845"/>
    <mergeCell ref="A1846:A1863"/>
    <mergeCell ref="B1846:C1847"/>
    <mergeCell ref="D1846:E1846"/>
    <mergeCell ref="Y1846:Z1846"/>
    <mergeCell ref="AA1846:AA1863"/>
    <mergeCell ref="AB1846:AB1863"/>
    <mergeCell ref="AC1846:AC1863"/>
    <mergeCell ref="AD1846:AD1863"/>
    <mergeCell ref="D1847:E1847"/>
    <mergeCell ref="Y1847:Z1847"/>
    <mergeCell ref="B1848:C1849"/>
    <mergeCell ref="D1848:E1848"/>
    <mergeCell ref="Y1848:Z1848"/>
    <mergeCell ref="D1849:E1849"/>
    <mergeCell ref="Y1849:Z1849"/>
    <mergeCell ref="B1850:C1851"/>
    <mergeCell ref="D1850:E1850"/>
    <mergeCell ref="Y1850:Z1850"/>
    <mergeCell ref="D1851:E1851"/>
    <mergeCell ref="Y1851:Z1851"/>
    <mergeCell ref="B1852:C1853"/>
    <mergeCell ref="D1852:E1852"/>
    <mergeCell ref="Y1852:Z1852"/>
    <mergeCell ref="D1853:E1853"/>
    <mergeCell ref="Y1853:Z1853"/>
    <mergeCell ref="B1854:C1855"/>
    <mergeCell ref="D1854:E1854"/>
    <mergeCell ref="Y1854:Z1854"/>
    <mergeCell ref="D1855:E1855"/>
    <mergeCell ref="Y1855:Z1855"/>
    <mergeCell ref="B1856:C1857"/>
    <mergeCell ref="D1856:E1856"/>
    <mergeCell ref="Y1856:Z1856"/>
    <mergeCell ref="D1857:E1857"/>
    <mergeCell ref="Y1857:Z1857"/>
    <mergeCell ref="B1858:C1859"/>
    <mergeCell ref="D1858:E1858"/>
    <mergeCell ref="Y1858:Z1858"/>
    <mergeCell ref="D1859:E1859"/>
    <mergeCell ref="Y1859:Z1859"/>
    <mergeCell ref="B1860:C1861"/>
    <mergeCell ref="D1860:E1860"/>
    <mergeCell ref="Y1860:Z1860"/>
    <mergeCell ref="D1861:E1861"/>
    <mergeCell ref="Y1861:Z1861"/>
    <mergeCell ref="B1862:C1863"/>
    <mergeCell ref="D1862:E1862"/>
    <mergeCell ref="D1863:E1863"/>
    <mergeCell ref="A1864:A1879"/>
    <mergeCell ref="B1864:C1865"/>
    <mergeCell ref="D1864:E1864"/>
    <mergeCell ref="Y1864:Z1864"/>
    <mergeCell ref="AA1864:AA1879"/>
    <mergeCell ref="AB1864:AB1879"/>
    <mergeCell ref="AC1864:AC1879"/>
    <mergeCell ref="AD1864:AD1879"/>
    <mergeCell ref="D1865:E1865"/>
    <mergeCell ref="Y1865:Z1865"/>
    <mergeCell ref="B1866:C1867"/>
    <mergeCell ref="D1866:E1866"/>
    <mergeCell ref="Y1866:Z1866"/>
    <mergeCell ref="D1867:E1867"/>
    <mergeCell ref="Y1867:Z1867"/>
    <mergeCell ref="B1868:C1869"/>
    <mergeCell ref="D1868:E1868"/>
    <mergeCell ref="Y1868:Z1868"/>
    <mergeCell ref="D1869:E1869"/>
    <mergeCell ref="Y1869:Z1869"/>
    <mergeCell ref="B1870:C1871"/>
    <mergeCell ref="D1870:E1870"/>
    <mergeCell ref="Y1870:Z1870"/>
    <mergeCell ref="D1871:E1871"/>
    <mergeCell ref="Y1871:Z1871"/>
    <mergeCell ref="B1872:C1873"/>
    <mergeCell ref="D1872:E1872"/>
    <mergeCell ref="Y1872:Z1872"/>
    <mergeCell ref="D1873:E1873"/>
    <mergeCell ref="Y1873:Z1873"/>
    <mergeCell ref="B1874:C1875"/>
    <mergeCell ref="D1874:E1874"/>
    <mergeCell ref="Y1874:Z1874"/>
    <mergeCell ref="D1875:E1875"/>
    <mergeCell ref="Y1875:Z1875"/>
    <mergeCell ref="B1876:C1877"/>
    <mergeCell ref="D1876:E1876"/>
    <mergeCell ref="Y1876:Z1876"/>
    <mergeCell ref="D1877:E1877"/>
    <mergeCell ref="Y1877:Z1877"/>
    <mergeCell ref="B1878:C1879"/>
    <mergeCell ref="D1878:E1878"/>
    <mergeCell ref="Y1878:Z1878"/>
    <mergeCell ref="D1879:E1879"/>
    <mergeCell ref="Y1879:Z1879"/>
    <mergeCell ref="A1880:A1889"/>
    <mergeCell ref="B1880:E1880"/>
    <mergeCell ref="Y1880:Z1880"/>
    <mergeCell ref="AA1880:AA1889"/>
    <mergeCell ref="AB1880:AB1889"/>
    <mergeCell ref="AC1880:AC1889"/>
    <mergeCell ref="AD1880:AD1889"/>
    <mergeCell ref="C1881:E1881"/>
    <mergeCell ref="B1882:E1882"/>
    <mergeCell ref="Y1882:Z1882"/>
    <mergeCell ref="C1883:E1883"/>
    <mergeCell ref="B1884:D1885"/>
    <mergeCell ref="Y1884:Z1884"/>
    <mergeCell ref="Y1885:Z1885"/>
    <mergeCell ref="B1886:D1887"/>
    <mergeCell ref="B1888:D1889"/>
    <mergeCell ref="Y1888:Z1888"/>
    <mergeCell ref="Y1889:Z1889"/>
    <mergeCell ref="A1890:A1899"/>
    <mergeCell ref="B1890:D1891"/>
    <mergeCell ref="Y1890:Z1890"/>
    <mergeCell ref="AA1890:AA1899"/>
    <mergeCell ref="AB1890:AB1899"/>
    <mergeCell ref="AC1890:AC1899"/>
    <mergeCell ref="AD1890:AD1899"/>
    <mergeCell ref="Y1891:Z1891"/>
    <mergeCell ref="B1892:B1898"/>
    <mergeCell ref="C1892:D1893"/>
    <mergeCell ref="Y1892:Z1892"/>
    <mergeCell ref="Y1893:Z1893"/>
    <mergeCell ref="C1894:D1895"/>
    <mergeCell ref="Y1894:Z1894"/>
    <mergeCell ref="Y1895:Z1895"/>
    <mergeCell ref="C1896:D1897"/>
    <mergeCell ref="Y1896:Z1896"/>
    <mergeCell ref="Y1897:Z1897"/>
    <mergeCell ref="C1898:D1899"/>
    <mergeCell ref="Y1898:Z1898"/>
    <mergeCell ref="Y1899:Z1899"/>
    <mergeCell ref="A1900:A1913"/>
    <mergeCell ref="B1900:D1901"/>
    <mergeCell ref="Y1900:Z1900"/>
    <mergeCell ref="AA1900:AA1913"/>
    <mergeCell ref="AB1900:AB1913"/>
    <mergeCell ref="AC1900:AC1913"/>
    <mergeCell ref="AD1900:AD1913"/>
    <mergeCell ref="Y1901:Z1901"/>
    <mergeCell ref="B1902:B1908"/>
    <mergeCell ref="C1902:D1903"/>
    <mergeCell ref="Y1902:Z1902"/>
    <mergeCell ref="Y1903:Z1903"/>
    <mergeCell ref="C1904:D1905"/>
    <mergeCell ref="Y1904:Z1904"/>
    <mergeCell ref="Y1905:Z1905"/>
    <mergeCell ref="C1906:D1907"/>
    <mergeCell ref="Y1906:Z1906"/>
    <mergeCell ref="Y1907:Z1907"/>
    <mergeCell ref="C1908:D1909"/>
    <mergeCell ref="Y1908:Z1908"/>
    <mergeCell ref="Y1909:Z1909"/>
    <mergeCell ref="C1910:D1911"/>
    <mergeCell ref="Y1910:Z1910"/>
    <mergeCell ref="Y1911:Z1911"/>
    <mergeCell ref="C1912:D1913"/>
    <mergeCell ref="Y1912:Z1912"/>
    <mergeCell ref="Y1913:Z1913"/>
    <mergeCell ref="A1914:A1929"/>
    <mergeCell ref="B1914:B1919"/>
    <mergeCell ref="C1914:D1915"/>
    <mergeCell ref="Y1914:Z1914"/>
    <mergeCell ref="AA1914:AA1929"/>
    <mergeCell ref="AB1914:AB1929"/>
    <mergeCell ref="AC1914:AC1929"/>
    <mergeCell ref="AD1914:AD1929"/>
    <mergeCell ref="Y1915:Z1915"/>
    <mergeCell ref="C1916:D1917"/>
    <mergeCell ref="Y1916:Z1916"/>
    <mergeCell ref="Y1917:Z1917"/>
    <mergeCell ref="C1918:D1919"/>
    <mergeCell ref="Y1918:Z1918"/>
    <mergeCell ref="Y1919:Z1919"/>
    <mergeCell ref="B1920:D1921"/>
    <mergeCell ref="B1922:D1923"/>
    <mergeCell ref="Y1922:Z1922"/>
    <mergeCell ref="Y1923:Z1923"/>
    <mergeCell ref="B1924:D1925"/>
    <mergeCell ref="B1926:D1927"/>
    <mergeCell ref="Y1926:Z1926"/>
    <mergeCell ref="Y1927:Z1927"/>
    <mergeCell ref="B1928:D1929"/>
    <mergeCell ref="A1930:A1951"/>
    <mergeCell ref="B1930:B1945"/>
    <mergeCell ref="C1930:D1931"/>
    <mergeCell ref="Y1930:Z1930"/>
    <mergeCell ref="AA1930:AA1951"/>
    <mergeCell ref="AB1930:AB1951"/>
    <mergeCell ref="AC1930:AC1951"/>
    <mergeCell ref="AD1930:AD1951"/>
    <mergeCell ref="Y1931:Z1931"/>
    <mergeCell ref="C1932:D1933"/>
    <mergeCell ref="Y1932:Z1932"/>
    <mergeCell ref="Y1933:Z1933"/>
    <mergeCell ref="C1934:D1935"/>
    <mergeCell ref="Y1934:Z1934"/>
    <mergeCell ref="Y1935:Z1935"/>
    <mergeCell ref="C1936:D1937"/>
    <mergeCell ref="Y1936:Z1936"/>
    <mergeCell ref="Y1937:Z1937"/>
    <mergeCell ref="C1938:D1939"/>
    <mergeCell ref="Y1938:Z1938"/>
    <mergeCell ref="Y1939:Z1939"/>
    <mergeCell ref="C1940:D1941"/>
    <mergeCell ref="Y1940:Z1940"/>
    <mergeCell ref="Y1941:Z1941"/>
    <mergeCell ref="C1942:D1943"/>
    <mergeCell ref="Y1942:Z1942"/>
    <mergeCell ref="Y1943:Z1943"/>
    <mergeCell ref="C1944:D1945"/>
    <mergeCell ref="Y1944:Z1944"/>
    <mergeCell ref="Y1945:Z1945"/>
    <mergeCell ref="B1946:D1947"/>
    <mergeCell ref="Y1946:Z1946"/>
    <mergeCell ref="Y1947:Z1947"/>
    <mergeCell ref="B1948:D1949"/>
    <mergeCell ref="Y1948:Z1948"/>
    <mergeCell ref="Y1949:Z1949"/>
    <mergeCell ref="B1950:D1951"/>
    <mergeCell ref="Y1950:Z1950"/>
    <mergeCell ref="Y1951:Z1951"/>
    <mergeCell ref="A1952:A1973"/>
    <mergeCell ref="B1952:B1967"/>
    <mergeCell ref="C1952:D1953"/>
    <mergeCell ref="Y1952:Z1952"/>
    <mergeCell ref="AA1952:AA1973"/>
    <mergeCell ref="AB1952:AB1973"/>
    <mergeCell ref="AC1952:AC1973"/>
    <mergeCell ref="AD1952:AD1973"/>
    <mergeCell ref="Y1953:Z1953"/>
    <mergeCell ref="C1954:D1955"/>
    <mergeCell ref="Y1954:Z1954"/>
    <mergeCell ref="Y1955:Z1955"/>
    <mergeCell ref="C1956:D1957"/>
    <mergeCell ref="Y1956:Z1956"/>
    <mergeCell ref="Y1957:Z1957"/>
    <mergeCell ref="C1958:D1959"/>
    <mergeCell ref="Y1958:Z1958"/>
    <mergeCell ref="Y1959:Z1959"/>
    <mergeCell ref="C1960:D1961"/>
    <mergeCell ref="Y1960:Z1960"/>
    <mergeCell ref="Y1961:Z1961"/>
    <mergeCell ref="C1962:D1963"/>
    <mergeCell ref="Y1962:Z1962"/>
    <mergeCell ref="Y1963:Z1963"/>
    <mergeCell ref="C1964:D1965"/>
    <mergeCell ref="Y1964:Z1964"/>
    <mergeCell ref="Y1965:Z1965"/>
    <mergeCell ref="C1966:D1967"/>
    <mergeCell ref="Y1966:Z1966"/>
    <mergeCell ref="Y1967:Z1967"/>
    <mergeCell ref="B1968:D1969"/>
    <mergeCell ref="Y1968:Z1968"/>
    <mergeCell ref="Y1969:Z1969"/>
    <mergeCell ref="B1970:D1971"/>
    <mergeCell ref="Y1970:Z1970"/>
    <mergeCell ref="Y1971:Z1971"/>
    <mergeCell ref="B1972:D1973"/>
    <mergeCell ref="Y1972:Z1972"/>
    <mergeCell ref="Y1973:Z1973"/>
    <mergeCell ref="A1974:A1979"/>
    <mergeCell ref="B1974:C1975"/>
    <mergeCell ref="D1974:E1974"/>
    <mergeCell ref="Y1974:Z1974"/>
    <mergeCell ref="AA1974:AA1979"/>
    <mergeCell ref="AB1974:AB1979"/>
    <mergeCell ref="AC1974:AC1979"/>
    <mergeCell ref="AD1974:AD1979"/>
    <mergeCell ref="D1975:E1975"/>
    <mergeCell ref="Y1975:Z1975"/>
    <mergeCell ref="B1976:C1977"/>
    <mergeCell ref="D1976:E1976"/>
    <mergeCell ref="Y1976:Z1976"/>
    <mergeCell ref="D1977:E1977"/>
    <mergeCell ref="Y1977:Z1977"/>
    <mergeCell ref="B1978:C1979"/>
    <mergeCell ref="D1978:E1978"/>
    <mergeCell ref="Y1978:Z1978"/>
    <mergeCell ref="D1979:E1979"/>
    <mergeCell ref="Y1979:Z1979"/>
    <mergeCell ref="A1980:A1996"/>
    <mergeCell ref="B1980:D1981"/>
    <mergeCell ref="Y1980:Z1980"/>
    <mergeCell ref="AA1980:AA1996"/>
    <mergeCell ref="AB1980:AB1996"/>
    <mergeCell ref="AC1980:AC1996"/>
    <mergeCell ref="AD1980:AD1996"/>
    <mergeCell ref="Y1981:Z1981"/>
    <mergeCell ref="C1982:D1983"/>
    <mergeCell ref="C1984:D1985"/>
    <mergeCell ref="B1986:D1987"/>
    <mergeCell ref="Y1986:Z1986"/>
    <mergeCell ref="Y1987:Z1987"/>
    <mergeCell ref="C1988:D1989"/>
    <mergeCell ref="C1990:D1991"/>
    <mergeCell ref="B1992:D1993"/>
    <mergeCell ref="B1994:D1996"/>
    <mergeCell ref="Y1994:Z1994"/>
    <mergeCell ref="Y1995:Z1995"/>
    <mergeCell ref="Y1996:Z1996"/>
    <mergeCell ref="A1997:A2002"/>
    <mergeCell ref="B1997:C1998"/>
    <mergeCell ref="D1997:E1997"/>
    <mergeCell ref="Y1997:Z1997"/>
    <mergeCell ref="AA1997:AA2002"/>
    <mergeCell ref="AB1997:AB2002"/>
    <mergeCell ref="AC1997:AC2002"/>
    <mergeCell ref="AD1997:AD2002"/>
    <mergeCell ref="D1998:E1998"/>
    <mergeCell ref="Y1998:Z1998"/>
    <mergeCell ref="B1999:C2000"/>
    <mergeCell ref="D1999:E1999"/>
    <mergeCell ref="Y1999:Z1999"/>
    <mergeCell ref="D2000:E2000"/>
    <mergeCell ref="Y2000:Z2000"/>
    <mergeCell ref="B2001:C2002"/>
    <mergeCell ref="D2001:E2001"/>
    <mergeCell ref="Y2001:Z2001"/>
    <mergeCell ref="D2002:E2002"/>
    <mergeCell ref="Y2002:Z2002"/>
    <mergeCell ref="A2003:A2018"/>
    <mergeCell ref="B2003:B2016"/>
    <mergeCell ref="C2003:D2004"/>
    <mergeCell ref="Y2003:Z2003"/>
    <mergeCell ref="AA2003:AA2018"/>
    <mergeCell ref="AB2003:AB2018"/>
    <mergeCell ref="AC2003:AC2018"/>
    <mergeCell ref="AD2003:AD2018"/>
    <mergeCell ref="Y2004:Z2004"/>
    <mergeCell ref="C2005:C2016"/>
    <mergeCell ref="D2005:D2006"/>
    <mergeCell ref="Y2005:Z2005"/>
    <mergeCell ref="Y2006:Z2006"/>
    <mergeCell ref="D2007:D2008"/>
    <mergeCell ref="Y2007:Z2007"/>
    <mergeCell ref="Y2008:Z2008"/>
    <mergeCell ref="D2009:D2010"/>
    <mergeCell ref="Y2009:Z2009"/>
    <mergeCell ref="Y2010:Z2010"/>
    <mergeCell ref="D2011:D2012"/>
    <mergeCell ref="Y2011:Z2011"/>
    <mergeCell ref="Y2012:Z2012"/>
    <mergeCell ref="D2013:D2014"/>
    <mergeCell ref="Y2013:Z2013"/>
    <mergeCell ref="Y2014:Z2014"/>
    <mergeCell ref="D2015:D2016"/>
    <mergeCell ref="Y2015:Z2015"/>
    <mergeCell ref="Y2016:Z2016"/>
    <mergeCell ref="B2017:B2018"/>
    <mergeCell ref="C2017:D2018"/>
    <mergeCell ref="Y2017:Z2017"/>
    <mergeCell ref="Y2018:Z2018"/>
    <mergeCell ref="A2019:A2020"/>
    <mergeCell ref="B2019:C2020"/>
    <mergeCell ref="D2019:E2019"/>
    <mergeCell ref="Y2019:Z2019"/>
    <mergeCell ref="AA2019:AA2020"/>
    <mergeCell ref="AB2019:AB2020"/>
    <mergeCell ref="AC2019:AC2020"/>
    <mergeCell ref="AD2019:AD2020"/>
    <mergeCell ref="D2020:E2020"/>
    <mergeCell ref="Y2020:Z2020"/>
    <mergeCell ref="A2021:A2032"/>
    <mergeCell ref="B2021:C2026"/>
    <mergeCell ref="D2021:D2022"/>
    <mergeCell ref="Y2021:Z2021"/>
    <mergeCell ref="AA2021:AA2032"/>
    <mergeCell ref="AB2021:AB2032"/>
    <mergeCell ref="AC2021:AC2032"/>
    <mergeCell ref="AD2021:AD2032"/>
    <mergeCell ref="Y2022:Z2022"/>
    <mergeCell ref="D2023:D2024"/>
    <mergeCell ref="Y2023:Z2023"/>
    <mergeCell ref="Y2024:Z2024"/>
    <mergeCell ref="D2025:D2026"/>
    <mergeCell ref="Y2025:Z2025"/>
    <mergeCell ref="Y2026:Z2026"/>
    <mergeCell ref="B2027:C2032"/>
    <mergeCell ref="D2027:D2028"/>
    <mergeCell ref="Y2027:Z2027"/>
    <mergeCell ref="Y2028:Z2028"/>
    <mergeCell ref="D2029:D2030"/>
    <mergeCell ref="Y2029:Z2029"/>
    <mergeCell ref="Y2030:Z2030"/>
    <mergeCell ref="D2031:D2032"/>
    <mergeCell ref="Y2031:Z2031"/>
    <mergeCell ref="Y2032:Z2032"/>
    <mergeCell ref="A2033:A2051"/>
    <mergeCell ref="B2033:C2051"/>
    <mergeCell ref="D2033:E2033"/>
    <mergeCell ref="Y2033:Z2033"/>
    <mergeCell ref="AA2033:AA2051"/>
    <mergeCell ref="AB2033:AB2051"/>
    <mergeCell ref="AD2033:AD2051"/>
    <mergeCell ref="D2034:E2034"/>
    <mergeCell ref="Y2034:Z2034"/>
    <mergeCell ref="D2035:E2035"/>
    <mergeCell ref="Y2035:Z2035"/>
    <mergeCell ref="D2036:E2036"/>
    <mergeCell ref="Y2036:Z2036"/>
    <mergeCell ref="D2037:E2037"/>
    <mergeCell ref="Y2037:Z2037"/>
    <mergeCell ref="D2038:E2038"/>
    <mergeCell ref="Y2038:Z2038"/>
    <mergeCell ref="D2039:E2039"/>
    <mergeCell ref="Y2039:Z2039"/>
    <mergeCell ref="D2040:E2040"/>
    <mergeCell ref="Y2040:Z2040"/>
    <mergeCell ref="AC2040:AC2051"/>
    <mergeCell ref="D2041:E2041"/>
    <mergeCell ref="Y2041:Z2041"/>
    <mergeCell ref="D2042:E2042"/>
    <mergeCell ref="Y2042:Z2042"/>
    <mergeCell ref="D2043:E2043"/>
    <mergeCell ref="Y2043:Z2043"/>
    <mergeCell ref="D2044:E2044"/>
    <mergeCell ref="Y2044:Z2044"/>
    <mergeCell ref="D2045:E2045"/>
    <mergeCell ref="Y2045:Z2045"/>
    <mergeCell ref="D2046:E2046"/>
    <mergeCell ref="Y2046:Z2046"/>
    <mergeCell ref="D2047:E2047"/>
    <mergeCell ref="Y2047:Z2047"/>
    <mergeCell ref="D2048:E2048"/>
    <mergeCell ref="Y2048:Z2048"/>
    <mergeCell ref="D2049:E2049"/>
    <mergeCell ref="Y2049:Z2049"/>
    <mergeCell ref="D2050:E2050"/>
    <mergeCell ref="Y2050:Z2050"/>
    <mergeCell ref="D2051:E2051"/>
    <mergeCell ref="Y2051:Z2051"/>
    <mergeCell ref="A2053:A2066"/>
    <mergeCell ref="B2053:B2066"/>
    <mergeCell ref="C2053:C2054"/>
    <mergeCell ref="D2053:E2053"/>
    <mergeCell ref="Y2053:Z2053"/>
    <mergeCell ref="AA2053:AA2066"/>
    <mergeCell ref="AB2053:AB2066"/>
    <mergeCell ref="AC2053:AC2066"/>
    <mergeCell ref="AD2053:AD2066"/>
    <mergeCell ref="D2054:E2054"/>
    <mergeCell ref="Y2054:Z2054"/>
    <mergeCell ref="C2055:C2056"/>
    <mergeCell ref="D2055:E2055"/>
    <mergeCell ref="H2055:H2056"/>
    <mergeCell ref="I2055:I2056"/>
    <mergeCell ref="J2055:J2056"/>
    <mergeCell ref="K2055:K2056"/>
    <mergeCell ref="L2055:L2056"/>
    <mergeCell ref="Y2055:Z2055"/>
    <mergeCell ref="D2056:E2056"/>
    <mergeCell ref="Y2056:Z2056"/>
    <mergeCell ref="C2057:C2058"/>
    <mergeCell ref="D2057:E2057"/>
    <mergeCell ref="H2057:H2058"/>
    <mergeCell ref="I2057:I2058"/>
    <mergeCell ref="J2057:J2058"/>
    <mergeCell ref="K2057:K2058"/>
    <mergeCell ref="L2057:L2058"/>
    <mergeCell ref="Y2057:Z2057"/>
    <mergeCell ref="D2058:E2058"/>
    <mergeCell ref="Y2058:Z2058"/>
    <mergeCell ref="C2059:C2060"/>
    <mergeCell ref="D2059:E2059"/>
    <mergeCell ref="H2059:H2060"/>
    <mergeCell ref="I2059:I2060"/>
    <mergeCell ref="J2059:J2060"/>
    <mergeCell ref="K2059:K2060"/>
    <mergeCell ref="L2059:L2060"/>
    <mergeCell ref="Y2059:Z2059"/>
    <mergeCell ref="D2060:E2060"/>
    <mergeCell ref="Y2060:Z2060"/>
    <mergeCell ref="C2061:C2062"/>
    <mergeCell ref="D2061:E2061"/>
    <mergeCell ref="H2061:H2062"/>
    <mergeCell ref="I2061:I2062"/>
    <mergeCell ref="J2061:J2062"/>
    <mergeCell ref="K2061:K2062"/>
    <mergeCell ref="L2061:L2062"/>
    <mergeCell ref="Y2061:Z2061"/>
    <mergeCell ref="D2062:E2062"/>
    <mergeCell ref="Y2062:Z2062"/>
    <mergeCell ref="C2063:C2064"/>
    <mergeCell ref="D2063:E2063"/>
    <mergeCell ref="H2063:H2064"/>
    <mergeCell ref="I2063:I2064"/>
    <mergeCell ref="J2063:J2064"/>
    <mergeCell ref="K2063:K2064"/>
    <mergeCell ref="L2063:L2064"/>
    <mergeCell ref="Y2063:Z2063"/>
    <mergeCell ref="D2064:E2064"/>
    <mergeCell ref="Y2064:Z2064"/>
    <mergeCell ref="C2065:C2066"/>
    <mergeCell ref="D2065:E2065"/>
    <mergeCell ref="H2065:H2066"/>
    <mergeCell ref="I2065:I2066"/>
    <mergeCell ref="J2065:J2066"/>
    <mergeCell ref="K2065:K2066"/>
    <mergeCell ref="L2065:L2066"/>
    <mergeCell ref="Y2065:Z2065"/>
    <mergeCell ref="D2066:E2066"/>
    <mergeCell ref="Y2066:Z2066"/>
    <mergeCell ref="A2067:A2102"/>
    <mergeCell ref="B2067:C2068"/>
    <mergeCell ref="D2067:E2067"/>
    <mergeCell ref="J2067:J2068"/>
    <mergeCell ref="K2067:K2068"/>
    <mergeCell ref="L2067:L2068"/>
    <mergeCell ref="Y2067:Z2067"/>
    <mergeCell ref="AA2067:AA2068"/>
    <mergeCell ref="AB2067:AB2068"/>
    <mergeCell ref="AC2067:AC2068"/>
    <mergeCell ref="AD2067:AD2094"/>
    <mergeCell ref="D2068:E2068"/>
    <mergeCell ref="Y2068:Z2068"/>
    <mergeCell ref="B2069:C2070"/>
    <mergeCell ref="D2069:E2069"/>
    <mergeCell ref="Y2069:Z2069"/>
    <mergeCell ref="AA2069:AA2070"/>
    <mergeCell ref="AB2069:AB2070"/>
    <mergeCell ref="AC2069:AC2070"/>
    <mergeCell ref="D2070:E2070"/>
    <mergeCell ref="Y2070:Z2070"/>
    <mergeCell ref="B2071:C2072"/>
    <mergeCell ref="D2071:E2071"/>
    <mergeCell ref="Y2071:Z2071"/>
    <mergeCell ref="AA2071:AA2072"/>
    <mergeCell ref="AB2071:AB2072"/>
    <mergeCell ref="AC2071:AC2072"/>
    <mergeCell ref="D2072:E2072"/>
    <mergeCell ref="Y2072:Z2072"/>
    <mergeCell ref="B2073:C2074"/>
    <mergeCell ref="D2073:E2073"/>
    <mergeCell ref="Y2073:Z2073"/>
    <mergeCell ref="AA2073:AA2076"/>
    <mergeCell ref="AB2073:AB2076"/>
    <mergeCell ref="AC2073:AC2076"/>
    <mergeCell ref="D2074:E2074"/>
    <mergeCell ref="Y2074:Z2074"/>
    <mergeCell ref="B2075:C2076"/>
    <mergeCell ref="D2075:E2075"/>
    <mergeCell ref="Y2075:Z2075"/>
    <mergeCell ref="D2076:E2076"/>
    <mergeCell ref="Y2076:Z2076"/>
    <mergeCell ref="B2077:C2078"/>
    <mergeCell ref="D2077:E2077"/>
    <mergeCell ref="Y2077:Z2077"/>
    <mergeCell ref="AA2077:AA2084"/>
    <mergeCell ref="AB2077:AB2084"/>
    <mergeCell ref="AC2077:AC2084"/>
    <mergeCell ref="D2078:E2078"/>
    <mergeCell ref="Y2078:Z2078"/>
    <mergeCell ref="B2079:C2080"/>
    <mergeCell ref="D2079:E2079"/>
    <mergeCell ref="Y2079:Z2079"/>
    <mergeCell ref="D2080:E2080"/>
    <mergeCell ref="Y2080:Z2080"/>
    <mergeCell ref="B2081:C2082"/>
    <mergeCell ref="D2081:E2081"/>
    <mergeCell ref="Y2081:Z2081"/>
    <mergeCell ref="D2082:E2082"/>
    <mergeCell ref="Y2082:Z2082"/>
    <mergeCell ref="B2083:C2084"/>
    <mergeCell ref="D2083:E2083"/>
    <mergeCell ref="Y2083:Z2083"/>
    <mergeCell ref="D2084:E2084"/>
    <mergeCell ref="Y2084:Z2084"/>
    <mergeCell ref="B2085:C2086"/>
    <mergeCell ref="D2085:E2085"/>
    <mergeCell ref="Y2085:Z2085"/>
    <mergeCell ref="AA2085:AA2086"/>
    <mergeCell ref="AB2085:AB2086"/>
    <mergeCell ref="AC2085:AC2086"/>
    <mergeCell ref="D2086:E2086"/>
    <mergeCell ref="Y2086:Z2086"/>
    <mergeCell ref="B2087:B2090"/>
    <mergeCell ref="C2087:C2088"/>
    <mergeCell ref="D2087:E2087"/>
    <mergeCell ref="Y2087:Z2087"/>
    <mergeCell ref="AA2087:AA2090"/>
    <mergeCell ref="AB2087:AB2090"/>
    <mergeCell ref="AC2087:AC2090"/>
    <mergeCell ref="D2088:E2088"/>
    <mergeCell ref="Y2088:Z2088"/>
    <mergeCell ref="C2089:C2090"/>
    <mergeCell ref="D2089:E2089"/>
    <mergeCell ref="Y2089:Z2089"/>
    <mergeCell ref="D2090:E2090"/>
    <mergeCell ref="Y2090:Z2090"/>
    <mergeCell ref="B2091:C2092"/>
    <mergeCell ref="D2091:E2091"/>
    <mergeCell ref="Y2091:Z2091"/>
    <mergeCell ref="AA2091:AA2092"/>
    <mergeCell ref="AB2091:AB2092"/>
    <mergeCell ref="AC2091:AC2092"/>
    <mergeCell ref="D2092:E2092"/>
    <mergeCell ref="Y2092:Z2092"/>
    <mergeCell ref="B2093:C2094"/>
    <mergeCell ref="D2093:E2093"/>
    <mergeCell ref="Y2093:Z2093"/>
    <mergeCell ref="AA2093:AA2094"/>
    <mergeCell ref="AB2093:AB2094"/>
    <mergeCell ref="AC2093:AC2094"/>
    <mergeCell ref="D2094:E2094"/>
    <mergeCell ref="Y2094:Z2094"/>
    <mergeCell ref="B2095:C2096"/>
    <mergeCell ref="D2095:E2095"/>
    <mergeCell ref="Y2095:Z2095"/>
    <mergeCell ref="AA2095:AA2102"/>
    <mergeCell ref="AB2095:AB2102"/>
    <mergeCell ref="AC2095:AC2102"/>
    <mergeCell ref="AD2095:AD2096"/>
    <mergeCell ref="D2096:E2096"/>
    <mergeCell ref="Y2096:Z2096"/>
    <mergeCell ref="B2097:C2098"/>
    <mergeCell ref="D2097:E2097"/>
    <mergeCell ref="Y2097:Z2097"/>
    <mergeCell ref="AD2097:AD2098"/>
    <mergeCell ref="D2098:E2098"/>
    <mergeCell ref="Y2098:Z2098"/>
    <mergeCell ref="B2099:C2100"/>
    <mergeCell ref="D2099:E2099"/>
    <mergeCell ref="Y2099:Z2099"/>
    <mergeCell ref="AD2099:AD2100"/>
    <mergeCell ref="D2100:E2100"/>
    <mergeCell ref="Y2100:Z2100"/>
    <mergeCell ref="B2101:C2102"/>
    <mergeCell ref="D2101:E2101"/>
    <mergeCell ref="Y2101:Z2101"/>
    <mergeCell ref="AD2101:AD2102"/>
    <mergeCell ref="D2102:E2102"/>
    <mergeCell ref="Y2102:Z2102"/>
    <mergeCell ref="A2103:A2110"/>
    <mergeCell ref="B2103:C2106"/>
    <mergeCell ref="Y2103:Z2103"/>
    <mergeCell ref="AA2103:AA2106"/>
    <mergeCell ref="AB2103:AB2110"/>
    <mergeCell ref="AC2103:AC2106"/>
    <mergeCell ref="AD2103:AD2110"/>
    <mergeCell ref="Y2105:Z2105"/>
    <mergeCell ref="B2107:C2110"/>
    <mergeCell ref="Y2107:Z2107"/>
    <mergeCell ref="AA2107:AA2110"/>
    <mergeCell ref="AC2107:AC2110"/>
    <mergeCell ref="Y2109:Z2109"/>
    <mergeCell ref="A2111:A2130"/>
    <mergeCell ref="B2111:B2120"/>
    <mergeCell ref="C2111:C2112"/>
    <mergeCell ref="D2111:E2111"/>
    <mergeCell ref="Y2111:Z2111"/>
    <mergeCell ref="AA2111:AA2130"/>
    <mergeCell ref="AB2111:AB2130"/>
    <mergeCell ref="AC2111:AC2130"/>
    <mergeCell ref="AD2111:AD2130"/>
    <mergeCell ref="D2112:E2112"/>
    <mergeCell ref="Y2112:Z2112"/>
    <mergeCell ref="C2113:C2114"/>
    <mergeCell ref="D2113:E2113"/>
    <mergeCell ref="Y2113:Z2113"/>
    <mergeCell ref="D2114:E2114"/>
    <mergeCell ref="Y2114:Z2114"/>
    <mergeCell ref="C2115:C2116"/>
    <mergeCell ref="D2115:E2115"/>
    <mergeCell ref="Y2115:Z2115"/>
    <mergeCell ref="D2116:E2116"/>
    <mergeCell ref="Y2116:Z2116"/>
    <mergeCell ref="C2117:C2118"/>
    <mergeCell ref="D2117:E2117"/>
    <mergeCell ref="Y2117:Z2117"/>
    <mergeCell ref="D2118:E2118"/>
    <mergeCell ref="Y2118:Z2118"/>
    <mergeCell ref="C2119:C2120"/>
    <mergeCell ref="D2119:E2119"/>
    <mergeCell ref="Y2119:Z2119"/>
    <mergeCell ref="D2120:E2120"/>
    <mergeCell ref="Y2120:Z2120"/>
    <mergeCell ref="B2121:B2130"/>
    <mergeCell ref="C2121:C2122"/>
    <mergeCell ref="D2121:E2121"/>
    <mergeCell ref="D2122:E2122"/>
    <mergeCell ref="C2123:C2124"/>
    <mergeCell ref="D2123:E2123"/>
    <mergeCell ref="D2124:E2124"/>
    <mergeCell ref="C2125:C2126"/>
    <mergeCell ref="D2125:E2125"/>
    <mergeCell ref="D2126:E2126"/>
    <mergeCell ref="C2127:C2128"/>
    <mergeCell ref="D2127:E2127"/>
    <mergeCell ref="D2128:E2128"/>
    <mergeCell ref="C2129:C2130"/>
    <mergeCell ref="D2129:E2129"/>
    <mergeCell ref="D2130:E2130"/>
    <mergeCell ref="A2131:A2142"/>
    <mergeCell ref="B2131:B2136"/>
    <mergeCell ref="C2131:D2132"/>
    <mergeCell ref="AA2131:AA2142"/>
    <mergeCell ref="AB2131:AB2142"/>
    <mergeCell ref="AC2131:AC2142"/>
    <mergeCell ref="AD2131:AD2142"/>
    <mergeCell ref="C2133:D2134"/>
    <mergeCell ref="C2135:D2136"/>
    <mergeCell ref="B2137:B2142"/>
    <mergeCell ref="C2137:D2138"/>
    <mergeCell ref="C2139:D2140"/>
    <mergeCell ref="C2141:D2142"/>
    <mergeCell ref="A2143:A2154"/>
    <mergeCell ref="B2143:B2148"/>
    <mergeCell ref="C2143:D2144"/>
    <mergeCell ref="AA2143:AA2154"/>
    <mergeCell ref="AB2143:AB2154"/>
    <mergeCell ref="AC2143:AC2154"/>
    <mergeCell ref="AD2143:AD2154"/>
    <mergeCell ref="C2145:D2146"/>
    <mergeCell ref="C2147:D2148"/>
    <mergeCell ref="B2149:B2154"/>
    <mergeCell ref="C2149:D2150"/>
    <mergeCell ref="C2151:D2152"/>
    <mergeCell ref="C2153:D2154"/>
    <mergeCell ref="A2155:A2172"/>
    <mergeCell ref="B2155:B2166"/>
    <mergeCell ref="C2155:D2156"/>
    <mergeCell ref="Y2155:Z2155"/>
    <mergeCell ref="AA2155:AA2172"/>
    <mergeCell ref="AB2155:AB2172"/>
    <mergeCell ref="AC2155:AC2172"/>
    <mergeCell ref="AD2155:AD2172"/>
    <mergeCell ref="Y2156:Z2156"/>
    <mergeCell ref="C2157:D2158"/>
    <mergeCell ref="Y2157:Z2157"/>
    <mergeCell ref="Y2158:Z2158"/>
    <mergeCell ref="C2159:D2160"/>
    <mergeCell ref="Y2159:Z2159"/>
    <mergeCell ref="Y2160:Z2160"/>
    <mergeCell ref="C2161:D2162"/>
    <mergeCell ref="Y2161:Z2161"/>
    <mergeCell ref="Y2162:Z2162"/>
    <mergeCell ref="C2163:D2164"/>
    <mergeCell ref="Y2163:Z2163"/>
    <mergeCell ref="Y2164:Z2164"/>
    <mergeCell ref="C2165:D2166"/>
    <mergeCell ref="Y2165:Z2165"/>
    <mergeCell ref="Y2166:Z2166"/>
    <mergeCell ref="B2167:D2168"/>
    <mergeCell ref="Y2167:Z2167"/>
    <mergeCell ref="Y2168:Z2168"/>
    <mergeCell ref="B2169:D2170"/>
    <mergeCell ref="Y2169:Z2169"/>
    <mergeCell ref="Y2170:Z2170"/>
    <mergeCell ref="B2171:D2172"/>
    <mergeCell ref="Y2171:Z2171"/>
    <mergeCell ref="Y2172:Z2172"/>
    <mergeCell ref="A2173:A2186"/>
    <mergeCell ref="B2173:B2178"/>
    <mergeCell ref="C2173:D2174"/>
    <mergeCell ref="Y2173:Z2173"/>
    <mergeCell ref="AA2173:AA2186"/>
    <mergeCell ref="AB2173:AB2186"/>
    <mergeCell ref="AC2173:AC2186"/>
    <mergeCell ref="AD2173:AD2186"/>
    <mergeCell ref="Y2174:Z2174"/>
    <mergeCell ref="C2175:D2176"/>
    <mergeCell ref="Y2175:Z2175"/>
    <mergeCell ref="Y2176:Z2176"/>
    <mergeCell ref="C2177:D2178"/>
    <mergeCell ref="Y2177:Z2177"/>
    <mergeCell ref="Y2178:Z2178"/>
    <mergeCell ref="B2179:D2180"/>
    <mergeCell ref="Y2179:Z2179"/>
    <mergeCell ref="Y2180:Z2180"/>
    <mergeCell ref="B2181:D2182"/>
    <mergeCell ref="Y2181:Z2181"/>
    <mergeCell ref="Y2182:Z2182"/>
    <mergeCell ref="B2183:D2184"/>
    <mergeCell ref="B2185:E2185"/>
    <mergeCell ref="B2186:E2186"/>
    <mergeCell ref="A2187:A2190"/>
    <mergeCell ref="B2187:C2188"/>
    <mergeCell ref="D2187:E2187"/>
    <mergeCell ref="Y2187:Z2187"/>
    <mergeCell ref="AA2187:AA2190"/>
    <mergeCell ref="AB2187:AB2190"/>
    <mergeCell ref="AC2187:AC2190"/>
    <mergeCell ref="AD2187:AD2190"/>
    <mergeCell ref="D2188:E2188"/>
    <mergeCell ref="Y2188:Z2188"/>
    <mergeCell ref="B2189:C2190"/>
    <mergeCell ref="D2189:E2189"/>
    <mergeCell ref="Y2189:Z2189"/>
    <mergeCell ref="D2190:E2190"/>
    <mergeCell ref="Y2190:Z2190"/>
    <mergeCell ref="A2191:A2194"/>
    <mergeCell ref="B2191:C2192"/>
    <mergeCell ref="D2191:E2191"/>
    <mergeCell ref="Y2191:Z2191"/>
    <mergeCell ref="AA2191:AA2194"/>
    <mergeCell ref="AB2191:AB2194"/>
    <mergeCell ref="AC2191:AC2194"/>
    <mergeCell ref="AD2191:AD2194"/>
    <mergeCell ref="D2192:E2192"/>
    <mergeCell ref="Y2192:Z2192"/>
    <mergeCell ref="B2193:C2193"/>
    <mergeCell ref="D2193:E2193"/>
    <mergeCell ref="Y2193:Z2193"/>
    <mergeCell ref="B2194:E2194"/>
    <mergeCell ref="Y2194:Z2194"/>
    <mergeCell ref="A2195:A2196"/>
    <mergeCell ref="B2195:C2196"/>
    <mergeCell ref="D2195:E2195"/>
    <mergeCell ref="Y2195:Z2195"/>
    <mergeCell ref="AA2195:AA2196"/>
    <mergeCell ref="AB2195:AB2196"/>
    <mergeCell ref="AC2195:AC2196"/>
    <mergeCell ref="AD2195:AD2196"/>
    <mergeCell ref="D2196:E2196"/>
    <mergeCell ref="Y2196:Z2196"/>
    <mergeCell ref="A2197:A2200"/>
    <mergeCell ref="B2197:C2198"/>
    <mergeCell ref="D2197:E2197"/>
    <mergeCell ref="Y2197:Z2197"/>
    <mergeCell ref="AA2197:AA2200"/>
    <mergeCell ref="AB2197:AB2200"/>
    <mergeCell ref="AC2197:AC2200"/>
    <mergeCell ref="AD2197:AD2200"/>
    <mergeCell ref="D2198:E2198"/>
    <mergeCell ref="Y2198:Z2198"/>
    <mergeCell ref="B2199:C2200"/>
    <mergeCell ref="D2199:E2199"/>
    <mergeCell ref="Y2199:Z2199"/>
    <mergeCell ref="D2200:E2200"/>
    <mergeCell ref="Y2200:Z2200"/>
    <mergeCell ref="A2201:A2202"/>
    <mergeCell ref="B2201:C2202"/>
    <mergeCell ref="D2201:E2201"/>
    <mergeCell ref="Y2201:Z2201"/>
    <mergeCell ref="AA2201:AA2202"/>
    <mergeCell ref="AB2201:AB2202"/>
    <mergeCell ref="AC2201:AC2202"/>
    <mergeCell ref="AD2201:AD2202"/>
    <mergeCell ref="D2202:E2202"/>
    <mergeCell ref="Y2202:Z2202"/>
    <mergeCell ref="A2203:A2204"/>
    <mergeCell ref="B2203:C2204"/>
    <mergeCell ref="D2203:E2203"/>
    <mergeCell ref="Y2203:Z2203"/>
    <mergeCell ref="AA2203:AA2204"/>
    <mergeCell ref="AB2203:AB2204"/>
    <mergeCell ref="AC2203:AC2204"/>
    <mergeCell ref="AD2203:AD2204"/>
    <mergeCell ref="D2204:E2204"/>
    <mergeCell ref="Y2204:Z2204"/>
    <mergeCell ref="A2205:A2216"/>
    <mergeCell ref="B2205:B2210"/>
    <mergeCell ref="C2205:D2206"/>
    <mergeCell ref="Y2205:Z2205"/>
    <mergeCell ref="AA2205:AA2216"/>
    <mergeCell ref="AB2205:AB2216"/>
    <mergeCell ref="AC2205:AC2216"/>
    <mergeCell ref="AD2205:AD2216"/>
    <mergeCell ref="Y2206:Z2206"/>
    <mergeCell ref="C2207:D2208"/>
    <mergeCell ref="Y2207:Z2207"/>
    <mergeCell ref="Y2208:Z2208"/>
    <mergeCell ref="C2209:D2210"/>
    <mergeCell ref="Y2209:Z2209"/>
    <mergeCell ref="Y2210:Z2210"/>
    <mergeCell ref="B2211:B2216"/>
    <mergeCell ref="C2211:D2212"/>
    <mergeCell ref="Y2211:Z2211"/>
    <mergeCell ref="Y2212:Z2212"/>
    <mergeCell ref="C2213:D2214"/>
    <mergeCell ref="Y2213:Z2213"/>
    <mergeCell ref="Y2214:Z2214"/>
    <mergeCell ref="C2215:D2216"/>
    <mergeCell ref="Y2215:Z2215"/>
    <mergeCell ref="Y2216:Z2216"/>
    <mergeCell ref="A2217:A2224"/>
    <mergeCell ref="B2217:B2224"/>
    <mergeCell ref="C2217:D2218"/>
    <mergeCell ref="Y2217:Z2217"/>
    <mergeCell ref="AA2217:AA2224"/>
    <mergeCell ref="AB2217:AB2224"/>
    <mergeCell ref="AC2217:AC2224"/>
    <mergeCell ref="AD2217:AD2224"/>
    <mergeCell ref="Y2218:Z2218"/>
    <mergeCell ref="C2219:D2220"/>
    <mergeCell ref="Y2219:Z2219"/>
    <mergeCell ref="Y2220:Z2220"/>
    <mergeCell ref="C2221:D2222"/>
    <mergeCell ref="Y2221:Z2221"/>
    <mergeCell ref="Y2222:Z2222"/>
    <mergeCell ref="C2223:D2224"/>
    <mergeCell ref="Y2223:Z2223"/>
    <mergeCell ref="Y2224:Z2224"/>
    <mergeCell ref="A2225:A2240"/>
    <mergeCell ref="B2225:B2234"/>
    <mergeCell ref="C2225:D2226"/>
    <mergeCell ref="Y2225:Z2225"/>
    <mergeCell ref="AA2225:AA2240"/>
    <mergeCell ref="AB2225:AB2240"/>
    <mergeCell ref="AC2225:AC2240"/>
    <mergeCell ref="AD2225:AD2240"/>
    <mergeCell ref="Y2226:Z2226"/>
    <mergeCell ref="C2227:D2228"/>
    <mergeCell ref="Y2227:Z2227"/>
    <mergeCell ref="Y2228:Z2228"/>
    <mergeCell ref="C2229:D2230"/>
    <mergeCell ref="Y2229:Z2229"/>
    <mergeCell ref="Y2230:Z2230"/>
    <mergeCell ref="C2231:D2232"/>
    <mergeCell ref="Y2231:Z2231"/>
    <mergeCell ref="Y2232:Z2232"/>
    <mergeCell ref="C2233:D2234"/>
    <mergeCell ref="Y2233:Z2233"/>
    <mergeCell ref="Y2234:Z2234"/>
    <mergeCell ref="B2235:B2240"/>
    <mergeCell ref="C2235:D2236"/>
    <mergeCell ref="Y2235:Z2235"/>
    <mergeCell ref="Y2236:Z2236"/>
    <mergeCell ref="C2237:D2238"/>
    <mergeCell ref="Y2237:Z2237"/>
    <mergeCell ref="Y2238:Z2238"/>
    <mergeCell ref="C2239:D2240"/>
    <mergeCell ref="Y2239:Z2239"/>
    <mergeCell ref="Y2240:Z2240"/>
    <mergeCell ref="A2242:A2257"/>
    <mergeCell ref="B2242:C2247"/>
    <mergeCell ref="D2242:E2242"/>
    <mergeCell ref="Y2242:Z2242"/>
    <mergeCell ref="AA2242:AA2257"/>
    <mergeCell ref="AB2242:AB2257"/>
    <mergeCell ref="AC2242:AC2257"/>
    <mergeCell ref="AD2242:AD2257"/>
    <mergeCell ref="D2243:E2243"/>
    <mergeCell ref="Y2243:Z2243"/>
    <mergeCell ref="D2244:E2244"/>
    <mergeCell ref="Y2244:Z2244"/>
    <mergeCell ref="D2245:E2245"/>
    <mergeCell ref="Y2245:Z2245"/>
    <mergeCell ref="D2246:E2246"/>
    <mergeCell ref="Y2246:Z2246"/>
    <mergeCell ref="D2247:E2247"/>
    <mergeCell ref="Y2247:Z2247"/>
    <mergeCell ref="B2248:C2254"/>
    <mergeCell ref="D2248:E2248"/>
    <mergeCell ref="Y2248:Z2248"/>
    <mergeCell ref="D2249:D2250"/>
    <mergeCell ref="Y2249:Z2249"/>
    <mergeCell ref="Y2250:Z2250"/>
    <mergeCell ref="D2251:E2251"/>
    <mergeCell ref="Y2251:Z2251"/>
    <mergeCell ref="D2252:E2252"/>
    <mergeCell ref="Y2252:Z2252"/>
    <mergeCell ref="D2253:E2253"/>
    <mergeCell ref="Y2253:Z2253"/>
    <mergeCell ref="D2254:E2254"/>
    <mergeCell ref="Y2254:Z2254"/>
    <mergeCell ref="B2255:C2257"/>
    <mergeCell ref="D2255:E2255"/>
    <mergeCell ref="D2256:E2256"/>
    <mergeCell ref="D2257:E2257"/>
    <mergeCell ref="A2258:A2267"/>
    <mergeCell ref="B2258:B2263"/>
    <mergeCell ref="C2258:C2260"/>
    <mergeCell ref="D2258:E2258"/>
    <mergeCell ref="Y2258:Z2258"/>
    <mergeCell ref="AA2258:AA2267"/>
    <mergeCell ref="AB2258:AB2267"/>
    <mergeCell ref="AC2258:AC2267"/>
    <mergeCell ref="AD2258:AD2267"/>
    <mergeCell ref="D2259:E2259"/>
    <mergeCell ref="Y2259:Z2259"/>
    <mergeCell ref="D2260:E2260"/>
    <mergeCell ref="Y2260:Z2260"/>
    <mergeCell ref="C2261:C2263"/>
    <mergeCell ref="D2261:E2261"/>
    <mergeCell ref="Y2261:Z2261"/>
    <mergeCell ref="D2262:E2262"/>
    <mergeCell ref="Y2262:Z2262"/>
    <mergeCell ref="D2263:E2263"/>
    <mergeCell ref="Y2263:Z2263"/>
    <mergeCell ref="B2264:B2267"/>
    <mergeCell ref="C2264:C2265"/>
    <mergeCell ref="D2264:E2264"/>
    <mergeCell ref="Y2264:Z2264"/>
    <mergeCell ref="D2265:E2265"/>
    <mergeCell ref="Y2265:Z2265"/>
    <mergeCell ref="C2266:C2267"/>
    <mergeCell ref="D2266:E2266"/>
    <mergeCell ref="Y2266:Z2266"/>
    <mergeCell ref="D2267:E2267"/>
    <mergeCell ref="Y2267:Z2267"/>
    <mergeCell ref="A2268:A2271"/>
    <mergeCell ref="B2268:C2271"/>
    <mergeCell ref="Y2268:Z2268"/>
    <mergeCell ref="AA2268:AA2271"/>
    <mergeCell ref="AB2268:AB2271"/>
    <mergeCell ref="AC2268:AC2271"/>
    <mergeCell ref="AD2268:AD2271"/>
    <mergeCell ref="Y2270:Z2270"/>
  </mergeCells>
  <hyperlinks>
    <hyperlink ref="AC323" r:id="rId2" display="http://www.immigration.gov.tw/lp.asp?ctNode=29699&amp;CtUnit=16434&amp;BaseDSD=7&amp;mp=1"/>
    <hyperlink ref="AC381" r:id="rId3" display="http://www.dgbas.gov.tw/ct.asp?xItem=18844&amp;ctNode=4943&amp;mp=1"/>
    <hyperlink ref="AC819" r:id="rId4" display="http://www.mol.gov.tw/statistics/2452/2465/"/>
    <hyperlink ref="AC838" r:id="rId5" display="http://www.bli.gov.tw/sub.aspx?a=2ZFpAddhEYE%3d"/>
    <hyperlink ref="AC845" r:id="rId6" display="https://www.bli.gov.tw/sub.aspx?a=RCqTE3bbebI%3d"/>
    <hyperlink ref="AC854" r:id="rId7" display="http://www.bli.gov.tw/sub.aspx?a=RCqTE3bbebI%3d"/>
    <hyperlink ref="AC857" r:id="rId8" display="http://www.bot.com.tw/GESSI/Statics/pages/statics_page6.aspx"/>
    <hyperlink ref="AC974" r:id="rId9" display="http://depart.moe.edu.tw/ED4500/cp.aspx?n=DCD2BE18CFAF30D0"/>
    <hyperlink ref="AC1102" r:id="rId10" display="http://depart.moe.edu.tw/ED4500/News_Content.aspx?n=5A930C32CC6C3818&amp;sms=91B3AAE8C6388B96&amp;s=96B1633791CBD94E"/>
    <hyperlink ref="AC1118" r:id="rId11" display="http://depart.moe.edu.tw/ED4500/cp.aspx?n=C1EE66D2D9BD36A5http://depart.moe.edu.tw/ED4500/cp.aspx?n=DCD2BE18CFAF30D0"/>
    <hyperlink ref="AC1131" r:id="rId12" display="http://depart.moe.edu.tw/ED4500/News_Content.aspx?n=5A930C32CC6C3818&amp;sms=91B3AAE8C6388B96&amp;s=96B1633791CBD94E"/>
    <hyperlink ref="AC1143" r:id="rId13" display="http://depart.moe.edu.tw/ED4500/News_Content.aspx?n=5A930C32CC6C3818&amp;sms=91B3AAE8C6388B96&amp;s=96B1633791CBD94E"/>
    <hyperlink ref="AC1165" r:id="rId14" display="http://depart.moe.edu.tw/ED4500/News_Content.aspx?n=5A930C32CC6C3818&amp;sms=91B3AAE8C6388B96&amp;s=96B1633791CBD94E"/>
    <hyperlink ref="AC1177" r:id="rId15" display="http://depart.moe.edu.tw/ED4500/News_Content.aspx?n=5A930C32CC6C3818&amp;sms=91B3AAE8C6388B96&amp;s=96B1633791CBD94E"/>
    <hyperlink ref="AC1199" r:id="rId16" display="http://depart.moe.edu.tw/ED4500/News_Content.aspx?n=5A930C32CC6C3818&amp;sms=91B3AAE8C6388B96&amp;s=96B1633791CBD94E"/>
    <hyperlink ref="AC1237" r:id="rId17" display="http://depart.moe.edu.tw/ED4500/News_Content.aspx?n=5A930C32CC6C3818&amp;sms=91B3AAE8C6388B96&amp;s=96B1633791CBD94E"/>
    <hyperlink ref="AC1245" r:id="rId18" display="http://depart.moe.edu.tw/ED4500/cp.aspx?n=DCD2BE18CFAF30D0"/>
    <hyperlink ref="AC1253" r:id="rId19" display="http://depart.moe.edu.tw/ED4500/cp.aspx?n=DCD2BE18CFAF30D0"/>
    <hyperlink ref="AC1272" r:id="rId20" display="http://depart.moe.edu.tw/ED4500/cp.aspx?n=DCD2BE18CFAF30D0"/>
    <hyperlink ref="AC1287" r:id="rId21" display="http://depart.moe.edu.tw/ED4500/cp.aspx?n=DCD2BE18CFAF30D0"/>
    <hyperlink ref="AC1299" r:id="rId22" display="http://depart.moe.edu.tw/ED4500/cp.aspx?n=DCD2BE18CFAF30D0"/>
    <hyperlink ref="AC1676" r:id="rId23" display="http://www.gender.ey.gov.tw/gecdb/Stat_Statistics_DetailData.aspx?sn=CTE1CnibG849cP2W53t%2bqQ%3d%3d&amp;d=194q2o4%2botzoYO%2b8OAMYew%3d%3d"/>
    <hyperlink ref="AC1678" r:id="rId24" display="http://www.gender.ey.gov.tw/gecdb/Stat_Statistics_DetailData.aspx?sn=LAOrzh%2b267PlQ7vuOKdq6g%3d%3d&amp;d=194q2o4%2botzoYO%2b8OAMYew%3d%3d"/>
    <hyperlink ref="AC1679" r:id="rId25" display="https://dep.mohw.gov.tw/DOS/np-3733-113.html"/>
    <hyperlink ref="AC1698" r:id="rId26" display="http://depart.moe.edu.tw/ED4500/cp.aspx?n=0A95D1021CCA80AE"/>
    <hyperlink ref="AC2095" r:id="rId27" display="http://db.cec.gov.tw/histMain.jsp?voteSel=20160101A1"/>
    <hyperlink ref="AC2103" r:id="rId28" display="https://www.ly.gov.tw/Pages/List.aspx?nodeid=109"/>
    <hyperlink ref="AC2205" r:id="rId29" display="http://www.coa.gov.tw/ws.php?id=2447105"/>
    <hyperlink ref="AC2217" r:id="rId30" display="http://www.coa.gov.tw/ws.php?id=2447105"/>
    <hyperlink ref="AC2268" r:id="rId31" display="http://geostat.motc.gov.tw/dmz/mocdx/stat-o.html"/>
  </hyperlinks>
  <printOptions headings="false" gridLines="false" gridLinesSet="true" horizontalCentered="false" verticalCentered="false"/>
  <pageMargins left="0.7" right="0.7" top="0.3" bottom="0.3" header="0.3" footer="0.3"/>
  <pageSetup paperSize="9" scale="6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890" man="true" max="16383" min="0"/>
    <brk id="1660" man="true" max="16383" min="0"/>
  </rowBreaks>
  <drawing r:id="rId32"/>
  <legacyDrawing r:id="rId33"/>
</worksheet>
</file>

<file path=xl/worksheets/sheet3.xml><?xml version="1.0" encoding="utf-8"?>
<worksheet xmlns="http://schemas.openxmlformats.org/spreadsheetml/2006/main" xmlns:r="http://schemas.openxmlformats.org/officeDocument/2006/relationships">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6.2"/>
  <cols>
    <col collapsed="false" hidden="false" max="2" min="1" style="1" width="5.53266331658292"/>
    <col collapsed="false" hidden="false" max="1025" min="3" style="473" width="8.50753768844221"/>
  </cols>
  <sheetData>
    <row r="1" customFormat="false" ht="16.2" hidden="false" customHeight="false" outlineLevel="0" collapsed="false">
      <c r="A1" s="16" t="s">
        <v>0</v>
      </c>
      <c r="B1" s="16"/>
    </row>
    <row r="2" customFormat="false" ht="16.5" hidden="false" customHeight="true" outlineLevel="0" collapsed="false">
      <c r="A2" s="29" t="s">
        <v>67</v>
      </c>
      <c r="B2" s="29"/>
    </row>
    <row r="3" customFormat="false" ht="25.5" hidden="false" customHeight="true" outlineLevel="0" collapsed="false">
      <c r="A3" s="29"/>
      <c r="B3" s="29"/>
    </row>
    <row r="4" customFormat="false" ht="16.5" hidden="false" customHeight="true" outlineLevel="0" collapsed="false">
      <c r="A4" s="29"/>
      <c r="B4" s="29"/>
    </row>
    <row r="5" customFormat="false" ht="16.2" hidden="false" customHeight="false" outlineLevel="0" collapsed="false">
      <c r="A5" s="29"/>
      <c r="B5" s="29"/>
    </row>
    <row r="6" customFormat="false" ht="16.2" hidden="false" customHeight="true" outlineLevel="0" collapsed="false">
      <c r="A6" s="29" t="s">
        <v>470</v>
      </c>
      <c r="B6" s="29"/>
    </row>
    <row r="7" customFormat="false" ht="16.5" hidden="true" customHeight="true" outlineLevel="0" collapsed="false">
      <c r="A7" s="117"/>
      <c r="B7" s="117"/>
    </row>
    <row r="8" customFormat="false" ht="16.5" hidden="true" customHeight="true" outlineLevel="0" collapsed="false">
      <c r="A8" s="171" t="s">
        <v>487</v>
      </c>
      <c r="B8" s="171"/>
    </row>
    <row r="9" customFormat="false" ht="16.5" hidden="true" customHeight="true" outlineLevel="0" collapsed="false">
      <c r="A9" s="171" t="s">
        <v>492</v>
      </c>
      <c r="B9" s="171"/>
    </row>
    <row r="10" customFormat="false" ht="16.5" hidden="true" customHeight="true" outlineLevel="0" collapsed="false">
      <c r="A10" s="171" t="s">
        <v>494</v>
      </c>
      <c r="B10" s="171"/>
    </row>
    <row r="11" customFormat="false" ht="16.5" hidden="true" customHeight="true" outlineLevel="0" collapsed="false">
      <c r="A11" s="171" t="s">
        <v>495</v>
      </c>
      <c r="B11" s="171"/>
    </row>
    <row r="12" customFormat="false" ht="16.2" hidden="true" customHeight="false" outlineLevel="0" collapsed="false">
      <c r="A12" s="171" t="s">
        <v>496</v>
      </c>
      <c r="B12" s="171"/>
    </row>
    <row r="13" customFormat="false" ht="16.5" hidden="true" customHeight="true" outlineLevel="0" collapsed="false">
      <c r="A13" s="171" t="s">
        <v>497</v>
      </c>
      <c r="B13" s="171"/>
    </row>
    <row r="14" customFormat="false" ht="16.5" hidden="false" customHeight="true" outlineLevel="0" collapsed="false">
      <c r="A14" s="171" t="s">
        <v>499</v>
      </c>
      <c r="B14" s="171"/>
    </row>
    <row r="15" customFormat="false" ht="16.2" hidden="false" customHeight="false" outlineLevel="0" collapsed="false">
      <c r="A15" s="171" t="s">
        <v>501</v>
      </c>
      <c r="B15" s="171"/>
    </row>
    <row r="16" customFormat="false" ht="16.2" hidden="false" customHeight="false" outlineLevel="0" collapsed="false">
      <c r="A16" s="171" t="s">
        <v>503</v>
      </c>
      <c r="B16" s="171"/>
    </row>
    <row r="17" customFormat="false" ht="16.2" hidden="false" customHeight="false" outlineLevel="0" collapsed="false">
      <c r="A17" s="171" t="s">
        <v>504</v>
      </c>
      <c r="B17" s="171"/>
    </row>
    <row r="18" customFormat="false" ht="16.2" hidden="false" customHeight="false" outlineLevel="0" collapsed="false">
      <c r="A18" s="171" t="s">
        <v>507</v>
      </c>
      <c r="B18" s="171"/>
    </row>
    <row r="19" customFormat="false" ht="16.2" hidden="false" customHeight="false" outlineLevel="0" collapsed="false">
      <c r="A19" s="171" t="s">
        <v>510</v>
      </c>
      <c r="B19" s="171"/>
    </row>
    <row r="20" s="740" customFormat="true" ht="16.2" hidden="false" customHeight="false" outlineLevel="0" collapsed="false">
      <c r="A20" s="171" t="s">
        <v>511</v>
      </c>
      <c r="B20" s="171"/>
    </row>
    <row r="21" customFormat="false" ht="16.2" hidden="false" customHeight="false" outlineLevel="0" collapsed="false">
      <c r="A21" s="171" t="s">
        <v>513</v>
      </c>
      <c r="B21" s="171"/>
    </row>
    <row r="22" customFormat="false" ht="16.2" hidden="false" customHeight="false" outlineLevel="0" collapsed="false">
      <c r="A22" s="171" t="s">
        <v>1431</v>
      </c>
      <c r="B22" s="171"/>
    </row>
    <row r="23" customFormat="false" ht="16.2" hidden="false" customHeight="false" outlineLevel="0" collapsed="false">
      <c r="A23" s="171" t="s">
        <v>1432</v>
      </c>
      <c r="B23" s="171"/>
    </row>
    <row r="24" customFormat="false" ht="16.2" hidden="false" customHeight="false" outlineLevel="0" collapsed="false">
      <c r="A24" s="741" t="s">
        <v>3345</v>
      </c>
      <c r="B24" s="741"/>
    </row>
    <row r="25" customFormat="false" ht="5.4" hidden="false" customHeight="true" outlineLevel="0" collapsed="false">
      <c r="A25" s="274"/>
      <c r="B25" s="274"/>
    </row>
    <row r="26" customFormat="false" ht="72" hidden="false" customHeight="true" outlineLevel="0" collapsed="false">
      <c r="A26" s="363" t="s">
        <v>514</v>
      </c>
      <c r="B26" s="364" t="s">
        <v>515</v>
      </c>
    </row>
    <row r="27" customFormat="false" ht="16.2" hidden="false" customHeight="false" outlineLevel="0" collapsed="false">
      <c r="A27" s="363"/>
      <c r="B27" s="396" t="s">
        <v>1298</v>
      </c>
    </row>
    <row r="28" s="743" customFormat="true" ht="15.6" hidden="false" customHeight="true" outlineLevel="0" collapsed="false">
      <c r="A28" s="742" t="s">
        <v>1403</v>
      </c>
      <c r="B28" s="742"/>
    </row>
    <row r="29" s="743" customFormat="true" ht="16.2" hidden="false" customHeight="true" outlineLevel="0" collapsed="false">
      <c r="A29" s="742" t="s">
        <v>1433</v>
      </c>
      <c r="B29" s="742"/>
    </row>
    <row r="30" s="744" customFormat="true" ht="16.2" hidden="false" customHeight="true" outlineLevel="0" collapsed="false">
      <c r="A30" s="742" t="s">
        <v>1434</v>
      </c>
      <c r="B30" s="742"/>
    </row>
    <row r="31" s="744" customFormat="true" ht="15.6" hidden="false" customHeight="true" outlineLevel="0" collapsed="false">
      <c r="A31" s="745" t="s">
        <v>1423</v>
      </c>
      <c r="B31" s="745"/>
    </row>
  </sheetData>
  <mergeCells count="27">
    <mergeCell ref="A1:B1"/>
    <mergeCell ref="A2: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A27"/>
    <mergeCell ref="A28:B28"/>
    <mergeCell ref="A29:B29"/>
    <mergeCell ref="A30:B30"/>
    <mergeCell ref="A31:B31"/>
  </mergeCells>
  <printOptions headings="false" gridLines="false" gridLinesSet="true" horizontalCentered="false" verticalCentered="false"/>
  <pageMargins left="0.7" right="0.7" top="0.3" bottom="0.3" header="0.3" footer="0.3"/>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6.2"/>
  <cols>
    <col collapsed="false" hidden="false" max="2" min="1" style="1" width="5.53266331658292"/>
    <col collapsed="false" hidden="false" max="1025" min="3" style="473" width="8.50753768844221"/>
  </cols>
  <sheetData>
    <row r="1" customFormat="false" ht="16.5" hidden="false" customHeight="true" outlineLevel="0" collapsed="false">
      <c r="A1" s="16" t="s">
        <v>0</v>
      </c>
      <c r="B1" s="16"/>
    </row>
    <row r="2" customFormat="false" ht="16.2" hidden="false" customHeight="true" outlineLevel="0" collapsed="false">
      <c r="A2" s="29" t="s">
        <v>67</v>
      </c>
      <c r="B2" s="29"/>
    </row>
    <row r="3" customFormat="false" ht="16.2" hidden="false" customHeight="true" outlineLevel="0" collapsed="false">
      <c r="A3" s="29"/>
      <c r="B3" s="29"/>
    </row>
    <row r="4" customFormat="false" ht="51" hidden="false" customHeight="true" outlineLevel="0" collapsed="false">
      <c r="A4" s="29"/>
      <c r="B4" s="29"/>
    </row>
    <row r="5" customFormat="false" ht="16.2" hidden="false" customHeight="false" outlineLevel="0" collapsed="false">
      <c r="A5" s="29"/>
      <c r="B5" s="29"/>
    </row>
    <row r="6" customFormat="false" ht="15.6" hidden="false" customHeight="true" outlineLevel="0" collapsed="false">
      <c r="A6" s="29" t="s">
        <v>470</v>
      </c>
      <c r="B6" s="29"/>
    </row>
    <row r="7" customFormat="false" ht="16.2" hidden="true" customHeight="true" outlineLevel="0" collapsed="false">
      <c r="A7" s="117"/>
      <c r="B7" s="117"/>
    </row>
    <row r="8" customFormat="false" ht="16.2" hidden="true" customHeight="true" outlineLevel="0" collapsed="false">
      <c r="A8" s="171" t="s">
        <v>487</v>
      </c>
      <c r="B8" s="171"/>
    </row>
    <row r="9" customFormat="false" ht="16.2" hidden="true" customHeight="true" outlineLevel="0" collapsed="false">
      <c r="A9" s="171" t="s">
        <v>492</v>
      </c>
      <c r="B9" s="171"/>
    </row>
    <row r="10" customFormat="false" ht="16.2" hidden="true" customHeight="true" outlineLevel="0" collapsed="false">
      <c r="A10" s="171" t="s">
        <v>494</v>
      </c>
      <c r="B10" s="171"/>
    </row>
    <row r="11" customFormat="false" ht="16.2" hidden="true" customHeight="true" outlineLevel="0" collapsed="false">
      <c r="A11" s="171" t="s">
        <v>495</v>
      </c>
      <c r="B11" s="171"/>
    </row>
    <row r="12" customFormat="false" ht="16.2" hidden="true" customHeight="false" outlineLevel="0" collapsed="false">
      <c r="A12" s="171" t="s">
        <v>496</v>
      </c>
      <c r="B12" s="171"/>
    </row>
    <row r="13" customFormat="false" ht="16.2" hidden="true" customHeight="false" outlineLevel="0" collapsed="false">
      <c r="A13" s="171" t="s">
        <v>497</v>
      </c>
      <c r="B13" s="171"/>
    </row>
    <row r="14" customFormat="false" ht="16.2" hidden="false" customHeight="false" outlineLevel="0" collapsed="false">
      <c r="A14" s="171" t="s">
        <v>499</v>
      </c>
      <c r="B14" s="171"/>
    </row>
    <row r="15" customFormat="false" ht="16.2" hidden="false" customHeight="false" outlineLevel="0" collapsed="false">
      <c r="A15" s="171" t="s">
        <v>501</v>
      </c>
      <c r="B15" s="171"/>
    </row>
    <row r="16" customFormat="false" ht="16.2" hidden="false" customHeight="false" outlineLevel="0" collapsed="false">
      <c r="A16" s="171" t="s">
        <v>503</v>
      </c>
      <c r="B16" s="171"/>
    </row>
    <row r="17" customFormat="false" ht="16.2" hidden="false" customHeight="false" outlineLevel="0" collapsed="false">
      <c r="A17" s="171" t="s">
        <v>504</v>
      </c>
      <c r="B17" s="171"/>
    </row>
    <row r="18" customFormat="false" ht="16.2" hidden="false" customHeight="false" outlineLevel="0" collapsed="false">
      <c r="A18" s="171" t="s">
        <v>507</v>
      </c>
      <c r="B18" s="171"/>
    </row>
    <row r="19" customFormat="false" ht="16.2" hidden="false" customHeight="false" outlineLevel="0" collapsed="false">
      <c r="A19" s="171" t="s">
        <v>510</v>
      </c>
      <c r="B19" s="171"/>
    </row>
    <row r="20" customFormat="false" ht="16.2" hidden="false" customHeight="false" outlineLevel="0" collapsed="false">
      <c r="A20" s="171" t="s">
        <v>511</v>
      </c>
      <c r="B20" s="171"/>
    </row>
    <row r="21" customFormat="false" ht="16.2" hidden="false" customHeight="false" outlineLevel="0" collapsed="false">
      <c r="A21" s="171" t="s">
        <v>513</v>
      </c>
      <c r="B21" s="171"/>
    </row>
    <row r="22" customFormat="false" ht="15" hidden="false" customHeight="true" outlineLevel="0" collapsed="false">
      <c r="A22" s="171" t="s">
        <v>1431</v>
      </c>
      <c r="B22" s="171"/>
    </row>
    <row r="23" customFormat="false" ht="15" hidden="false" customHeight="true" outlineLevel="0" collapsed="false">
      <c r="A23" s="171" t="s">
        <v>1432</v>
      </c>
      <c r="B23" s="171"/>
    </row>
    <row r="24" customFormat="false" ht="15" hidden="false" customHeight="true" outlineLevel="0" collapsed="false">
      <c r="A24" s="741" t="s">
        <v>3345</v>
      </c>
      <c r="B24" s="741"/>
    </row>
    <row r="25" customFormat="false" ht="5.4" hidden="false" customHeight="true" outlineLevel="0" collapsed="false">
      <c r="A25" s="274"/>
      <c r="B25" s="274"/>
    </row>
    <row r="26" customFormat="false" ht="85.95" hidden="false" customHeight="true" outlineLevel="0" collapsed="false">
      <c r="A26" s="363" t="s">
        <v>514</v>
      </c>
      <c r="B26" s="364" t="s">
        <v>515</v>
      </c>
    </row>
    <row r="27" customFormat="false" ht="55.95" hidden="false" customHeight="true" outlineLevel="0" collapsed="false">
      <c r="A27" s="363"/>
      <c r="B27" s="396" t="s">
        <v>1298</v>
      </c>
    </row>
    <row r="28" s="743" customFormat="true" ht="15.6" hidden="false" customHeight="true" outlineLevel="0" collapsed="false">
      <c r="A28" s="742" t="s">
        <v>1403</v>
      </c>
      <c r="B28" s="742"/>
    </row>
    <row r="29" s="743" customFormat="true" ht="15.6" hidden="false" customHeight="true" outlineLevel="0" collapsed="false">
      <c r="A29" s="742" t="s">
        <v>1433</v>
      </c>
      <c r="B29" s="742"/>
    </row>
    <row r="30" s="744" customFormat="true" ht="15.6" hidden="false" customHeight="true" outlineLevel="0" collapsed="false">
      <c r="A30" s="742" t="s">
        <v>1434</v>
      </c>
      <c r="B30" s="742"/>
    </row>
    <row r="31" s="744" customFormat="true" ht="15.6" hidden="false" customHeight="true" outlineLevel="0" collapsed="false">
      <c r="A31" s="745" t="s">
        <v>1423</v>
      </c>
      <c r="B31" s="745"/>
    </row>
  </sheetData>
  <mergeCells count="27">
    <mergeCell ref="A1:B1"/>
    <mergeCell ref="A2: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A27"/>
    <mergeCell ref="A28:B28"/>
    <mergeCell ref="A29:B29"/>
    <mergeCell ref="A30:B30"/>
    <mergeCell ref="A31:B31"/>
  </mergeCells>
  <printOptions headings="false" gridLines="false" gridLinesSet="true" horizontalCentered="false" verticalCentered="false"/>
  <pageMargins left="0.7" right="0.7" top="0.3" bottom="0.3" header="0.3" footer="0.3"/>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6.2"/>
  <cols>
    <col collapsed="false" hidden="false" max="2" min="1" style="1" width="5.53266331658292"/>
    <col collapsed="false" hidden="false" max="1025" min="3" style="473" width="8.50753768844221"/>
  </cols>
  <sheetData>
    <row r="1" customFormat="false" ht="16.2" hidden="false" customHeight="true" outlineLevel="0" collapsed="false">
      <c r="A1" s="16" t="s">
        <v>0</v>
      </c>
      <c r="B1" s="16"/>
    </row>
    <row r="2" customFormat="false" ht="16.5" hidden="false" customHeight="true" outlineLevel="0" collapsed="false">
      <c r="A2" s="29" t="s">
        <v>67</v>
      </c>
      <c r="B2" s="29"/>
    </row>
    <row r="3" customFormat="false" ht="25.5" hidden="false" customHeight="true" outlineLevel="0" collapsed="false">
      <c r="A3" s="29"/>
      <c r="B3" s="29"/>
    </row>
    <row r="4" customFormat="false" ht="30" hidden="false" customHeight="true" outlineLevel="0" collapsed="false">
      <c r="A4" s="29"/>
      <c r="B4" s="29"/>
    </row>
    <row r="5" customFormat="false" ht="16.2" hidden="false" customHeight="false" outlineLevel="0" collapsed="false">
      <c r="A5" s="29"/>
      <c r="B5" s="29"/>
    </row>
    <row r="6" customFormat="false" ht="16.2" hidden="false" customHeight="true" outlineLevel="0" collapsed="false">
      <c r="A6" s="29" t="s">
        <v>470</v>
      </c>
      <c r="B6" s="29"/>
    </row>
    <row r="7" customFormat="false" ht="16.2" hidden="true" customHeight="false" outlineLevel="0" collapsed="false">
      <c r="A7" s="117"/>
      <c r="B7" s="117"/>
    </row>
    <row r="8" customFormat="false" ht="16.5" hidden="true" customHeight="true" outlineLevel="0" collapsed="false">
      <c r="A8" s="171" t="s">
        <v>487</v>
      </c>
      <c r="B8" s="171"/>
    </row>
    <row r="9" customFormat="false" ht="16.5" hidden="true" customHeight="true" outlineLevel="0" collapsed="false">
      <c r="A9" s="171" t="s">
        <v>492</v>
      </c>
      <c r="B9" s="171"/>
    </row>
    <row r="10" customFormat="false" ht="16.2" hidden="true" customHeight="false" outlineLevel="0" collapsed="false">
      <c r="A10" s="171" t="s">
        <v>494</v>
      </c>
      <c r="B10" s="171"/>
    </row>
    <row r="11" customFormat="false" ht="16.2" hidden="true" customHeight="false" outlineLevel="0" collapsed="false">
      <c r="A11" s="171" t="s">
        <v>495</v>
      </c>
      <c r="B11" s="171"/>
    </row>
    <row r="12" customFormat="false" ht="16.2" hidden="true" customHeight="false" outlineLevel="0" collapsed="false">
      <c r="A12" s="171" t="s">
        <v>496</v>
      </c>
      <c r="B12" s="171"/>
    </row>
    <row r="13" customFormat="false" ht="16.2" hidden="true" customHeight="false" outlineLevel="0" collapsed="false">
      <c r="A13" s="171" t="s">
        <v>497</v>
      </c>
      <c r="B13" s="171"/>
    </row>
    <row r="14" customFormat="false" ht="16.2" hidden="false" customHeight="false" outlineLevel="0" collapsed="false">
      <c r="A14" s="171" t="s">
        <v>499</v>
      </c>
      <c r="B14" s="171"/>
    </row>
    <row r="15" customFormat="false" ht="16.2" hidden="false" customHeight="false" outlineLevel="0" collapsed="false">
      <c r="A15" s="171" t="s">
        <v>501</v>
      </c>
      <c r="B15" s="171"/>
    </row>
    <row r="16" customFormat="false" ht="16.2" hidden="false" customHeight="false" outlineLevel="0" collapsed="false">
      <c r="A16" s="171" t="s">
        <v>503</v>
      </c>
      <c r="B16" s="171"/>
    </row>
    <row r="17" customFormat="false" ht="16.2" hidden="false" customHeight="false" outlineLevel="0" collapsed="false">
      <c r="A17" s="171" t="s">
        <v>504</v>
      </c>
      <c r="B17" s="171"/>
    </row>
    <row r="18" customFormat="false" ht="16.2" hidden="false" customHeight="false" outlineLevel="0" collapsed="false">
      <c r="A18" s="171" t="s">
        <v>507</v>
      </c>
      <c r="B18" s="171"/>
    </row>
    <row r="19" customFormat="false" ht="16.2" hidden="false" customHeight="false" outlineLevel="0" collapsed="false">
      <c r="A19" s="171" t="s">
        <v>510</v>
      </c>
      <c r="B19" s="171"/>
    </row>
    <row r="20" customFormat="false" ht="16.2" hidden="false" customHeight="false" outlineLevel="0" collapsed="false">
      <c r="A20" s="171" t="s">
        <v>511</v>
      </c>
      <c r="B20" s="171"/>
    </row>
    <row r="21" customFormat="false" ht="16.2" hidden="false" customHeight="false" outlineLevel="0" collapsed="false">
      <c r="A21" s="171" t="s">
        <v>513</v>
      </c>
      <c r="B21" s="171"/>
    </row>
    <row r="22" customFormat="false" ht="16.2" hidden="false" customHeight="false" outlineLevel="0" collapsed="false">
      <c r="A22" s="171" t="s">
        <v>1431</v>
      </c>
      <c r="B22" s="171"/>
    </row>
    <row r="23" customFormat="false" ht="16.2" hidden="false" customHeight="true" outlineLevel="0" collapsed="false">
      <c r="A23" s="171" t="s">
        <v>1432</v>
      </c>
      <c r="B23" s="171"/>
    </row>
    <row r="24" customFormat="false" ht="16.2" hidden="false" customHeight="true" outlineLevel="0" collapsed="false">
      <c r="A24" s="741" t="s">
        <v>3345</v>
      </c>
      <c r="B24" s="741"/>
    </row>
    <row r="25" customFormat="false" ht="5.4" hidden="false" customHeight="true" outlineLevel="0" collapsed="false">
      <c r="A25" s="274"/>
      <c r="B25" s="274"/>
    </row>
    <row r="26" customFormat="false" ht="67.95" hidden="false" customHeight="true" outlineLevel="0" collapsed="false">
      <c r="A26" s="363" t="s">
        <v>514</v>
      </c>
      <c r="B26" s="364" t="s">
        <v>515</v>
      </c>
    </row>
    <row r="27" customFormat="false" ht="67.95" hidden="false" customHeight="true" outlineLevel="0" collapsed="false">
      <c r="A27" s="363"/>
      <c r="B27" s="396" t="s">
        <v>1298</v>
      </c>
    </row>
    <row r="28" s="8" customFormat="true" ht="16.2" hidden="false" customHeight="true" outlineLevel="0" collapsed="false">
      <c r="A28" s="742" t="s">
        <v>1403</v>
      </c>
      <c r="B28" s="742"/>
    </row>
    <row r="29" s="8" customFormat="true" ht="16.2" hidden="false" customHeight="true" outlineLevel="0" collapsed="false">
      <c r="A29" s="742" t="s">
        <v>1433</v>
      </c>
      <c r="B29" s="742"/>
    </row>
    <row r="30" s="8" customFormat="true" ht="15.75" hidden="false" customHeight="true" outlineLevel="0" collapsed="false">
      <c r="A30" s="742" t="s">
        <v>1434</v>
      </c>
      <c r="B30" s="742"/>
    </row>
    <row r="31" s="8" customFormat="true" ht="16.5" hidden="false" customHeight="true" outlineLevel="0" collapsed="false">
      <c r="A31" s="746" t="s">
        <v>1423</v>
      </c>
      <c r="B31" s="746"/>
    </row>
  </sheetData>
  <mergeCells count="27">
    <mergeCell ref="A1:B1"/>
    <mergeCell ref="A2: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A27"/>
    <mergeCell ref="A28:B28"/>
    <mergeCell ref="A29:B29"/>
    <mergeCell ref="A30:B30"/>
    <mergeCell ref="A31:B31"/>
  </mergeCells>
  <printOptions headings="false" gridLines="false" gridLinesSet="true" horizontalCentered="false" verticalCentered="false"/>
  <pageMargins left="0.7" right="0.7" top="0.3" bottom="0.3" header="0.3" footer="0.3"/>
  <pageSetup paperSize="77" scale="9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6.2"/>
  <cols>
    <col collapsed="false" hidden="false" max="2" min="1" style="1" width="5.53266331658292"/>
    <col collapsed="false" hidden="false" max="1025" min="3" style="473" width="8.50753768844221"/>
  </cols>
  <sheetData>
    <row r="1" customFormat="false" ht="16.2" hidden="false" customHeight="false" outlineLevel="0" collapsed="false">
      <c r="A1" s="16" t="s">
        <v>0</v>
      </c>
      <c r="B1" s="16"/>
    </row>
    <row r="2" customFormat="false" ht="16.5" hidden="false" customHeight="true" outlineLevel="0" collapsed="false">
      <c r="A2" s="29" t="s">
        <v>67</v>
      </c>
      <c r="B2" s="29"/>
    </row>
    <row r="3" customFormat="false" ht="16.5" hidden="false" customHeight="true" outlineLevel="0" collapsed="false">
      <c r="A3" s="29"/>
      <c r="B3" s="29"/>
    </row>
    <row r="4" customFormat="false" ht="16.5" hidden="false" customHeight="true" outlineLevel="0" collapsed="false">
      <c r="A4" s="29"/>
      <c r="B4" s="29"/>
    </row>
    <row r="5" customFormat="false" ht="16.2" hidden="false" customHeight="false" outlineLevel="0" collapsed="false">
      <c r="A5" s="29"/>
      <c r="B5" s="29"/>
    </row>
    <row r="6" customFormat="false" ht="16.2" hidden="false" customHeight="true" outlineLevel="0" collapsed="false">
      <c r="A6" s="29" t="s">
        <v>470</v>
      </c>
      <c r="B6" s="29"/>
    </row>
    <row r="7" customFormat="false" ht="16.2" hidden="true" customHeight="false" outlineLevel="0" collapsed="false">
      <c r="A7" s="117"/>
      <c r="B7" s="117"/>
    </row>
    <row r="8" customFormat="false" ht="16.2" hidden="true" customHeight="false" outlineLevel="0" collapsed="false">
      <c r="A8" s="171" t="s">
        <v>487</v>
      </c>
      <c r="B8" s="171"/>
    </row>
    <row r="9" customFormat="false" ht="16.2" hidden="true" customHeight="false" outlineLevel="0" collapsed="false">
      <c r="A9" s="171" t="s">
        <v>492</v>
      </c>
      <c r="B9" s="171"/>
    </row>
    <row r="10" customFormat="false" ht="16.2" hidden="true" customHeight="false" outlineLevel="0" collapsed="false">
      <c r="A10" s="171" t="s">
        <v>494</v>
      </c>
      <c r="B10" s="171"/>
    </row>
    <row r="11" customFormat="false" ht="16.2" hidden="true" customHeight="false" outlineLevel="0" collapsed="false">
      <c r="A11" s="171" t="s">
        <v>495</v>
      </c>
      <c r="B11" s="171"/>
    </row>
    <row r="12" customFormat="false" ht="16.2" hidden="true" customHeight="false" outlineLevel="0" collapsed="false">
      <c r="A12" s="171" t="s">
        <v>496</v>
      </c>
      <c r="B12" s="171"/>
    </row>
    <row r="13" customFormat="false" ht="16.2" hidden="true" customHeight="false" outlineLevel="0" collapsed="false">
      <c r="A13" s="171" t="s">
        <v>497</v>
      </c>
      <c r="B13" s="171"/>
    </row>
    <row r="14" customFormat="false" ht="16.2" hidden="false" customHeight="false" outlineLevel="0" collapsed="false">
      <c r="A14" s="171" t="s">
        <v>499</v>
      </c>
      <c r="B14" s="171"/>
    </row>
    <row r="15" customFormat="false" ht="16.2" hidden="false" customHeight="false" outlineLevel="0" collapsed="false">
      <c r="A15" s="171" t="s">
        <v>501</v>
      </c>
      <c r="B15" s="171"/>
    </row>
    <row r="16" customFormat="false" ht="16.2" hidden="false" customHeight="false" outlineLevel="0" collapsed="false">
      <c r="A16" s="171" t="s">
        <v>503</v>
      </c>
      <c r="B16" s="171"/>
    </row>
    <row r="17" customFormat="false" ht="16.2" hidden="false" customHeight="false" outlineLevel="0" collapsed="false">
      <c r="A17" s="171" t="s">
        <v>504</v>
      </c>
      <c r="B17" s="171"/>
    </row>
    <row r="18" customFormat="false" ht="16.2" hidden="false" customHeight="false" outlineLevel="0" collapsed="false">
      <c r="A18" s="171" t="s">
        <v>507</v>
      </c>
      <c r="B18" s="171"/>
    </row>
    <row r="19" customFormat="false" ht="16.2" hidden="false" customHeight="false" outlineLevel="0" collapsed="false">
      <c r="A19" s="171" t="s">
        <v>510</v>
      </c>
      <c r="B19" s="171"/>
    </row>
    <row r="20" customFormat="false" ht="16.2" hidden="false" customHeight="false" outlineLevel="0" collapsed="false">
      <c r="A20" s="171" t="s">
        <v>511</v>
      </c>
      <c r="B20" s="171"/>
    </row>
    <row r="21" customFormat="false" ht="16.2" hidden="false" customHeight="false" outlineLevel="0" collapsed="false">
      <c r="A21" s="171" t="s">
        <v>513</v>
      </c>
      <c r="B21" s="171"/>
    </row>
    <row r="22" customFormat="false" ht="16.2" hidden="false" customHeight="false" outlineLevel="0" collapsed="false">
      <c r="A22" s="171" t="s">
        <v>1431</v>
      </c>
      <c r="B22" s="171"/>
    </row>
    <row r="23" customFormat="false" ht="16.2" hidden="false" customHeight="false" outlineLevel="0" collapsed="false">
      <c r="A23" s="171" t="s">
        <v>1432</v>
      </c>
      <c r="B23" s="171"/>
    </row>
    <row r="24" customFormat="false" ht="16.2" hidden="false" customHeight="false" outlineLevel="0" collapsed="false">
      <c r="A24" s="741" t="s">
        <v>3345</v>
      </c>
      <c r="B24" s="741"/>
    </row>
    <row r="25" customFormat="false" ht="5.4" hidden="false" customHeight="true" outlineLevel="0" collapsed="false">
      <c r="A25" s="274"/>
      <c r="B25" s="274"/>
    </row>
    <row r="26" customFormat="false" ht="96" hidden="false" customHeight="true" outlineLevel="0" collapsed="false">
      <c r="A26" s="363" t="s">
        <v>514</v>
      </c>
      <c r="B26" s="364" t="s">
        <v>515</v>
      </c>
    </row>
    <row r="27" customFormat="false" ht="16.2" hidden="false" customHeight="false" outlineLevel="0" collapsed="false">
      <c r="A27" s="363"/>
      <c r="B27" s="396" t="s">
        <v>1298</v>
      </c>
    </row>
    <row r="28" s="740" customFormat="true" ht="16.2" hidden="false" customHeight="true" outlineLevel="0" collapsed="false">
      <c r="A28" s="742" t="s">
        <v>1403</v>
      </c>
      <c r="B28" s="742"/>
    </row>
    <row r="29" s="740" customFormat="true" ht="16.2" hidden="false" customHeight="true" outlineLevel="0" collapsed="false">
      <c r="A29" s="742" t="s">
        <v>1433</v>
      </c>
      <c r="B29" s="742"/>
    </row>
    <row r="30" s="743" customFormat="true" ht="16.2" hidden="false" customHeight="true" outlineLevel="0" collapsed="false">
      <c r="A30" s="742" t="s">
        <v>1434</v>
      </c>
      <c r="B30" s="742"/>
    </row>
    <row r="31" s="740" customFormat="true" ht="34.95" hidden="false" customHeight="true" outlineLevel="0" collapsed="false">
      <c r="A31" s="746" t="s">
        <v>1423</v>
      </c>
      <c r="B31" s="746"/>
    </row>
  </sheetData>
  <mergeCells count="27">
    <mergeCell ref="A1:B1"/>
    <mergeCell ref="A2: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A27"/>
    <mergeCell ref="A28:B28"/>
    <mergeCell ref="A29:B29"/>
    <mergeCell ref="A30:B30"/>
    <mergeCell ref="A31:B31"/>
  </mergeCells>
  <printOptions headings="false" gridLines="false" gridLinesSet="true" horizontalCentered="false" verticalCentered="false"/>
  <pageMargins left="0.7" right="0.7" top="0.3" bottom="0.3" header="0.3" footer="0.3"/>
  <pageSetup paperSize="77" scale="92"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6.2"/>
  <cols>
    <col collapsed="false" hidden="false" max="2" min="1" style="1" width="5.53266331658292"/>
    <col collapsed="false" hidden="false" max="1025" min="3" style="473" width="8.50753768844221"/>
  </cols>
  <sheetData>
    <row r="1" customFormat="false" ht="16.5" hidden="false" customHeight="true" outlineLevel="0" collapsed="false">
      <c r="A1" s="16" t="s">
        <v>0</v>
      </c>
      <c r="B1" s="16"/>
    </row>
    <row r="2" customFormat="false" ht="16.2" hidden="false" customHeight="true" outlineLevel="0" collapsed="false">
      <c r="A2" s="29" t="s">
        <v>67</v>
      </c>
      <c r="B2" s="29"/>
    </row>
    <row r="3" customFormat="false" ht="25.5" hidden="false" customHeight="true" outlineLevel="0" collapsed="false">
      <c r="A3" s="29"/>
      <c r="B3" s="29"/>
    </row>
    <row r="4" customFormat="false" ht="16.5" hidden="false" customHeight="true" outlineLevel="0" collapsed="false">
      <c r="A4" s="29"/>
      <c r="B4" s="29"/>
    </row>
    <row r="5" customFormat="false" ht="16.2" hidden="false" customHeight="false" outlineLevel="0" collapsed="false">
      <c r="A5" s="29"/>
      <c r="B5" s="29"/>
    </row>
    <row r="6" customFormat="false" ht="16.2" hidden="false" customHeight="true" outlineLevel="0" collapsed="false">
      <c r="A6" s="29" t="s">
        <v>470</v>
      </c>
      <c r="B6" s="29"/>
    </row>
    <row r="7" customFormat="false" ht="16.2" hidden="true" customHeight="true" outlineLevel="0" collapsed="false">
      <c r="A7" s="117"/>
      <c r="B7" s="117"/>
    </row>
    <row r="8" customFormat="false" ht="16.2" hidden="true" customHeight="true" outlineLevel="0" collapsed="false">
      <c r="A8" s="171" t="s">
        <v>487</v>
      </c>
      <c r="B8" s="171"/>
    </row>
    <row r="9" customFormat="false" ht="16.2" hidden="true" customHeight="true" outlineLevel="0" collapsed="false">
      <c r="A9" s="171" t="s">
        <v>492</v>
      </c>
      <c r="B9" s="171"/>
    </row>
    <row r="10" customFormat="false" ht="16.2" hidden="true" customHeight="true" outlineLevel="0" collapsed="false">
      <c r="A10" s="171" t="s">
        <v>494</v>
      </c>
      <c r="B10" s="171"/>
    </row>
    <row r="11" customFormat="false" ht="16.2" hidden="true" customHeight="true" outlineLevel="0" collapsed="false">
      <c r="A11" s="171" t="s">
        <v>495</v>
      </c>
      <c r="B11" s="171"/>
    </row>
    <row r="12" customFormat="false" ht="16.2" hidden="true" customHeight="true" outlineLevel="0" collapsed="false">
      <c r="A12" s="171" t="s">
        <v>496</v>
      </c>
      <c r="B12" s="171"/>
    </row>
    <row r="13" customFormat="false" ht="16.2" hidden="true" customHeight="false" outlineLevel="0" collapsed="false">
      <c r="A13" s="171" t="s">
        <v>497</v>
      </c>
      <c r="B13" s="171"/>
    </row>
    <row r="14" customFormat="false" ht="16.2" hidden="false" customHeight="false" outlineLevel="0" collapsed="false">
      <c r="A14" s="171" t="s">
        <v>499</v>
      </c>
      <c r="B14" s="171"/>
    </row>
    <row r="15" customFormat="false" ht="16.2" hidden="false" customHeight="false" outlineLevel="0" collapsed="false">
      <c r="A15" s="171" t="s">
        <v>501</v>
      </c>
      <c r="B15" s="171"/>
    </row>
    <row r="16" customFormat="false" ht="16.2" hidden="false" customHeight="false" outlineLevel="0" collapsed="false">
      <c r="A16" s="171" t="s">
        <v>503</v>
      </c>
      <c r="B16" s="171"/>
    </row>
    <row r="17" customFormat="false" ht="16.2" hidden="false" customHeight="false" outlineLevel="0" collapsed="false">
      <c r="A17" s="171" t="s">
        <v>504</v>
      </c>
      <c r="B17" s="171"/>
    </row>
    <row r="18" customFormat="false" ht="16.2" hidden="false" customHeight="false" outlineLevel="0" collapsed="false">
      <c r="A18" s="171" t="s">
        <v>507</v>
      </c>
      <c r="B18" s="171"/>
    </row>
    <row r="19" customFormat="false" ht="16.2" hidden="false" customHeight="false" outlineLevel="0" collapsed="false">
      <c r="A19" s="171" t="s">
        <v>510</v>
      </c>
      <c r="B19" s="171"/>
    </row>
    <row r="20" customFormat="false" ht="16.2" hidden="false" customHeight="false" outlineLevel="0" collapsed="false">
      <c r="A20" s="171" t="s">
        <v>511</v>
      </c>
      <c r="B20" s="171"/>
    </row>
    <row r="21" customFormat="false" ht="16.2" hidden="false" customHeight="false" outlineLevel="0" collapsed="false">
      <c r="A21" s="171" t="s">
        <v>513</v>
      </c>
      <c r="B21" s="171"/>
    </row>
    <row r="22" customFormat="false" ht="16.2" hidden="false" customHeight="false" outlineLevel="0" collapsed="false">
      <c r="A22" s="171" t="s">
        <v>1431</v>
      </c>
      <c r="B22" s="171"/>
    </row>
    <row r="23" customFormat="false" ht="16.2" hidden="false" customHeight="false" outlineLevel="0" collapsed="false">
      <c r="A23" s="171" t="s">
        <v>1432</v>
      </c>
      <c r="B23" s="171"/>
    </row>
    <row r="24" customFormat="false" ht="16.2" hidden="false" customHeight="false" outlineLevel="0" collapsed="false">
      <c r="A24" s="741" t="s">
        <v>3345</v>
      </c>
      <c r="B24" s="741"/>
    </row>
    <row r="25" customFormat="false" ht="5.4" hidden="false" customHeight="true" outlineLevel="0" collapsed="false">
      <c r="A25" s="274"/>
      <c r="B25" s="274"/>
    </row>
    <row r="26" customFormat="false" ht="96" hidden="false" customHeight="true" outlineLevel="0" collapsed="false">
      <c r="A26" s="363" t="s">
        <v>514</v>
      </c>
      <c r="B26" s="364" t="s">
        <v>515</v>
      </c>
    </row>
    <row r="27" customFormat="false" ht="16.2" hidden="false" customHeight="false" outlineLevel="0" collapsed="false">
      <c r="A27" s="363"/>
      <c r="B27" s="396" t="s">
        <v>1298</v>
      </c>
    </row>
    <row r="28" s="740" customFormat="true" ht="16.2" hidden="false" customHeight="true" outlineLevel="0" collapsed="false">
      <c r="A28" s="742" t="s">
        <v>1403</v>
      </c>
      <c r="B28" s="742"/>
    </row>
    <row r="29" s="740" customFormat="true" ht="16.2" hidden="false" customHeight="true" outlineLevel="0" collapsed="false">
      <c r="A29" s="742" t="s">
        <v>1433</v>
      </c>
      <c r="B29" s="742"/>
    </row>
    <row r="30" s="740" customFormat="true" ht="16.2" hidden="false" customHeight="true" outlineLevel="0" collapsed="false">
      <c r="A30" s="742" t="s">
        <v>1434</v>
      </c>
      <c r="B30" s="742"/>
    </row>
    <row r="31" s="740" customFormat="true" ht="17.25" hidden="false" customHeight="true" outlineLevel="0" collapsed="false">
      <c r="A31" s="746" t="s">
        <v>1423</v>
      </c>
      <c r="B31" s="746"/>
    </row>
  </sheetData>
  <mergeCells count="27">
    <mergeCell ref="A1:B1"/>
    <mergeCell ref="A2: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A27"/>
    <mergeCell ref="A28:B28"/>
    <mergeCell ref="A29:B29"/>
    <mergeCell ref="A30:B30"/>
    <mergeCell ref="A31:B31"/>
  </mergeCells>
  <printOptions headings="false" gridLines="false" gridLinesSet="true" horizontalCentered="false" verticalCentered="false"/>
  <pageMargins left="0.7" right="0.7" top="0.3" bottom="0.3" header="0.3" footer="0.3"/>
  <pageSetup paperSize="77" scale="83"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6.2"/>
  <cols>
    <col collapsed="false" hidden="false" max="2" min="1" style="1" width="5.53266331658292"/>
    <col collapsed="false" hidden="false" max="1025" min="3" style="473" width="8.50753768844221"/>
  </cols>
  <sheetData>
    <row r="1" customFormat="false" ht="16.2" hidden="false" customHeight="true" outlineLevel="0" collapsed="false">
      <c r="A1" s="747" t="s">
        <v>0</v>
      </c>
      <c r="B1" s="747"/>
    </row>
    <row r="2" customFormat="false" ht="16.2" hidden="false" customHeight="true" outlineLevel="0" collapsed="false">
      <c r="A2" s="748" t="s">
        <v>67</v>
      </c>
      <c r="B2" s="748"/>
    </row>
    <row r="3" customFormat="false" ht="16.2" hidden="false" customHeight="true" outlineLevel="0" collapsed="false">
      <c r="A3" s="748"/>
      <c r="B3" s="748"/>
    </row>
    <row r="4" customFormat="false" ht="16.5" hidden="false" customHeight="true" outlineLevel="0" collapsed="false">
      <c r="A4" s="748"/>
      <c r="B4" s="748"/>
    </row>
    <row r="5" customFormat="false" ht="16.2" hidden="false" customHeight="false" outlineLevel="0" collapsed="false">
      <c r="A5" s="748"/>
      <c r="B5" s="748"/>
    </row>
    <row r="6" customFormat="false" ht="16.2" hidden="false" customHeight="true" outlineLevel="0" collapsed="false">
      <c r="A6" s="748" t="s">
        <v>470</v>
      </c>
      <c r="B6" s="748"/>
    </row>
    <row r="7" customFormat="false" ht="16.2" hidden="true" customHeight="true" outlineLevel="0" collapsed="false">
      <c r="A7" s="117"/>
      <c r="B7" s="117"/>
    </row>
    <row r="8" customFormat="false" ht="16.2" hidden="true" customHeight="true" outlineLevel="0" collapsed="false">
      <c r="A8" s="171" t="s">
        <v>487</v>
      </c>
      <c r="B8" s="171"/>
    </row>
    <row r="9" customFormat="false" ht="16.2" hidden="true" customHeight="true" outlineLevel="0" collapsed="false">
      <c r="A9" s="171" t="s">
        <v>492</v>
      </c>
      <c r="B9" s="171"/>
    </row>
    <row r="10" customFormat="false" ht="16.2" hidden="true" customHeight="true" outlineLevel="0" collapsed="false">
      <c r="A10" s="171" t="s">
        <v>494</v>
      </c>
      <c r="B10" s="171"/>
    </row>
    <row r="11" customFormat="false" ht="16.2" hidden="true" customHeight="true" outlineLevel="0" collapsed="false">
      <c r="A11" s="171" t="s">
        <v>495</v>
      </c>
      <c r="B11" s="171"/>
    </row>
    <row r="12" customFormat="false" ht="16.2" hidden="true" customHeight="true" outlineLevel="0" collapsed="false">
      <c r="A12" s="171" t="s">
        <v>496</v>
      </c>
      <c r="B12" s="171"/>
    </row>
    <row r="13" customFormat="false" ht="16.5" hidden="true" customHeight="true" outlineLevel="0" collapsed="false">
      <c r="A13" s="171" t="s">
        <v>497</v>
      </c>
      <c r="B13" s="171"/>
    </row>
    <row r="14" customFormat="false" ht="16.2" hidden="false" customHeight="false" outlineLevel="0" collapsed="false">
      <c r="A14" s="171" t="s">
        <v>499</v>
      </c>
      <c r="B14" s="171"/>
    </row>
    <row r="15" customFormat="false" ht="16.2" hidden="false" customHeight="false" outlineLevel="0" collapsed="false">
      <c r="A15" s="171" t="s">
        <v>501</v>
      </c>
      <c r="B15" s="171"/>
    </row>
    <row r="16" customFormat="false" ht="16.2" hidden="false" customHeight="false" outlineLevel="0" collapsed="false">
      <c r="A16" s="171" t="s">
        <v>503</v>
      </c>
      <c r="B16" s="171"/>
    </row>
    <row r="17" customFormat="false" ht="16.2" hidden="false" customHeight="false" outlineLevel="0" collapsed="false">
      <c r="A17" s="171" t="s">
        <v>504</v>
      </c>
      <c r="B17" s="171"/>
    </row>
    <row r="18" customFormat="false" ht="16.2" hidden="false" customHeight="false" outlineLevel="0" collapsed="false">
      <c r="A18" s="171" t="s">
        <v>507</v>
      </c>
      <c r="B18" s="171"/>
    </row>
    <row r="19" customFormat="false" ht="16.2" hidden="false" customHeight="false" outlineLevel="0" collapsed="false">
      <c r="A19" s="171" t="s">
        <v>510</v>
      </c>
      <c r="B19" s="171"/>
    </row>
    <row r="20" customFormat="false" ht="16.2" hidden="false" customHeight="false" outlineLevel="0" collapsed="false">
      <c r="A20" s="171" t="s">
        <v>511</v>
      </c>
      <c r="B20" s="171"/>
    </row>
    <row r="21" customFormat="false" ht="16.2" hidden="false" customHeight="false" outlineLevel="0" collapsed="false">
      <c r="A21" s="171" t="s">
        <v>513</v>
      </c>
      <c r="B21" s="171"/>
    </row>
    <row r="22" customFormat="false" ht="16.2" hidden="false" customHeight="false" outlineLevel="0" collapsed="false">
      <c r="A22" s="171" t="s">
        <v>1431</v>
      </c>
      <c r="B22" s="171"/>
    </row>
    <row r="23" customFormat="false" ht="16.2" hidden="false" customHeight="false" outlineLevel="0" collapsed="false">
      <c r="A23" s="171" t="s">
        <v>1432</v>
      </c>
      <c r="B23" s="171"/>
    </row>
    <row r="24" customFormat="false" ht="16.2" hidden="false" customHeight="false" outlineLevel="0" collapsed="false">
      <c r="A24" s="741" t="s">
        <v>3345</v>
      </c>
      <c r="B24" s="741"/>
    </row>
    <row r="25" customFormat="false" ht="5.4" hidden="false" customHeight="true" outlineLevel="0" collapsed="false">
      <c r="A25" s="274"/>
      <c r="B25" s="274"/>
    </row>
    <row r="26" customFormat="false" ht="86.4" hidden="false" customHeight="true" outlineLevel="0" collapsed="false">
      <c r="A26" s="749" t="s">
        <v>514</v>
      </c>
      <c r="B26" s="750" t="s">
        <v>515</v>
      </c>
    </row>
    <row r="27" customFormat="false" ht="16.2" hidden="false" customHeight="false" outlineLevel="0" collapsed="false">
      <c r="A27" s="749"/>
      <c r="B27" s="751" t="s">
        <v>1298</v>
      </c>
    </row>
    <row r="28" s="740" customFormat="true" ht="16.2" hidden="false" customHeight="true" outlineLevel="0" collapsed="false">
      <c r="A28" s="752" t="s">
        <v>1403</v>
      </c>
      <c r="B28" s="752"/>
    </row>
    <row r="29" s="740" customFormat="true" ht="16.2" hidden="false" customHeight="true" outlineLevel="0" collapsed="false">
      <c r="A29" s="752" t="s">
        <v>1433</v>
      </c>
      <c r="B29" s="752"/>
    </row>
    <row r="30" s="740" customFormat="true" ht="16.2" hidden="false" customHeight="true" outlineLevel="0" collapsed="false">
      <c r="A30" s="752" t="s">
        <v>1434</v>
      </c>
      <c r="B30" s="752"/>
    </row>
    <row r="31" s="740" customFormat="true" ht="17.25" hidden="false" customHeight="true" outlineLevel="0" collapsed="false">
      <c r="A31" s="753" t="s">
        <v>1423</v>
      </c>
      <c r="B31" s="753"/>
    </row>
  </sheetData>
  <mergeCells count="27">
    <mergeCell ref="A1:B1"/>
    <mergeCell ref="A2: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A27"/>
    <mergeCell ref="A28:B28"/>
    <mergeCell ref="A29:B29"/>
    <mergeCell ref="A30:B30"/>
    <mergeCell ref="A31:B31"/>
  </mergeCells>
  <printOptions headings="false" gridLines="false" gridLinesSet="true" horizontalCentered="false" verticalCentered="false"/>
  <pageMargins left="0.7" right="0.7" top="0.3" bottom="0.3" header="0.3" footer="0.3"/>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T3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6.2"/>
  <cols>
    <col collapsed="false" hidden="false" max="2" min="1" style="1" width="5.53266331658292"/>
    <col collapsed="false" hidden="false" max="20" min="3" style="473" width="4.89447236180905"/>
    <col collapsed="false" hidden="false" max="1025" min="21" style="473" width="8.50753768844221"/>
  </cols>
  <sheetData>
    <row r="1" customFormat="false" ht="16.2" hidden="false" customHeight="true" outlineLevel="0" collapsed="false">
      <c r="A1" s="16" t="s">
        <v>0</v>
      </c>
      <c r="B1" s="16"/>
      <c r="C1" s="16" t="s">
        <v>3346</v>
      </c>
      <c r="D1" s="16"/>
      <c r="E1" s="16"/>
      <c r="F1" s="16"/>
      <c r="G1" s="16"/>
      <c r="H1" s="16"/>
      <c r="I1" s="16"/>
      <c r="J1" s="16"/>
      <c r="K1" s="16"/>
      <c r="L1" s="16"/>
      <c r="M1" s="16"/>
      <c r="N1" s="16"/>
      <c r="O1" s="16"/>
      <c r="P1" s="16"/>
      <c r="Q1" s="16"/>
      <c r="R1" s="16"/>
      <c r="S1" s="16"/>
      <c r="T1" s="16"/>
    </row>
    <row r="2" customFormat="false" ht="16.2" hidden="false" customHeight="true" outlineLevel="0" collapsed="false">
      <c r="A2" s="29" t="s">
        <v>67</v>
      </c>
      <c r="B2" s="29"/>
      <c r="C2" s="30" t="s">
        <v>3127</v>
      </c>
      <c r="D2" s="30"/>
      <c r="E2" s="30"/>
      <c r="F2" s="30"/>
      <c r="G2" s="30"/>
      <c r="H2" s="30"/>
      <c r="I2" s="30"/>
      <c r="J2" s="30"/>
      <c r="K2" s="30"/>
      <c r="L2" s="30"/>
      <c r="M2" s="30"/>
      <c r="N2" s="30"/>
      <c r="O2" s="31" t="s">
        <v>3148</v>
      </c>
      <c r="P2" s="31"/>
      <c r="Q2" s="31" t="s">
        <v>3151</v>
      </c>
      <c r="R2" s="31"/>
      <c r="S2" s="32" t="s">
        <v>3076</v>
      </c>
      <c r="T2" s="32"/>
    </row>
    <row r="3" customFormat="false" ht="16.2" hidden="false" customHeight="true" outlineLevel="0" collapsed="false">
      <c r="A3" s="29"/>
      <c r="B3" s="29"/>
      <c r="C3" s="30" t="s">
        <v>3128</v>
      </c>
      <c r="D3" s="30"/>
      <c r="E3" s="31" t="s">
        <v>3133</v>
      </c>
      <c r="F3" s="31"/>
      <c r="G3" s="31" t="s">
        <v>3136</v>
      </c>
      <c r="H3" s="31"/>
      <c r="I3" s="31" t="s">
        <v>3139</v>
      </c>
      <c r="J3" s="31"/>
      <c r="K3" s="31" t="s">
        <v>3142</v>
      </c>
      <c r="L3" s="31"/>
      <c r="M3" s="31" t="s">
        <v>3145</v>
      </c>
      <c r="N3" s="31"/>
      <c r="O3" s="31"/>
      <c r="P3" s="31"/>
      <c r="Q3" s="31"/>
      <c r="R3" s="31"/>
      <c r="S3" s="32"/>
      <c r="T3" s="32"/>
    </row>
    <row r="4" customFormat="false" ht="24" hidden="false" customHeight="true" outlineLevel="0" collapsed="false">
      <c r="A4" s="29"/>
      <c r="B4" s="29"/>
      <c r="C4" s="30"/>
      <c r="D4" s="30"/>
      <c r="E4" s="31"/>
      <c r="F4" s="31"/>
      <c r="G4" s="31"/>
      <c r="H4" s="31"/>
      <c r="I4" s="31"/>
      <c r="J4" s="31"/>
      <c r="K4" s="31"/>
      <c r="L4" s="31"/>
      <c r="M4" s="31"/>
      <c r="N4" s="31"/>
      <c r="O4" s="31"/>
      <c r="P4" s="31"/>
      <c r="Q4" s="31"/>
      <c r="R4" s="31"/>
      <c r="S4" s="32"/>
      <c r="T4" s="32"/>
    </row>
    <row r="5" customFormat="false" ht="16.2" hidden="false" customHeight="false" outlineLevel="0" collapsed="false">
      <c r="A5" s="29"/>
      <c r="B5" s="29"/>
      <c r="C5" s="85" t="s">
        <v>264</v>
      </c>
      <c r="D5" s="85" t="s">
        <v>265</v>
      </c>
      <c r="E5" s="87" t="s">
        <v>264</v>
      </c>
      <c r="F5" s="85" t="s">
        <v>265</v>
      </c>
      <c r="G5" s="87" t="s">
        <v>264</v>
      </c>
      <c r="H5" s="85" t="s">
        <v>265</v>
      </c>
      <c r="I5" s="87" t="s">
        <v>264</v>
      </c>
      <c r="J5" s="85" t="s">
        <v>265</v>
      </c>
      <c r="K5" s="87" t="s">
        <v>264</v>
      </c>
      <c r="L5" s="85" t="s">
        <v>265</v>
      </c>
      <c r="M5" s="87" t="s">
        <v>264</v>
      </c>
      <c r="N5" s="85" t="s">
        <v>265</v>
      </c>
      <c r="O5" s="87" t="s">
        <v>264</v>
      </c>
      <c r="P5" s="85" t="s">
        <v>265</v>
      </c>
      <c r="Q5" s="87" t="s">
        <v>264</v>
      </c>
      <c r="R5" s="85" t="s">
        <v>265</v>
      </c>
      <c r="S5" s="87" t="s">
        <v>264</v>
      </c>
      <c r="T5" s="92" t="s">
        <v>265</v>
      </c>
    </row>
    <row r="6" customFormat="false" ht="16.2" hidden="false" customHeight="true" outlineLevel="0" collapsed="false">
      <c r="A6" s="29" t="s">
        <v>470</v>
      </c>
      <c r="B6" s="29"/>
      <c r="C6" s="49" t="s">
        <v>471</v>
      </c>
      <c r="D6" s="31" t="s">
        <v>471</v>
      </c>
      <c r="E6" s="31" t="s">
        <v>471</v>
      </c>
      <c r="F6" s="31" t="s">
        <v>471</v>
      </c>
      <c r="G6" s="31" t="s">
        <v>471</v>
      </c>
      <c r="H6" s="31" t="s">
        <v>471</v>
      </c>
      <c r="I6" s="31" t="s">
        <v>471</v>
      </c>
      <c r="J6" s="31" t="s">
        <v>471</v>
      </c>
      <c r="K6" s="31" t="s">
        <v>471</v>
      </c>
      <c r="L6" s="31" t="s">
        <v>471</v>
      </c>
      <c r="M6" s="31" t="s">
        <v>471</v>
      </c>
      <c r="N6" s="31" t="s">
        <v>471</v>
      </c>
      <c r="O6" s="31" t="s">
        <v>471</v>
      </c>
      <c r="P6" s="31" t="s">
        <v>471</v>
      </c>
      <c r="Q6" s="31" t="s">
        <v>471</v>
      </c>
      <c r="R6" s="31" t="s">
        <v>471</v>
      </c>
      <c r="S6" s="31" t="s">
        <v>471</v>
      </c>
      <c r="T6" s="32" t="s">
        <v>471</v>
      </c>
    </row>
    <row r="7" customFormat="false" ht="16.2" hidden="true" customHeight="true" outlineLevel="0" collapsed="false">
      <c r="A7" s="117"/>
      <c r="B7" s="117"/>
      <c r="C7" s="122"/>
      <c r="D7" s="13"/>
      <c r="E7" s="13"/>
      <c r="F7" s="13"/>
      <c r="G7" s="13"/>
      <c r="H7" s="13"/>
      <c r="I7" s="13"/>
      <c r="J7" s="13"/>
      <c r="K7" s="13"/>
      <c r="L7" s="13"/>
      <c r="M7" s="13"/>
      <c r="N7" s="13"/>
      <c r="O7" s="13"/>
      <c r="P7" s="13"/>
      <c r="Q7" s="13"/>
      <c r="R7" s="13"/>
      <c r="S7" s="13"/>
      <c r="T7" s="13"/>
    </row>
    <row r="8" customFormat="false" ht="16.2" hidden="true" customHeight="true" outlineLevel="0" collapsed="false">
      <c r="A8" s="171" t="s">
        <v>487</v>
      </c>
      <c r="B8" s="171"/>
      <c r="C8" s="754" t="s">
        <v>488</v>
      </c>
      <c r="D8" s="754" t="s">
        <v>488</v>
      </c>
      <c r="E8" s="754" t="s">
        <v>488</v>
      </c>
      <c r="F8" s="754" t="s">
        <v>488</v>
      </c>
      <c r="G8" s="754" t="s">
        <v>488</v>
      </c>
      <c r="H8" s="754" t="s">
        <v>488</v>
      </c>
      <c r="I8" s="754" t="s">
        <v>488</v>
      </c>
      <c r="J8" s="754" t="s">
        <v>488</v>
      </c>
      <c r="K8" s="754" t="s">
        <v>488</v>
      </c>
      <c r="L8" s="754" t="s">
        <v>488</v>
      </c>
      <c r="M8" s="754" t="s">
        <v>488</v>
      </c>
      <c r="N8" s="754" t="s">
        <v>488</v>
      </c>
      <c r="O8" s="754" t="s">
        <v>488</v>
      </c>
      <c r="P8" s="754" t="s">
        <v>488</v>
      </c>
      <c r="Q8" s="754" t="s">
        <v>488</v>
      </c>
      <c r="R8" s="754" t="s">
        <v>488</v>
      </c>
      <c r="S8" s="754" t="s">
        <v>488</v>
      </c>
      <c r="T8" s="754" t="s">
        <v>488</v>
      </c>
    </row>
    <row r="9" customFormat="false" ht="16.2" hidden="true" customHeight="true" outlineLevel="0" collapsed="false">
      <c r="A9" s="171" t="s">
        <v>492</v>
      </c>
      <c r="B9" s="171"/>
      <c r="C9" s="754" t="s">
        <v>488</v>
      </c>
      <c r="D9" s="754" t="s">
        <v>488</v>
      </c>
      <c r="E9" s="754" t="s">
        <v>488</v>
      </c>
      <c r="F9" s="754" t="s">
        <v>488</v>
      </c>
      <c r="G9" s="754" t="s">
        <v>488</v>
      </c>
      <c r="H9" s="754" t="s">
        <v>488</v>
      </c>
      <c r="I9" s="754" t="s">
        <v>488</v>
      </c>
      <c r="J9" s="754" t="s">
        <v>488</v>
      </c>
      <c r="K9" s="754" t="s">
        <v>488</v>
      </c>
      <c r="L9" s="754" t="s">
        <v>488</v>
      </c>
      <c r="M9" s="754" t="s">
        <v>488</v>
      </c>
      <c r="N9" s="754" t="s">
        <v>488</v>
      </c>
      <c r="O9" s="754" t="s">
        <v>488</v>
      </c>
      <c r="P9" s="754" t="s">
        <v>488</v>
      </c>
      <c r="Q9" s="754" t="s">
        <v>488</v>
      </c>
      <c r="R9" s="754" t="s">
        <v>488</v>
      </c>
      <c r="S9" s="754" t="s">
        <v>488</v>
      </c>
      <c r="T9" s="754" t="s">
        <v>488</v>
      </c>
    </row>
    <row r="10" customFormat="false" ht="16.2" hidden="true" customHeight="true" outlineLevel="0" collapsed="false">
      <c r="A10" s="171" t="s">
        <v>494</v>
      </c>
      <c r="B10" s="171"/>
      <c r="C10" s="754" t="s">
        <v>488</v>
      </c>
      <c r="D10" s="754" t="s">
        <v>488</v>
      </c>
      <c r="E10" s="754" t="s">
        <v>488</v>
      </c>
      <c r="F10" s="754" t="s">
        <v>488</v>
      </c>
      <c r="G10" s="754" t="s">
        <v>488</v>
      </c>
      <c r="H10" s="754" t="s">
        <v>488</v>
      </c>
      <c r="I10" s="754" t="s">
        <v>488</v>
      </c>
      <c r="J10" s="754" t="s">
        <v>488</v>
      </c>
      <c r="K10" s="754" t="s">
        <v>488</v>
      </c>
      <c r="L10" s="754" t="s">
        <v>488</v>
      </c>
      <c r="M10" s="754" t="s">
        <v>488</v>
      </c>
      <c r="N10" s="754" t="s">
        <v>488</v>
      </c>
      <c r="O10" s="754" t="s">
        <v>488</v>
      </c>
      <c r="P10" s="754" t="s">
        <v>488</v>
      </c>
      <c r="Q10" s="754" t="s">
        <v>488</v>
      </c>
      <c r="R10" s="754" t="s">
        <v>488</v>
      </c>
      <c r="S10" s="754" t="s">
        <v>488</v>
      </c>
      <c r="T10" s="754" t="s">
        <v>488</v>
      </c>
    </row>
    <row r="11" customFormat="false" ht="16.2" hidden="true" customHeight="true" outlineLevel="0" collapsed="false">
      <c r="A11" s="171" t="s">
        <v>495</v>
      </c>
      <c r="B11" s="171"/>
      <c r="C11" s="754" t="s">
        <v>488</v>
      </c>
      <c r="D11" s="754" t="s">
        <v>488</v>
      </c>
      <c r="E11" s="754" t="s">
        <v>488</v>
      </c>
      <c r="F11" s="754" t="s">
        <v>488</v>
      </c>
      <c r="G11" s="754" t="s">
        <v>488</v>
      </c>
      <c r="H11" s="754" t="s">
        <v>488</v>
      </c>
      <c r="I11" s="754" t="s">
        <v>488</v>
      </c>
      <c r="J11" s="754" t="s">
        <v>488</v>
      </c>
      <c r="K11" s="754" t="s">
        <v>488</v>
      </c>
      <c r="L11" s="754" t="s">
        <v>488</v>
      </c>
      <c r="M11" s="754" t="s">
        <v>488</v>
      </c>
      <c r="N11" s="754" t="s">
        <v>488</v>
      </c>
      <c r="O11" s="754" t="s">
        <v>488</v>
      </c>
      <c r="P11" s="754" t="s">
        <v>488</v>
      </c>
      <c r="Q11" s="754" t="s">
        <v>488</v>
      </c>
      <c r="R11" s="754" t="s">
        <v>488</v>
      </c>
      <c r="S11" s="754" t="s">
        <v>488</v>
      </c>
      <c r="T11" s="754" t="s">
        <v>488</v>
      </c>
    </row>
    <row r="12" customFormat="false" ht="16.2" hidden="true" customHeight="true" outlineLevel="0" collapsed="false">
      <c r="A12" s="171" t="s">
        <v>496</v>
      </c>
      <c r="B12" s="171"/>
      <c r="C12" s="754"/>
      <c r="D12" s="754"/>
      <c r="E12" s="754"/>
      <c r="F12" s="754"/>
      <c r="G12" s="754"/>
      <c r="H12" s="754"/>
      <c r="I12" s="754"/>
      <c r="J12" s="754"/>
      <c r="K12" s="754"/>
      <c r="L12" s="754"/>
      <c r="M12" s="754"/>
      <c r="N12" s="754"/>
      <c r="O12" s="754"/>
      <c r="P12" s="754"/>
      <c r="Q12" s="754"/>
      <c r="R12" s="754"/>
      <c r="S12" s="754"/>
      <c r="T12" s="754"/>
    </row>
    <row r="13" customFormat="false" ht="16.2" hidden="true" customHeight="false" outlineLevel="0" collapsed="false">
      <c r="A13" s="171" t="s">
        <v>497</v>
      </c>
      <c r="B13" s="171"/>
      <c r="C13" s="754"/>
      <c r="D13" s="754"/>
      <c r="E13" s="754"/>
      <c r="F13" s="754"/>
      <c r="G13" s="754"/>
      <c r="H13" s="754"/>
      <c r="I13" s="754"/>
      <c r="J13" s="754"/>
      <c r="K13" s="754"/>
      <c r="L13" s="754"/>
      <c r="M13" s="754"/>
      <c r="N13" s="754"/>
      <c r="O13" s="754"/>
      <c r="P13" s="754"/>
      <c r="Q13" s="754"/>
      <c r="R13" s="754"/>
      <c r="S13" s="754"/>
      <c r="T13" s="754"/>
    </row>
    <row r="14" customFormat="false" ht="16.2" hidden="false" customHeight="false" outlineLevel="0" collapsed="false">
      <c r="A14" s="171" t="s">
        <v>499</v>
      </c>
      <c r="B14" s="171"/>
      <c r="C14" s="754"/>
      <c r="D14" s="754"/>
      <c r="E14" s="754"/>
      <c r="F14" s="754"/>
      <c r="G14" s="754"/>
      <c r="H14" s="754"/>
      <c r="I14" s="754"/>
      <c r="J14" s="754"/>
      <c r="K14" s="754"/>
      <c r="L14" s="754"/>
      <c r="M14" s="754"/>
      <c r="N14" s="754"/>
      <c r="O14" s="754"/>
      <c r="P14" s="754"/>
      <c r="Q14" s="754"/>
      <c r="R14" s="754"/>
      <c r="S14" s="754"/>
      <c r="T14" s="755"/>
    </row>
    <row r="15" customFormat="false" ht="16.2" hidden="false" customHeight="false" outlineLevel="0" collapsed="false">
      <c r="A15" s="171" t="s">
        <v>501</v>
      </c>
      <c r="B15" s="171"/>
      <c r="C15" s="754"/>
      <c r="D15" s="754"/>
      <c r="E15" s="754"/>
      <c r="F15" s="754"/>
      <c r="G15" s="754"/>
      <c r="H15" s="754"/>
      <c r="I15" s="754"/>
      <c r="J15" s="754"/>
      <c r="K15" s="754"/>
      <c r="L15" s="754"/>
      <c r="M15" s="754"/>
      <c r="N15" s="754"/>
      <c r="O15" s="754"/>
      <c r="P15" s="754"/>
      <c r="Q15" s="754"/>
      <c r="R15" s="754"/>
      <c r="S15" s="754"/>
      <c r="T15" s="755"/>
    </row>
    <row r="16" customFormat="false" ht="16.2" hidden="false" customHeight="false" outlineLevel="0" collapsed="false">
      <c r="A16" s="171" t="s">
        <v>503</v>
      </c>
      <c r="B16" s="171"/>
      <c r="C16" s="754"/>
      <c r="D16" s="754"/>
      <c r="E16" s="754"/>
      <c r="F16" s="754"/>
      <c r="G16" s="754"/>
      <c r="H16" s="754"/>
      <c r="I16" s="754"/>
      <c r="J16" s="754"/>
      <c r="K16" s="754"/>
      <c r="L16" s="754"/>
      <c r="M16" s="754"/>
      <c r="N16" s="754"/>
      <c r="O16" s="754"/>
      <c r="P16" s="754"/>
      <c r="Q16" s="754"/>
      <c r="R16" s="754"/>
      <c r="S16" s="754"/>
      <c r="T16" s="755"/>
    </row>
    <row r="17" customFormat="false" ht="16.2" hidden="false" customHeight="false" outlineLevel="0" collapsed="false">
      <c r="A17" s="171" t="s">
        <v>504</v>
      </c>
      <c r="B17" s="171"/>
      <c r="C17" s="756"/>
      <c r="D17" s="756"/>
      <c r="E17" s="756"/>
      <c r="F17" s="756"/>
      <c r="G17" s="756"/>
      <c r="H17" s="756"/>
      <c r="I17" s="172"/>
      <c r="J17" s="172"/>
      <c r="K17" s="172"/>
      <c r="L17" s="172"/>
      <c r="M17" s="756"/>
      <c r="N17" s="756"/>
      <c r="O17" s="756"/>
      <c r="P17" s="756"/>
      <c r="Q17" s="756"/>
      <c r="R17" s="756"/>
      <c r="S17" s="756"/>
      <c r="T17" s="757"/>
    </row>
    <row r="18" customFormat="false" ht="16.2" hidden="false" customHeight="false" outlineLevel="0" collapsed="false">
      <c r="A18" s="171" t="s">
        <v>507</v>
      </c>
      <c r="B18" s="171"/>
      <c r="C18" s="756"/>
      <c r="D18" s="756"/>
      <c r="E18" s="756"/>
      <c r="F18" s="756"/>
      <c r="G18" s="756"/>
      <c r="H18" s="756"/>
      <c r="I18" s="172"/>
      <c r="J18" s="172"/>
      <c r="K18" s="172"/>
      <c r="L18" s="172"/>
      <c r="M18" s="756"/>
      <c r="N18" s="756"/>
      <c r="O18" s="756"/>
      <c r="P18" s="756"/>
      <c r="Q18" s="756"/>
      <c r="R18" s="756"/>
      <c r="S18" s="756"/>
      <c r="T18" s="757"/>
    </row>
    <row r="19" customFormat="false" ht="16.2" hidden="false" customHeight="false" outlineLevel="0" collapsed="false">
      <c r="A19" s="171" t="s">
        <v>510</v>
      </c>
      <c r="B19" s="171"/>
      <c r="C19" s="756"/>
      <c r="D19" s="756"/>
      <c r="E19" s="756"/>
      <c r="F19" s="756"/>
      <c r="G19" s="756"/>
      <c r="H19" s="756"/>
      <c r="I19" s="172"/>
      <c r="J19" s="172"/>
      <c r="K19" s="172"/>
      <c r="L19" s="172"/>
      <c r="M19" s="756"/>
      <c r="N19" s="756"/>
      <c r="O19" s="756"/>
      <c r="P19" s="756"/>
      <c r="Q19" s="756"/>
      <c r="R19" s="756"/>
      <c r="S19" s="756"/>
      <c r="T19" s="757"/>
    </row>
    <row r="20" customFormat="false" ht="16.2" hidden="false" customHeight="false" outlineLevel="0" collapsed="false">
      <c r="A20" s="171" t="s">
        <v>511</v>
      </c>
      <c r="B20" s="171"/>
      <c r="C20" s="756"/>
      <c r="D20" s="756"/>
      <c r="E20" s="756"/>
      <c r="F20" s="756"/>
      <c r="G20" s="756"/>
      <c r="H20" s="756"/>
      <c r="I20" s="172"/>
      <c r="J20" s="172"/>
      <c r="K20" s="172"/>
      <c r="L20" s="172"/>
      <c r="M20" s="756"/>
      <c r="N20" s="756"/>
      <c r="O20" s="756"/>
      <c r="P20" s="756"/>
      <c r="Q20" s="756"/>
      <c r="R20" s="756"/>
      <c r="S20" s="756"/>
      <c r="T20" s="757"/>
    </row>
    <row r="21" customFormat="false" ht="16.2" hidden="false" customHeight="false" outlineLevel="0" collapsed="false">
      <c r="A21" s="171" t="s">
        <v>513</v>
      </c>
      <c r="B21" s="171"/>
      <c r="C21" s="756"/>
      <c r="D21" s="756"/>
      <c r="E21" s="756"/>
      <c r="F21" s="756"/>
      <c r="G21" s="756"/>
      <c r="H21" s="756"/>
      <c r="I21" s="172"/>
      <c r="J21" s="172"/>
      <c r="K21" s="172"/>
      <c r="L21" s="172"/>
      <c r="M21" s="756"/>
      <c r="N21" s="756"/>
      <c r="O21" s="756"/>
      <c r="P21" s="756"/>
      <c r="Q21" s="756"/>
      <c r="R21" s="756"/>
      <c r="S21" s="756"/>
      <c r="T21" s="757"/>
    </row>
    <row r="22" customFormat="false" ht="16.2" hidden="false" customHeight="false" outlineLevel="0" collapsed="false">
      <c r="A22" s="171" t="s">
        <v>1431</v>
      </c>
      <c r="B22" s="171"/>
      <c r="C22" s="756"/>
      <c r="D22" s="756"/>
      <c r="E22" s="756"/>
      <c r="F22" s="756"/>
      <c r="G22" s="756"/>
      <c r="H22" s="756"/>
      <c r="I22" s="172"/>
      <c r="J22" s="172"/>
      <c r="K22" s="172"/>
      <c r="L22" s="172"/>
      <c r="M22" s="756"/>
      <c r="N22" s="756"/>
      <c r="O22" s="756"/>
      <c r="P22" s="756"/>
      <c r="Q22" s="756"/>
      <c r="R22" s="756"/>
      <c r="S22" s="756"/>
      <c r="T22" s="757"/>
    </row>
    <row r="23" customFormat="false" ht="16.2" hidden="false" customHeight="false" outlineLevel="0" collapsed="false">
      <c r="A23" s="171" t="s">
        <v>1432</v>
      </c>
      <c r="B23" s="171"/>
      <c r="C23" s="756"/>
      <c r="D23" s="756"/>
      <c r="E23" s="756"/>
      <c r="F23" s="756"/>
      <c r="G23" s="756"/>
      <c r="H23" s="756"/>
      <c r="I23" s="172"/>
      <c r="J23" s="172"/>
      <c r="K23" s="172"/>
      <c r="L23" s="172"/>
      <c r="M23" s="756"/>
      <c r="N23" s="756"/>
      <c r="O23" s="756"/>
      <c r="P23" s="756"/>
      <c r="Q23" s="756"/>
      <c r="R23" s="756"/>
      <c r="S23" s="756"/>
      <c r="T23" s="757"/>
    </row>
    <row r="24" customFormat="false" ht="16.2" hidden="false" customHeight="false" outlineLevel="0" collapsed="false">
      <c r="A24" s="741" t="s">
        <v>3345</v>
      </c>
      <c r="B24" s="741"/>
      <c r="C24" s="758" t="n">
        <v>0</v>
      </c>
      <c r="D24" s="758" t="n">
        <v>0</v>
      </c>
      <c r="E24" s="758" t="n">
        <v>0</v>
      </c>
      <c r="F24" s="758" t="n">
        <v>0</v>
      </c>
      <c r="G24" s="758" t="n">
        <v>0</v>
      </c>
      <c r="H24" s="758" t="n">
        <v>0</v>
      </c>
      <c r="I24" s="759" t="n">
        <v>18</v>
      </c>
      <c r="J24" s="759" t="n">
        <v>47</v>
      </c>
      <c r="K24" s="759" t="n">
        <v>8</v>
      </c>
      <c r="L24" s="759" t="n">
        <v>23</v>
      </c>
      <c r="M24" s="758" t="n">
        <v>0</v>
      </c>
      <c r="N24" s="758" t="n">
        <v>0</v>
      </c>
      <c r="O24" s="758" t="n">
        <v>0</v>
      </c>
      <c r="P24" s="758" t="n">
        <v>0</v>
      </c>
      <c r="Q24" s="758" t="n">
        <v>0</v>
      </c>
      <c r="R24" s="758" t="n">
        <v>0</v>
      </c>
      <c r="S24" s="758" t="n">
        <v>0</v>
      </c>
      <c r="T24" s="760" t="n">
        <v>0</v>
      </c>
    </row>
    <row r="25" customFormat="false" ht="5.4" hidden="false" customHeight="true" outlineLevel="0" collapsed="false">
      <c r="A25" s="274"/>
      <c r="B25" s="274"/>
      <c r="C25" s="335"/>
      <c r="D25" s="456"/>
      <c r="E25" s="456"/>
      <c r="F25" s="456"/>
      <c r="G25" s="456"/>
      <c r="H25" s="456"/>
      <c r="I25" s="456"/>
      <c r="J25" s="456"/>
      <c r="K25" s="456"/>
      <c r="L25" s="456"/>
      <c r="M25" s="456"/>
      <c r="N25" s="456"/>
      <c r="O25" s="456"/>
      <c r="P25" s="456"/>
      <c r="Q25" s="456"/>
      <c r="R25" s="456"/>
      <c r="S25" s="456"/>
      <c r="T25" s="761"/>
    </row>
    <row r="26" customFormat="false" ht="78" hidden="false" customHeight="true" outlineLevel="0" collapsed="false">
      <c r="A26" s="363" t="s">
        <v>514</v>
      </c>
      <c r="B26" s="364" t="s">
        <v>515</v>
      </c>
      <c r="C26" s="365" t="s">
        <v>3129</v>
      </c>
      <c r="D26" s="366" t="s">
        <v>3132</v>
      </c>
      <c r="E26" s="366" t="s">
        <v>3134</v>
      </c>
      <c r="F26" s="366" t="s">
        <v>3135</v>
      </c>
      <c r="G26" s="366" t="s">
        <v>3137</v>
      </c>
      <c r="H26" s="366" t="s">
        <v>3138</v>
      </c>
      <c r="I26" s="366" t="s">
        <v>3140</v>
      </c>
      <c r="J26" s="366" t="s">
        <v>3141</v>
      </c>
      <c r="K26" s="366" t="s">
        <v>3143</v>
      </c>
      <c r="L26" s="366" t="s">
        <v>3144</v>
      </c>
      <c r="M26" s="366" t="s">
        <v>3146</v>
      </c>
      <c r="N26" s="366" t="s">
        <v>3147</v>
      </c>
      <c r="O26" s="366" t="s">
        <v>3149</v>
      </c>
      <c r="P26" s="366" t="s">
        <v>3150</v>
      </c>
      <c r="Q26" s="366" t="s">
        <v>3152</v>
      </c>
      <c r="R26" s="366" t="s">
        <v>3153</v>
      </c>
      <c r="S26" s="366" t="s">
        <v>3154</v>
      </c>
      <c r="T26" s="369" t="s">
        <v>3155</v>
      </c>
    </row>
    <row r="27" customFormat="false" ht="78" hidden="false" customHeight="true" outlineLevel="0" collapsed="false">
      <c r="A27" s="363"/>
      <c r="B27" s="396" t="s">
        <v>1298</v>
      </c>
      <c r="C27" s="365"/>
      <c r="D27" s="365"/>
      <c r="E27" s="365"/>
      <c r="F27" s="365"/>
      <c r="G27" s="365"/>
      <c r="H27" s="365"/>
      <c r="I27" s="365"/>
      <c r="J27" s="365"/>
      <c r="K27" s="365"/>
      <c r="L27" s="365"/>
      <c r="M27" s="365"/>
      <c r="N27" s="365"/>
      <c r="O27" s="365"/>
      <c r="P27" s="365"/>
      <c r="Q27" s="365"/>
      <c r="R27" s="365"/>
      <c r="S27" s="365"/>
      <c r="T27" s="365"/>
    </row>
    <row r="28" s="740" customFormat="true" ht="16.2" hidden="false" customHeight="true" outlineLevel="0" collapsed="false">
      <c r="A28" s="742" t="s">
        <v>1403</v>
      </c>
      <c r="B28" s="742"/>
      <c r="C28" s="762" t="s">
        <v>3347</v>
      </c>
      <c r="D28" s="762"/>
      <c r="E28" s="762"/>
      <c r="F28" s="762"/>
      <c r="G28" s="762"/>
      <c r="H28" s="762"/>
      <c r="I28" s="762"/>
      <c r="J28" s="762"/>
      <c r="K28" s="762"/>
      <c r="L28" s="762"/>
      <c r="M28" s="762"/>
      <c r="N28" s="762"/>
      <c r="O28" s="762"/>
      <c r="P28" s="762"/>
      <c r="Q28" s="762"/>
      <c r="R28" s="762"/>
      <c r="S28" s="762"/>
      <c r="T28" s="762"/>
    </row>
    <row r="29" s="740" customFormat="true" ht="16.2" hidden="false" customHeight="true" outlineLevel="0" collapsed="false">
      <c r="A29" s="742" t="s">
        <v>1433</v>
      </c>
      <c r="B29" s="742"/>
      <c r="C29" s="762" t="s">
        <v>3347</v>
      </c>
      <c r="D29" s="762"/>
      <c r="E29" s="762"/>
      <c r="F29" s="762"/>
      <c r="G29" s="762"/>
      <c r="H29" s="762"/>
      <c r="I29" s="762"/>
      <c r="J29" s="762"/>
      <c r="K29" s="762"/>
      <c r="L29" s="762"/>
      <c r="M29" s="762"/>
      <c r="N29" s="762"/>
      <c r="O29" s="762"/>
      <c r="P29" s="762"/>
      <c r="Q29" s="762"/>
      <c r="R29" s="762"/>
      <c r="S29" s="762"/>
      <c r="T29" s="762"/>
    </row>
    <row r="30" s="740" customFormat="true" ht="16.2" hidden="false" customHeight="true" outlineLevel="0" collapsed="false">
      <c r="A30" s="742" t="s">
        <v>1434</v>
      </c>
      <c r="B30" s="742"/>
      <c r="C30" s="762"/>
      <c r="D30" s="762"/>
      <c r="E30" s="762"/>
      <c r="F30" s="762"/>
      <c r="G30" s="762"/>
      <c r="H30" s="762"/>
      <c r="I30" s="762"/>
      <c r="J30" s="762"/>
      <c r="K30" s="762"/>
      <c r="L30" s="762"/>
      <c r="M30" s="762"/>
      <c r="N30" s="762"/>
      <c r="O30" s="762"/>
      <c r="P30" s="762"/>
      <c r="Q30" s="762"/>
      <c r="R30" s="762"/>
      <c r="S30" s="762"/>
      <c r="T30" s="762"/>
    </row>
    <row r="31" s="740" customFormat="true" ht="25.95" hidden="false" customHeight="true" outlineLevel="0" collapsed="false">
      <c r="A31" s="746" t="s">
        <v>1423</v>
      </c>
      <c r="B31" s="746"/>
      <c r="C31" s="763" t="s">
        <v>3348</v>
      </c>
      <c r="D31" s="763"/>
      <c r="E31" s="763"/>
      <c r="F31" s="763"/>
      <c r="G31" s="763"/>
      <c r="H31" s="763"/>
      <c r="I31" s="763"/>
      <c r="J31" s="763"/>
      <c r="K31" s="763"/>
      <c r="L31" s="763"/>
      <c r="M31" s="763"/>
      <c r="N31" s="763"/>
      <c r="O31" s="763"/>
      <c r="P31" s="763"/>
      <c r="Q31" s="763"/>
      <c r="R31" s="763"/>
      <c r="S31" s="763"/>
      <c r="T31" s="763"/>
    </row>
  </sheetData>
  <mergeCells count="60">
    <mergeCell ref="A1:B1"/>
    <mergeCell ref="C1:T1"/>
    <mergeCell ref="A2:B5"/>
    <mergeCell ref="C2:N2"/>
    <mergeCell ref="O2:P4"/>
    <mergeCell ref="Q2:R4"/>
    <mergeCell ref="S2:T4"/>
    <mergeCell ref="C3:D4"/>
    <mergeCell ref="E3:F4"/>
    <mergeCell ref="G3:H4"/>
    <mergeCell ref="I3:J4"/>
    <mergeCell ref="K3:L4"/>
    <mergeCell ref="M3:N4"/>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A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A28:B28"/>
    <mergeCell ref="C28:T28"/>
    <mergeCell ref="A29:B29"/>
    <mergeCell ref="C29:T29"/>
    <mergeCell ref="A30:B30"/>
    <mergeCell ref="C30:T30"/>
    <mergeCell ref="A31:B31"/>
    <mergeCell ref="C31:T31"/>
  </mergeCells>
  <printOptions headings="false" gridLines="false" gridLinesSet="true" horizontalCentered="false" verticalCentered="false"/>
  <pageMargins left="0.7" right="0.7" top="0.3" bottom="0.3" header="0.3" footer="0.3"/>
  <pageSetup paperSize="77" scale="96"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6.2"/>
  <cols>
    <col collapsed="false" hidden="false" max="2" min="1" style="1" width="5.53266331658292"/>
    <col collapsed="false" hidden="false" max="1025" min="3" style="473" width="8.50753768844221"/>
  </cols>
  <sheetData>
    <row r="1" customFormat="false" ht="16.2" hidden="false" customHeight="false" outlineLevel="0" collapsed="false">
      <c r="A1" s="16" t="s">
        <v>0</v>
      </c>
      <c r="B1" s="16"/>
    </row>
    <row r="2" customFormat="false" ht="16.2" hidden="false" customHeight="true" outlineLevel="0" collapsed="false">
      <c r="A2" s="29" t="s">
        <v>67</v>
      </c>
      <c r="B2" s="29"/>
    </row>
    <row r="3" customFormat="false" ht="16.5" hidden="false" customHeight="true" outlineLevel="0" collapsed="false">
      <c r="A3" s="29"/>
      <c r="B3" s="29"/>
    </row>
    <row r="4" customFormat="false" ht="24" hidden="false" customHeight="true" outlineLevel="0" collapsed="false">
      <c r="A4" s="29"/>
      <c r="B4" s="29"/>
    </row>
    <row r="5" customFormat="false" ht="16.2" hidden="false" customHeight="false" outlineLevel="0" collapsed="false">
      <c r="A5" s="29"/>
      <c r="B5" s="29"/>
    </row>
    <row r="6" customFormat="false" ht="16.2" hidden="false" customHeight="true" outlineLevel="0" collapsed="false">
      <c r="A6" s="29" t="s">
        <v>470</v>
      </c>
      <c r="B6" s="29"/>
    </row>
    <row r="7" customFormat="false" ht="16.2" hidden="true" customHeight="false" outlineLevel="0" collapsed="false">
      <c r="A7" s="117"/>
      <c r="B7" s="117"/>
    </row>
    <row r="8" customFormat="false" ht="16.2" hidden="true" customHeight="false" outlineLevel="0" collapsed="false">
      <c r="A8" s="171" t="s">
        <v>487</v>
      </c>
      <c r="B8" s="171"/>
    </row>
    <row r="9" customFormat="false" ht="16.2" hidden="true" customHeight="false" outlineLevel="0" collapsed="false">
      <c r="A9" s="171" t="s">
        <v>492</v>
      </c>
      <c r="B9" s="171"/>
    </row>
    <row r="10" customFormat="false" ht="16.2" hidden="true" customHeight="false" outlineLevel="0" collapsed="false">
      <c r="A10" s="171" t="s">
        <v>494</v>
      </c>
      <c r="B10" s="171"/>
    </row>
    <row r="11" customFormat="false" ht="16.2" hidden="true" customHeight="false" outlineLevel="0" collapsed="false">
      <c r="A11" s="171" t="s">
        <v>495</v>
      </c>
      <c r="B11" s="171"/>
    </row>
    <row r="12" customFormat="false" ht="16.2" hidden="true" customHeight="false" outlineLevel="0" collapsed="false">
      <c r="A12" s="171" t="s">
        <v>496</v>
      </c>
      <c r="B12" s="171"/>
    </row>
    <row r="13" customFormat="false" ht="16.2" hidden="true" customHeight="false" outlineLevel="0" collapsed="false">
      <c r="A13" s="171" t="s">
        <v>497</v>
      </c>
      <c r="B13" s="171"/>
    </row>
    <row r="14" customFormat="false" ht="16.2" hidden="false" customHeight="false" outlineLevel="0" collapsed="false">
      <c r="A14" s="171" t="s">
        <v>499</v>
      </c>
      <c r="B14" s="171"/>
    </row>
    <row r="15" customFormat="false" ht="16.2" hidden="false" customHeight="false" outlineLevel="0" collapsed="false">
      <c r="A15" s="171" t="s">
        <v>501</v>
      </c>
      <c r="B15" s="171"/>
    </row>
    <row r="16" customFormat="false" ht="16.2" hidden="false" customHeight="false" outlineLevel="0" collapsed="false">
      <c r="A16" s="171" t="s">
        <v>503</v>
      </c>
      <c r="B16" s="171"/>
    </row>
    <row r="17" customFormat="false" ht="16.2" hidden="false" customHeight="false" outlineLevel="0" collapsed="false">
      <c r="A17" s="171" t="s">
        <v>504</v>
      </c>
      <c r="B17" s="171"/>
    </row>
    <row r="18" customFormat="false" ht="16.2" hidden="false" customHeight="false" outlineLevel="0" collapsed="false">
      <c r="A18" s="171" t="s">
        <v>507</v>
      </c>
      <c r="B18" s="171"/>
    </row>
    <row r="19" customFormat="false" ht="16.2" hidden="false" customHeight="false" outlineLevel="0" collapsed="false">
      <c r="A19" s="171" t="s">
        <v>510</v>
      </c>
      <c r="B19" s="171"/>
    </row>
    <row r="20" customFormat="false" ht="16.2" hidden="false" customHeight="false" outlineLevel="0" collapsed="false">
      <c r="A20" s="171" t="s">
        <v>511</v>
      </c>
      <c r="B20" s="171"/>
    </row>
    <row r="21" customFormat="false" ht="16.2" hidden="false" customHeight="false" outlineLevel="0" collapsed="false">
      <c r="A21" s="171" t="s">
        <v>513</v>
      </c>
      <c r="B21" s="171"/>
    </row>
    <row r="22" customFormat="false" ht="16.2" hidden="false" customHeight="false" outlineLevel="0" collapsed="false">
      <c r="A22" s="171" t="s">
        <v>1431</v>
      </c>
      <c r="B22" s="171"/>
    </row>
    <row r="23" customFormat="false" ht="16.2" hidden="false" customHeight="false" outlineLevel="0" collapsed="false">
      <c r="A23" s="171" t="s">
        <v>1432</v>
      </c>
      <c r="B23" s="171"/>
    </row>
    <row r="24" customFormat="false" ht="16.2" hidden="false" customHeight="false" outlineLevel="0" collapsed="false">
      <c r="A24" s="741" t="s">
        <v>3345</v>
      </c>
      <c r="B24" s="741"/>
    </row>
    <row r="25" customFormat="false" ht="5.4" hidden="false" customHeight="true" outlineLevel="0" collapsed="false">
      <c r="A25" s="274"/>
      <c r="B25" s="274"/>
    </row>
    <row r="26" customFormat="false" ht="16.2" hidden="false" customHeight="true" outlineLevel="0" collapsed="false">
      <c r="A26" s="363" t="s">
        <v>514</v>
      </c>
      <c r="B26" s="364" t="s">
        <v>515</v>
      </c>
    </row>
    <row r="27" customFormat="false" ht="46.95" hidden="false" customHeight="true" outlineLevel="0" collapsed="false">
      <c r="A27" s="363"/>
      <c r="B27" s="396" t="s">
        <v>1298</v>
      </c>
    </row>
    <row r="28" s="740" customFormat="true" ht="16.2" hidden="false" customHeight="true" outlineLevel="0" collapsed="false">
      <c r="A28" s="742" t="s">
        <v>1403</v>
      </c>
      <c r="B28" s="742"/>
    </row>
    <row r="29" s="740" customFormat="true" ht="16.2" hidden="false" customHeight="true" outlineLevel="0" collapsed="false">
      <c r="A29" s="742" t="s">
        <v>1433</v>
      </c>
      <c r="B29" s="742"/>
    </row>
    <row r="30" s="740" customFormat="true" ht="16.2" hidden="false" customHeight="true" outlineLevel="0" collapsed="false">
      <c r="A30" s="742" t="s">
        <v>1434</v>
      </c>
      <c r="B30" s="742"/>
    </row>
    <row r="31" s="740" customFormat="true" ht="16.8" hidden="false" customHeight="false" outlineLevel="0" collapsed="false">
      <c r="A31" s="746" t="s">
        <v>1423</v>
      </c>
      <c r="B31" s="746"/>
    </row>
  </sheetData>
  <mergeCells count="27">
    <mergeCell ref="A1:B1"/>
    <mergeCell ref="A2: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A27"/>
    <mergeCell ref="A28:B28"/>
    <mergeCell ref="A29:B29"/>
    <mergeCell ref="A30:B30"/>
    <mergeCell ref="A31:B31"/>
  </mergeCells>
  <printOptions headings="false" gridLines="false" gridLinesSet="true" horizontalCentered="false" verticalCentered="false"/>
  <pageMargins left="0.7" right="0.7" top="0.3" bottom="0.3" header="0.3" footer="0.3"/>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LibreOffice/5.2.4.2$Windows_x86 LibreOffice_project/3d5603e1122f0f102b62521720ab13a38a4e0eb0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2013-02-22T02:24:20Z</dcterms:created>
  <dc:creator>shiupy</dc:creator>
  <dc:description/>
  <dc:language>zh-TW</dc:language>
  <cp:lastModifiedBy>謝淑宜</cp:lastModifiedBy>
  <cp:lastPrinted>2019-03-26T08:35:53Z</cp:lastPrinted>
  <dcterms:modified xsi:type="dcterms:W3CDTF">2019-06-06T06:16:29Z</dcterms:modified>
  <cp:revision>0</cp:revision>
  <dc:subject/>
  <dc:title/>
</cp:coreProperties>
</file>